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4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5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Figure 14\"/>
    </mc:Choice>
  </mc:AlternateContent>
  <xr:revisionPtr revIDLastSave="0" documentId="13_ncr:1_{51E38BA7-C469-4E01-9E2A-E896CEE0A9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ummary" sheetId="1" r:id="rId1"/>
    <sheet name="50K" sheetId="5" r:id="rId2"/>
    <sheet name="100K" sheetId="4" r:id="rId3"/>
    <sheet name="200K" sheetId="2" r:id="rId4"/>
    <sheet name="400K" sheetId="3" r:id="rId5"/>
  </sheets>
  <externalReferences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S5" i="1"/>
  <c r="T5" i="1"/>
  <c r="U5" i="1"/>
  <c r="V5" i="1"/>
  <c r="W5" i="1"/>
  <c r="K5" i="1"/>
  <c r="J5" i="1"/>
  <c r="I5" i="1"/>
  <c r="H5" i="1"/>
  <c r="G5" i="1"/>
  <c r="F5" i="1"/>
  <c r="U982" i="5"/>
  <c r="U978" i="5"/>
  <c r="U977" i="5"/>
  <c r="U976" i="5"/>
  <c r="M976" i="5"/>
  <c r="U973" i="5"/>
  <c r="M973" i="5"/>
  <c r="AI972" i="5"/>
  <c r="AH972" i="5"/>
  <c r="AG972" i="5"/>
  <c r="AF972" i="5"/>
  <c r="AE972" i="5"/>
  <c r="AD972" i="5"/>
  <c r="AA972" i="5"/>
  <c r="Z972" i="5"/>
  <c r="Y972" i="5"/>
  <c r="X972" i="5"/>
  <c r="W972" i="5"/>
  <c r="V972" i="5"/>
  <c r="S972" i="5"/>
  <c r="R972" i="5"/>
  <c r="Q972" i="5"/>
  <c r="P972" i="5"/>
  <c r="O972" i="5"/>
  <c r="N972" i="5"/>
  <c r="AK971" i="5"/>
  <c r="AC982" i="5" s="1"/>
  <c r="M971" i="5"/>
  <c r="M982" i="5" s="1"/>
  <c r="AK967" i="5"/>
  <c r="AC978" i="5" s="1"/>
  <c r="M967" i="5"/>
  <c r="M978" i="5" s="1"/>
  <c r="AK966" i="5"/>
  <c r="AC977" i="5" s="1"/>
  <c r="M966" i="5"/>
  <c r="M977" i="5" s="1"/>
  <c r="AK965" i="5"/>
  <c r="AC976" i="5" s="1"/>
  <c r="Y964" i="5"/>
  <c r="Y963" i="5"/>
  <c r="AK962" i="5"/>
  <c r="AC973" i="5" s="1"/>
  <c r="AK961" i="5"/>
  <c r="AC972" i="5" s="1"/>
  <c r="Y961" i="5"/>
  <c r="M961" i="5"/>
  <c r="U959" i="5"/>
  <c r="U956" i="5"/>
  <c r="AC955" i="5"/>
  <c r="U955" i="5"/>
  <c r="M955" i="5"/>
  <c r="U954" i="5"/>
  <c r="U953" i="5"/>
  <c r="M953" i="5"/>
  <c r="U950" i="5"/>
  <c r="M950" i="5"/>
  <c r="AI949" i="5"/>
  <c r="AH949" i="5"/>
  <c r="AG949" i="5"/>
  <c r="AF949" i="5"/>
  <c r="AE949" i="5"/>
  <c r="AD949" i="5"/>
  <c r="AA949" i="5"/>
  <c r="Z949" i="5"/>
  <c r="Y949" i="5"/>
  <c r="X949" i="5"/>
  <c r="W949" i="5"/>
  <c r="V949" i="5"/>
  <c r="S949" i="5"/>
  <c r="R949" i="5"/>
  <c r="Q949" i="5"/>
  <c r="P949" i="5"/>
  <c r="O949" i="5"/>
  <c r="N949" i="5"/>
  <c r="AK948" i="5"/>
  <c r="AC959" i="5" s="1"/>
  <c r="M948" i="5"/>
  <c r="M959" i="5" s="1"/>
  <c r="Y947" i="5"/>
  <c r="Y945" i="5"/>
  <c r="AK945" i="5" s="1"/>
  <c r="AC956" i="5" s="1"/>
  <c r="T945" i="5"/>
  <c r="AK944" i="5"/>
  <c r="M944" i="5"/>
  <c r="AK943" i="5"/>
  <c r="AC954" i="5" s="1"/>
  <c r="M943" i="5"/>
  <c r="M954" i="5" s="1"/>
  <c r="AK942" i="5"/>
  <c r="AC953" i="5" s="1"/>
  <c r="Y940" i="5"/>
  <c r="AK939" i="5"/>
  <c r="AC950" i="5" s="1"/>
  <c r="P939" i="5"/>
  <c r="Y938" i="5"/>
  <c r="AU704" i="5"/>
  <c r="AT704" i="5"/>
  <c r="AS704" i="5"/>
  <c r="AR704" i="5"/>
  <c r="AQ704" i="5"/>
  <c r="AP704" i="5"/>
  <c r="AO704" i="5"/>
  <c r="AN704" i="5"/>
  <c r="AM704" i="5"/>
  <c r="AL704" i="5"/>
  <c r="AK704" i="5"/>
  <c r="AI704" i="5"/>
  <c r="AH704" i="5"/>
  <c r="AG704" i="5"/>
  <c r="AF704" i="5"/>
  <c r="AE704" i="5"/>
  <c r="AD704" i="5"/>
  <c r="AC704" i="5"/>
  <c r="AB704" i="5"/>
  <c r="AA704" i="5"/>
  <c r="Z704" i="5"/>
  <c r="Y704" i="5"/>
  <c r="W704" i="5"/>
  <c r="V704" i="5"/>
  <c r="U704" i="5"/>
  <c r="T704" i="5"/>
  <c r="S704" i="5"/>
  <c r="R704" i="5"/>
  <c r="Q704" i="5"/>
  <c r="P704" i="5"/>
  <c r="O704" i="5"/>
  <c r="N704" i="5"/>
  <c r="M704" i="5"/>
  <c r="K704" i="5"/>
  <c r="H704" i="5"/>
  <c r="AX704" i="5" s="1"/>
  <c r="G704" i="5"/>
  <c r="AU703" i="5"/>
  <c r="AT703" i="5"/>
  <c r="AS703" i="5"/>
  <c r="AR703" i="5"/>
  <c r="AQ703" i="5"/>
  <c r="AP703" i="5"/>
  <c r="AO703" i="5"/>
  <c r="AN703" i="5"/>
  <c r="AM703" i="5"/>
  <c r="AL703" i="5"/>
  <c r="AK703" i="5"/>
  <c r="AI703" i="5"/>
  <c r="AH703" i="5"/>
  <c r="AG703" i="5"/>
  <c r="AF703" i="5"/>
  <c r="AE703" i="5"/>
  <c r="AD703" i="5"/>
  <c r="AC703" i="5"/>
  <c r="AB703" i="5"/>
  <c r="AA703" i="5"/>
  <c r="Z703" i="5"/>
  <c r="Y703" i="5"/>
  <c r="W703" i="5"/>
  <c r="V703" i="5"/>
  <c r="U703" i="5"/>
  <c r="T703" i="5"/>
  <c r="S703" i="5"/>
  <c r="R703" i="5"/>
  <c r="Q703" i="5"/>
  <c r="P703" i="5"/>
  <c r="O703" i="5"/>
  <c r="N703" i="5"/>
  <c r="M703" i="5"/>
  <c r="L703" i="5"/>
  <c r="K703" i="5"/>
  <c r="H703" i="5"/>
  <c r="AX703" i="5" s="1"/>
  <c r="G703" i="5"/>
  <c r="AU702" i="5"/>
  <c r="AT702" i="5"/>
  <c r="AS702" i="5"/>
  <c r="AR702" i="5"/>
  <c r="AQ702" i="5"/>
  <c r="AP702" i="5"/>
  <c r="AO702" i="5"/>
  <c r="AN702" i="5"/>
  <c r="AM702" i="5"/>
  <c r="AL702" i="5"/>
  <c r="AK702" i="5"/>
  <c r="AI702" i="5"/>
  <c r="AH702" i="5"/>
  <c r="AG702" i="5"/>
  <c r="AF702" i="5"/>
  <c r="AE702" i="5"/>
  <c r="AD702" i="5"/>
  <c r="AC702" i="5"/>
  <c r="AB702" i="5"/>
  <c r="AA702" i="5"/>
  <c r="Z702" i="5"/>
  <c r="Y702" i="5"/>
  <c r="W702" i="5"/>
  <c r="V702" i="5"/>
  <c r="U702" i="5"/>
  <c r="T702" i="5"/>
  <c r="S702" i="5"/>
  <c r="R702" i="5"/>
  <c r="Q702" i="5"/>
  <c r="P702" i="5"/>
  <c r="O702" i="5"/>
  <c r="N702" i="5"/>
  <c r="M702" i="5"/>
  <c r="K702" i="5"/>
  <c r="H702" i="5"/>
  <c r="G702" i="5"/>
  <c r="AU701" i="5"/>
  <c r="AT701" i="5"/>
  <c r="AS701" i="5"/>
  <c r="AR701" i="5"/>
  <c r="AQ701" i="5"/>
  <c r="AP701" i="5"/>
  <c r="AO701" i="5"/>
  <c r="AN701" i="5"/>
  <c r="AM701" i="5"/>
  <c r="AL701" i="5"/>
  <c r="AK701" i="5"/>
  <c r="AI701" i="5"/>
  <c r="AH701" i="5"/>
  <c r="AG701" i="5"/>
  <c r="AF701" i="5"/>
  <c r="AE701" i="5"/>
  <c r="AD701" i="5"/>
  <c r="AC701" i="5"/>
  <c r="AB701" i="5"/>
  <c r="AA701" i="5"/>
  <c r="Z701" i="5"/>
  <c r="Y701" i="5"/>
  <c r="W701" i="5"/>
  <c r="V701" i="5"/>
  <c r="U701" i="5"/>
  <c r="T701" i="5"/>
  <c r="S701" i="5"/>
  <c r="R701" i="5"/>
  <c r="Q701" i="5"/>
  <c r="P701" i="5"/>
  <c r="O701" i="5"/>
  <c r="N701" i="5"/>
  <c r="M701" i="5"/>
  <c r="L701" i="5"/>
  <c r="K701" i="5"/>
  <c r="H701" i="5"/>
  <c r="AX701" i="5" s="1"/>
  <c r="G701" i="5"/>
  <c r="AX700" i="5"/>
  <c r="AU700" i="5"/>
  <c r="AT700" i="5"/>
  <c r="AS700" i="5"/>
  <c r="AR700" i="5"/>
  <c r="AQ700" i="5"/>
  <c r="AP700" i="5"/>
  <c r="AO700" i="5"/>
  <c r="AN700" i="5"/>
  <c r="AM700" i="5"/>
  <c r="AL700" i="5"/>
  <c r="AK700" i="5"/>
  <c r="AI700" i="5"/>
  <c r="AH700" i="5"/>
  <c r="AG700" i="5"/>
  <c r="AF700" i="5"/>
  <c r="AE700" i="5"/>
  <c r="AD700" i="5"/>
  <c r="AC700" i="5"/>
  <c r="AB700" i="5"/>
  <c r="AA700" i="5"/>
  <c r="Z700" i="5"/>
  <c r="Y700" i="5"/>
  <c r="W700" i="5"/>
  <c r="V700" i="5"/>
  <c r="U700" i="5"/>
  <c r="T700" i="5"/>
  <c r="S700" i="5"/>
  <c r="R700" i="5"/>
  <c r="Q700" i="5"/>
  <c r="P700" i="5"/>
  <c r="O700" i="5"/>
  <c r="N700" i="5"/>
  <c r="M700" i="5"/>
  <c r="L700" i="5"/>
  <c r="K700" i="5"/>
  <c r="H700" i="5"/>
  <c r="G700" i="5"/>
  <c r="AU699" i="5"/>
  <c r="AT699" i="5"/>
  <c r="AS699" i="5"/>
  <c r="AR699" i="5"/>
  <c r="AQ699" i="5"/>
  <c r="AP699" i="5"/>
  <c r="AO699" i="5"/>
  <c r="AN699" i="5"/>
  <c r="AM699" i="5"/>
  <c r="AL699" i="5"/>
  <c r="AK699" i="5"/>
  <c r="AI699" i="5"/>
  <c r="AH699" i="5"/>
  <c r="AG699" i="5"/>
  <c r="AF699" i="5"/>
  <c r="AE699" i="5"/>
  <c r="AD699" i="5"/>
  <c r="AC699" i="5"/>
  <c r="AB699" i="5"/>
  <c r="AA699" i="5"/>
  <c r="Z699" i="5"/>
  <c r="Y699" i="5"/>
  <c r="W699" i="5"/>
  <c r="V699" i="5"/>
  <c r="U699" i="5"/>
  <c r="T699" i="5"/>
  <c r="S699" i="5"/>
  <c r="R699" i="5"/>
  <c r="Q699" i="5"/>
  <c r="P699" i="5"/>
  <c r="O699" i="5"/>
  <c r="N699" i="5"/>
  <c r="M699" i="5"/>
  <c r="K699" i="5"/>
  <c r="L699" i="5" s="1"/>
  <c r="L389" i="5" s="1"/>
  <c r="H699" i="5"/>
  <c r="G699" i="5"/>
  <c r="AX698" i="5"/>
  <c r="AU698" i="5"/>
  <c r="AT698" i="5"/>
  <c r="AS698" i="5"/>
  <c r="AR698" i="5"/>
  <c r="AQ698" i="5"/>
  <c r="AP698" i="5"/>
  <c r="AO698" i="5"/>
  <c r="AN698" i="5"/>
  <c r="AM698" i="5"/>
  <c r="AL698" i="5"/>
  <c r="AK698" i="5"/>
  <c r="AI698" i="5"/>
  <c r="AH698" i="5"/>
  <c r="AG698" i="5"/>
  <c r="AF698" i="5"/>
  <c r="AE698" i="5"/>
  <c r="AD698" i="5"/>
  <c r="AC698" i="5"/>
  <c r="AB698" i="5"/>
  <c r="AA698" i="5"/>
  <c r="Z698" i="5"/>
  <c r="Y698" i="5"/>
  <c r="W698" i="5"/>
  <c r="V698" i="5"/>
  <c r="U698" i="5"/>
  <c r="T698" i="5"/>
  <c r="S698" i="5"/>
  <c r="R698" i="5"/>
  <c r="Q698" i="5"/>
  <c r="P698" i="5"/>
  <c r="O698" i="5"/>
  <c r="N698" i="5"/>
  <c r="M698" i="5"/>
  <c r="L698" i="5"/>
  <c r="K698" i="5"/>
  <c r="H698" i="5"/>
  <c r="G698" i="5"/>
  <c r="AX697" i="5"/>
  <c r="AU697" i="5"/>
  <c r="AT697" i="5"/>
  <c r="AS697" i="5"/>
  <c r="AR697" i="5"/>
  <c r="AQ697" i="5"/>
  <c r="AP697" i="5"/>
  <c r="AO697" i="5"/>
  <c r="AN697" i="5"/>
  <c r="AM697" i="5"/>
  <c r="AL697" i="5"/>
  <c r="AK697" i="5"/>
  <c r="AI697" i="5"/>
  <c r="AH697" i="5"/>
  <c r="AG697" i="5"/>
  <c r="AF697" i="5"/>
  <c r="AE697" i="5"/>
  <c r="AD697" i="5"/>
  <c r="AC697" i="5"/>
  <c r="AB697" i="5"/>
  <c r="AA697" i="5"/>
  <c r="Z697" i="5"/>
  <c r="Y697" i="5"/>
  <c r="W697" i="5"/>
  <c r="V697" i="5"/>
  <c r="U697" i="5"/>
  <c r="T697" i="5"/>
  <c r="S697" i="5"/>
  <c r="R697" i="5"/>
  <c r="Q697" i="5"/>
  <c r="P697" i="5"/>
  <c r="O697" i="5"/>
  <c r="N697" i="5"/>
  <c r="M697" i="5"/>
  <c r="K697" i="5"/>
  <c r="H697" i="5"/>
  <c r="G697" i="5"/>
  <c r="AU696" i="5"/>
  <c r="AT696" i="5"/>
  <c r="AS696" i="5"/>
  <c r="AR696" i="5"/>
  <c r="AQ696" i="5"/>
  <c r="AP696" i="5"/>
  <c r="AO696" i="5"/>
  <c r="AN696" i="5"/>
  <c r="AM696" i="5"/>
  <c r="AL696" i="5"/>
  <c r="AK696" i="5"/>
  <c r="AI696" i="5"/>
  <c r="AH696" i="5"/>
  <c r="AG696" i="5"/>
  <c r="AF696" i="5"/>
  <c r="AE696" i="5"/>
  <c r="AD696" i="5"/>
  <c r="AC696" i="5"/>
  <c r="AB696" i="5"/>
  <c r="AA696" i="5"/>
  <c r="Z696" i="5"/>
  <c r="Y696" i="5"/>
  <c r="W696" i="5"/>
  <c r="V696" i="5"/>
  <c r="U696" i="5"/>
  <c r="T696" i="5"/>
  <c r="S696" i="5"/>
  <c r="R696" i="5"/>
  <c r="Q696" i="5"/>
  <c r="P696" i="5"/>
  <c r="O696" i="5"/>
  <c r="N696" i="5"/>
  <c r="M696" i="5"/>
  <c r="K696" i="5"/>
  <c r="H696" i="5"/>
  <c r="G696" i="5"/>
  <c r="AX695" i="5"/>
  <c r="AU695" i="5"/>
  <c r="AT695" i="5"/>
  <c r="AS695" i="5"/>
  <c r="AR695" i="5"/>
  <c r="AQ695" i="5"/>
  <c r="AP695" i="5"/>
  <c r="AO695" i="5"/>
  <c r="AN695" i="5"/>
  <c r="AM695" i="5"/>
  <c r="AL695" i="5"/>
  <c r="AK695" i="5"/>
  <c r="AI695" i="5"/>
  <c r="AH695" i="5"/>
  <c r="AG695" i="5"/>
  <c r="AF695" i="5"/>
  <c r="AE695" i="5"/>
  <c r="AD695" i="5"/>
  <c r="AC695" i="5"/>
  <c r="AB695" i="5"/>
  <c r="AA695" i="5"/>
  <c r="Z695" i="5"/>
  <c r="Y695" i="5"/>
  <c r="W695" i="5"/>
  <c r="V695" i="5"/>
  <c r="U695" i="5"/>
  <c r="T695" i="5"/>
  <c r="S695" i="5"/>
  <c r="R695" i="5"/>
  <c r="Q695" i="5"/>
  <c r="P695" i="5"/>
  <c r="O695" i="5"/>
  <c r="N695" i="5"/>
  <c r="M695" i="5"/>
  <c r="K695" i="5"/>
  <c r="H695" i="5"/>
  <c r="G695" i="5"/>
  <c r="AX694" i="5"/>
  <c r="AU694" i="5"/>
  <c r="AT694" i="5"/>
  <c r="AS694" i="5"/>
  <c r="AR694" i="5"/>
  <c r="AQ694" i="5"/>
  <c r="AP694" i="5"/>
  <c r="AO694" i="5"/>
  <c r="AN694" i="5"/>
  <c r="AM694" i="5"/>
  <c r="AL694" i="5"/>
  <c r="AK694" i="5"/>
  <c r="AI694" i="5"/>
  <c r="AH694" i="5"/>
  <c r="AG694" i="5"/>
  <c r="AF694" i="5"/>
  <c r="AE694" i="5"/>
  <c r="AD694" i="5"/>
  <c r="AC694" i="5"/>
  <c r="AB694" i="5"/>
  <c r="AA694" i="5"/>
  <c r="Z694" i="5"/>
  <c r="Y694" i="5"/>
  <c r="W694" i="5"/>
  <c r="V694" i="5"/>
  <c r="U694" i="5"/>
  <c r="T694" i="5"/>
  <c r="S694" i="5"/>
  <c r="R694" i="5"/>
  <c r="Q694" i="5"/>
  <c r="P694" i="5"/>
  <c r="O694" i="5"/>
  <c r="N694" i="5"/>
  <c r="M694" i="5"/>
  <c r="L694" i="5"/>
  <c r="K694" i="5"/>
  <c r="H694" i="5"/>
  <c r="G694" i="5"/>
  <c r="AX693" i="5"/>
  <c r="AU693" i="5"/>
  <c r="AT693" i="5"/>
  <c r="AS693" i="5"/>
  <c r="AR693" i="5"/>
  <c r="AQ693" i="5"/>
  <c r="AP693" i="5"/>
  <c r="AO693" i="5"/>
  <c r="AN693" i="5"/>
  <c r="AM693" i="5"/>
  <c r="AL693" i="5"/>
  <c r="AK693" i="5"/>
  <c r="AI693" i="5"/>
  <c r="AH693" i="5"/>
  <c r="AG693" i="5"/>
  <c r="AF693" i="5"/>
  <c r="AE693" i="5"/>
  <c r="AD693" i="5"/>
  <c r="AC693" i="5"/>
  <c r="AB693" i="5"/>
  <c r="AA693" i="5"/>
  <c r="Z693" i="5"/>
  <c r="Y693" i="5"/>
  <c r="W693" i="5"/>
  <c r="V693" i="5"/>
  <c r="U693" i="5"/>
  <c r="T693" i="5"/>
  <c r="S693" i="5"/>
  <c r="R693" i="5"/>
  <c r="Q693" i="5"/>
  <c r="P693" i="5"/>
  <c r="O693" i="5"/>
  <c r="N693" i="5"/>
  <c r="M693" i="5"/>
  <c r="L693" i="5"/>
  <c r="K693" i="5"/>
  <c r="H693" i="5"/>
  <c r="G693" i="5"/>
  <c r="AX692" i="5"/>
  <c r="AU692" i="5"/>
  <c r="AT692" i="5"/>
  <c r="AS692" i="5"/>
  <c r="AR692" i="5"/>
  <c r="AQ692" i="5"/>
  <c r="AP692" i="5"/>
  <c r="AO692" i="5"/>
  <c r="AN692" i="5"/>
  <c r="AM692" i="5"/>
  <c r="AL692" i="5"/>
  <c r="AK692" i="5"/>
  <c r="AI692" i="5"/>
  <c r="AH692" i="5"/>
  <c r="AG692" i="5"/>
  <c r="AF692" i="5"/>
  <c r="AE692" i="5"/>
  <c r="AD692" i="5"/>
  <c r="AC692" i="5"/>
  <c r="AB692" i="5"/>
  <c r="AA692" i="5"/>
  <c r="Z692" i="5"/>
  <c r="Y692" i="5"/>
  <c r="W692" i="5"/>
  <c r="V692" i="5"/>
  <c r="U692" i="5"/>
  <c r="T692" i="5"/>
  <c r="S692" i="5"/>
  <c r="R692" i="5"/>
  <c r="Q692" i="5"/>
  <c r="P692" i="5"/>
  <c r="O692" i="5"/>
  <c r="N692" i="5"/>
  <c r="M692" i="5"/>
  <c r="L692" i="5"/>
  <c r="K692" i="5"/>
  <c r="H692" i="5"/>
  <c r="G692" i="5"/>
  <c r="AU691" i="5"/>
  <c r="AT691" i="5"/>
  <c r="AS691" i="5"/>
  <c r="AR691" i="5"/>
  <c r="AQ691" i="5"/>
  <c r="AP691" i="5"/>
  <c r="AO691" i="5"/>
  <c r="AN691" i="5"/>
  <c r="AM691" i="5"/>
  <c r="AL691" i="5"/>
  <c r="AK691" i="5"/>
  <c r="AI691" i="5"/>
  <c r="AH691" i="5"/>
  <c r="AG691" i="5"/>
  <c r="AF691" i="5"/>
  <c r="AE691" i="5"/>
  <c r="AD691" i="5"/>
  <c r="AC691" i="5"/>
  <c r="AB691" i="5"/>
  <c r="AA691" i="5"/>
  <c r="Z691" i="5"/>
  <c r="Y691" i="5"/>
  <c r="W691" i="5"/>
  <c r="V691" i="5"/>
  <c r="U691" i="5"/>
  <c r="T691" i="5"/>
  <c r="S691" i="5"/>
  <c r="R691" i="5"/>
  <c r="Q691" i="5"/>
  <c r="P691" i="5"/>
  <c r="O691" i="5"/>
  <c r="N691" i="5"/>
  <c r="M691" i="5"/>
  <c r="L691" i="5"/>
  <c r="K691" i="5"/>
  <c r="H691" i="5"/>
  <c r="AX691" i="5" s="1"/>
  <c r="G691" i="5"/>
  <c r="AU690" i="5"/>
  <c r="AT690" i="5"/>
  <c r="AS690" i="5"/>
  <c r="AR690" i="5"/>
  <c r="AQ690" i="5"/>
  <c r="AP690" i="5"/>
  <c r="AO690" i="5"/>
  <c r="AN690" i="5"/>
  <c r="AM690" i="5"/>
  <c r="AL690" i="5"/>
  <c r="AK690" i="5"/>
  <c r="AI690" i="5"/>
  <c r="AH690" i="5"/>
  <c r="AG690" i="5"/>
  <c r="AF690" i="5"/>
  <c r="AE690" i="5"/>
  <c r="AD690" i="5"/>
  <c r="AC690" i="5"/>
  <c r="AB690" i="5"/>
  <c r="AA690" i="5"/>
  <c r="Z690" i="5"/>
  <c r="Y690" i="5"/>
  <c r="W690" i="5"/>
  <c r="V690" i="5"/>
  <c r="U690" i="5"/>
  <c r="T690" i="5"/>
  <c r="S690" i="5"/>
  <c r="R690" i="5"/>
  <c r="Q690" i="5"/>
  <c r="P690" i="5"/>
  <c r="O690" i="5"/>
  <c r="N690" i="5"/>
  <c r="M690" i="5"/>
  <c r="L690" i="5"/>
  <c r="K690" i="5"/>
  <c r="H690" i="5"/>
  <c r="AX690" i="5" s="1"/>
  <c r="G690" i="5"/>
  <c r="AU689" i="5"/>
  <c r="AT689" i="5"/>
  <c r="AS689" i="5"/>
  <c r="AR689" i="5"/>
  <c r="AQ689" i="5"/>
  <c r="AP689" i="5"/>
  <c r="AO689" i="5"/>
  <c r="AN689" i="5"/>
  <c r="AM689" i="5"/>
  <c r="AL689" i="5"/>
  <c r="AK689" i="5"/>
  <c r="AI689" i="5"/>
  <c r="AH689" i="5"/>
  <c r="AG689" i="5"/>
  <c r="AF689" i="5"/>
  <c r="AE689" i="5"/>
  <c r="AD689" i="5"/>
  <c r="AC689" i="5"/>
  <c r="AB689" i="5"/>
  <c r="AA689" i="5"/>
  <c r="Z689" i="5"/>
  <c r="Y689" i="5"/>
  <c r="W689" i="5"/>
  <c r="V689" i="5"/>
  <c r="U689" i="5"/>
  <c r="T689" i="5"/>
  <c r="S689" i="5"/>
  <c r="R689" i="5"/>
  <c r="Q689" i="5"/>
  <c r="P689" i="5"/>
  <c r="O689" i="5"/>
  <c r="N689" i="5"/>
  <c r="M689" i="5"/>
  <c r="L689" i="5"/>
  <c r="K689" i="5"/>
  <c r="H689" i="5"/>
  <c r="G689" i="5"/>
  <c r="AX688" i="5"/>
  <c r="AU688" i="5"/>
  <c r="AT688" i="5"/>
  <c r="AS688" i="5"/>
  <c r="AR688" i="5"/>
  <c r="AQ688" i="5"/>
  <c r="AP688" i="5"/>
  <c r="AO688" i="5"/>
  <c r="AN688" i="5"/>
  <c r="AM688" i="5"/>
  <c r="AL688" i="5"/>
  <c r="AK688" i="5"/>
  <c r="AI688" i="5"/>
  <c r="AH688" i="5"/>
  <c r="AG688" i="5"/>
  <c r="AF688" i="5"/>
  <c r="AE688" i="5"/>
  <c r="AD688" i="5"/>
  <c r="AC688" i="5"/>
  <c r="AB688" i="5"/>
  <c r="AA688" i="5"/>
  <c r="Z688" i="5"/>
  <c r="Y688" i="5"/>
  <c r="W688" i="5"/>
  <c r="V688" i="5"/>
  <c r="U688" i="5"/>
  <c r="T688" i="5"/>
  <c r="S688" i="5"/>
  <c r="R688" i="5"/>
  <c r="Q688" i="5"/>
  <c r="P688" i="5"/>
  <c r="O688" i="5"/>
  <c r="N688" i="5"/>
  <c r="M688" i="5"/>
  <c r="L688" i="5"/>
  <c r="K688" i="5"/>
  <c r="H688" i="5"/>
  <c r="G688" i="5"/>
  <c r="AX687" i="5"/>
  <c r="AU687" i="5"/>
  <c r="AT687" i="5"/>
  <c r="AS687" i="5"/>
  <c r="AR687" i="5"/>
  <c r="AQ687" i="5"/>
  <c r="AP687" i="5"/>
  <c r="AO687" i="5"/>
  <c r="AN687" i="5"/>
  <c r="AM687" i="5"/>
  <c r="AL687" i="5"/>
  <c r="AK687" i="5"/>
  <c r="AI687" i="5"/>
  <c r="AH687" i="5"/>
  <c r="AG687" i="5"/>
  <c r="AF687" i="5"/>
  <c r="AE687" i="5"/>
  <c r="AD687" i="5"/>
  <c r="AC687" i="5"/>
  <c r="AB687" i="5"/>
  <c r="AA687" i="5"/>
  <c r="Z687" i="5"/>
  <c r="Y687" i="5"/>
  <c r="W687" i="5"/>
  <c r="V687" i="5"/>
  <c r="U687" i="5"/>
  <c r="T687" i="5"/>
  <c r="S687" i="5"/>
  <c r="R687" i="5"/>
  <c r="Q687" i="5"/>
  <c r="P687" i="5"/>
  <c r="O687" i="5"/>
  <c r="N687" i="5"/>
  <c r="M687" i="5"/>
  <c r="L687" i="5"/>
  <c r="K687" i="5"/>
  <c r="H687" i="5"/>
  <c r="G687" i="5"/>
  <c r="AX686" i="5"/>
  <c r="AU686" i="5"/>
  <c r="AT686" i="5"/>
  <c r="AS686" i="5"/>
  <c r="AR686" i="5"/>
  <c r="AQ686" i="5"/>
  <c r="AP686" i="5"/>
  <c r="AO686" i="5"/>
  <c r="AN686" i="5"/>
  <c r="AM686" i="5"/>
  <c r="AL686" i="5"/>
  <c r="AK686" i="5"/>
  <c r="AI686" i="5"/>
  <c r="AH686" i="5"/>
  <c r="AG686" i="5"/>
  <c r="AF686" i="5"/>
  <c r="AE686" i="5"/>
  <c r="AD686" i="5"/>
  <c r="AC686" i="5"/>
  <c r="AB686" i="5"/>
  <c r="AA686" i="5"/>
  <c r="Z686" i="5"/>
  <c r="Y686" i="5"/>
  <c r="W686" i="5"/>
  <c r="V686" i="5"/>
  <c r="U686" i="5"/>
  <c r="T686" i="5"/>
  <c r="S686" i="5"/>
  <c r="R686" i="5"/>
  <c r="Q686" i="5"/>
  <c r="P686" i="5"/>
  <c r="O686" i="5"/>
  <c r="N686" i="5"/>
  <c r="M686" i="5"/>
  <c r="L686" i="5"/>
  <c r="K686" i="5"/>
  <c r="H686" i="5"/>
  <c r="G686" i="5"/>
  <c r="AX685" i="5"/>
  <c r="AU685" i="5"/>
  <c r="AT685" i="5"/>
  <c r="AS685" i="5"/>
  <c r="AR685" i="5"/>
  <c r="AQ685" i="5"/>
  <c r="AP685" i="5"/>
  <c r="AO685" i="5"/>
  <c r="AN685" i="5"/>
  <c r="AM685" i="5"/>
  <c r="AL685" i="5"/>
  <c r="AK685" i="5"/>
  <c r="AI685" i="5"/>
  <c r="AH685" i="5"/>
  <c r="AG685" i="5"/>
  <c r="AF685" i="5"/>
  <c r="AE685" i="5"/>
  <c r="AD685" i="5"/>
  <c r="AC685" i="5"/>
  <c r="AB685" i="5"/>
  <c r="AA685" i="5"/>
  <c r="Z685" i="5"/>
  <c r="Y685" i="5"/>
  <c r="W685" i="5"/>
  <c r="V685" i="5"/>
  <c r="U685" i="5"/>
  <c r="T685" i="5"/>
  <c r="S685" i="5"/>
  <c r="R685" i="5"/>
  <c r="Q685" i="5"/>
  <c r="P685" i="5"/>
  <c r="O685" i="5"/>
  <c r="N685" i="5"/>
  <c r="M685" i="5"/>
  <c r="L685" i="5"/>
  <c r="K685" i="5"/>
  <c r="H685" i="5"/>
  <c r="G685" i="5"/>
  <c r="AU684" i="5"/>
  <c r="AT684" i="5"/>
  <c r="AS684" i="5"/>
  <c r="AR684" i="5"/>
  <c r="AQ684" i="5"/>
  <c r="AP684" i="5"/>
  <c r="AO684" i="5"/>
  <c r="AN684" i="5"/>
  <c r="AM684" i="5"/>
  <c r="AL684" i="5"/>
  <c r="AK684" i="5"/>
  <c r="AI684" i="5"/>
  <c r="AH684" i="5"/>
  <c r="AG684" i="5"/>
  <c r="AF684" i="5"/>
  <c r="AE684" i="5"/>
  <c r="AD684" i="5"/>
  <c r="AC684" i="5"/>
  <c r="AB684" i="5"/>
  <c r="AA684" i="5"/>
  <c r="Z684" i="5"/>
  <c r="Y684" i="5"/>
  <c r="W684" i="5"/>
  <c r="V684" i="5"/>
  <c r="U684" i="5"/>
  <c r="T684" i="5"/>
  <c r="S684" i="5"/>
  <c r="R684" i="5"/>
  <c r="Q684" i="5"/>
  <c r="P684" i="5"/>
  <c r="O684" i="5"/>
  <c r="N684" i="5"/>
  <c r="M684" i="5"/>
  <c r="K684" i="5"/>
  <c r="H684" i="5"/>
  <c r="L684" i="5" s="1"/>
  <c r="G684" i="5"/>
  <c r="AU683" i="5"/>
  <c r="AT683" i="5"/>
  <c r="AS683" i="5"/>
  <c r="AR683" i="5"/>
  <c r="AQ683" i="5"/>
  <c r="AP683" i="5"/>
  <c r="AO683" i="5"/>
  <c r="AN683" i="5"/>
  <c r="AM683" i="5"/>
  <c r="AL683" i="5"/>
  <c r="AK683" i="5"/>
  <c r="AI683" i="5"/>
  <c r="AH683" i="5"/>
  <c r="AG683" i="5"/>
  <c r="AF683" i="5"/>
  <c r="AE683" i="5"/>
  <c r="AD683" i="5"/>
  <c r="AC683" i="5"/>
  <c r="AB683" i="5"/>
  <c r="AA683" i="5"/>
  <c r="Z683" i="5"/>
  <c r="Y683" i="5"/>
  <c r="W683" i="5"/>
  <c r="V683" i="5"/>
  <c r="U683" i="5"/>
  <c r="T683" i="5"/>
  <c r="S683" i="5"/>
  <c r="R683" i="5"/>
  <c r="Q683" i="5"/>
  <c r="P683" i="5"/>
  <c r="O683" i="5"/>
  <c r="N683" i="5"/>
  <c r="M683" i="5"/>
  <c r="K683" i="5"/>
  <c r="H683" i="5"/>
  <c r="L683" i="5" s="1"/>
  <c r="G683" i="5"/>
  <c r="AU682" i="5"/>
  <c r="AT682" i="5"/>
  <c r="AS682" i="5"/>
  <c r="AR682" i="5"/>
  <c r="AQ682" i="5"/>
  <c r="AP682" i="5"/>
  <c r="AO682" i="5"/>
  <c r="AN682" i="5"/>
  <c r="AM682" i="5"/>
  <c r="AL682" i="5"/>
  <c r="AK682" i="5"/>
  <c r="AI682" i="5"/>
  <c r="AH682" i="5"/>
  <c r="AG682" i="5"/>
  <c r="AF682" i="5"/>
  <c r="AE682" i="5"/>
  <c r="AD682" i="5"/>
  <c r="AC682" i="5"/>
  <c r="AB682" i="5"/>
  <c r="AA682" i="5"/>
  <c r="Z682" i="5"/>
  <c r="Y682" i="5"/>
  <c r="W682" i="5"/>
  <c r="V682" i="5"/>
  <c r="U682" i="5"/>
  <c r="T682" i="5"/>
  <c r="S682" i="5"/>
  <c r="R682" i="5"/>
  <c r="Q682" i="5"/>
  <c r="P682" i="5"/>
  <c r="O682" i="5"/>
  <c r="N682" i="5"/>
  <c r="M682" i="5"/>
  <c r="K682" i="5"/>
  <c r="H682" i="5"/>
  <c r="L682" i="5" s="1"/>
  <c r="G682" i="5"/>
  <c r="AX681" i="5"/>
  <c r="AU681" i="5"/>
  <c r="AT681" i="5"/>
  <c r="AS681" i="5"/>
  <c r="AR681" i="5"/>
  <c r="AQ681" i="5"/>
  <c r="AP681" i="5"/>
  <c r="AO681" i="5"/>
  <c r="AN681" i="5"/>
  <c r="AM681" i="5"/>
  <c r="AL681" i="5"/>
  <c r="AK681" i="5"/>
  <c r="AI681" i="5"/>
  <c r="AH681" i="5"/>
  <c r="AG681" i="5"/>
  <c r="AF681" i="5"/>
  <c r="AE681" i="5"/>
  <c r="AD681" i="5"/>
  <c r="AC681" i="5"/>
  <c r="AB681" i="5"/>
  <c r="AA681" i="5"/>
  <c r="Z681" i="5"/>
  <c r="Y681" i="5"/>
  <c r="W681" i="5"/>
  <c r="V681" i="5"/>
  <c r="U681" i="5"/>
  <c r="T681" i="5"/>
  <c r="S681" i="5"/>
  <c r="R681" i="5"/>
  <c r="Q681" i="5"/>
  <c r="P681" i="5"/>
  <c r="O681" i="5"/>
  <c r="N681" i="5"/>
  <c r="M681" i="5"/>
  <c r="K681" i="5"/>
  <c r="H681" i="5"/>
  <c r="L681" i="5" s="1"/>
  <c r="G681" i="5"/>
  <c r="AX680" i="5"/>
  <c r="AU680" i="5"/>
  <c r="AT680" i="5"/>
  <c r="AS680" i="5"/>
  <c r="AR680" i="5"/>
  <c r="AQ680" i="5"/>
  <c r="AP680" i="5"/>
  <c r="AO680" i="5"/>
  <c r="AN680" i="5"/>
  <c r="AM680" i="5"/>
  <c r="AL680" i="5"/>
  <c r="AK680" i="5"/>
  <c r="AI680" i="5"/>
  <c r="AH680" i="5"/>
  <c r="AG680" i="5"/>
  <c r="AF680" i="5"/>
  <c r="AE680" i="5"/>
  <c r="AD680" i="5"/>
  <c r="AC680" i="5"/>
  <c r="AB680" i="5"/>
  <c r="AA680" i="5"/>
  <c r="Z680" i="5"/>
  <c r="Y680" i="5"/>
  <c r="W680" i="5"/>
  <c r="V680" i="5"/>
  <c r="U680" i="5"/>
  <c r="T680" i="5"/>
  <c r="S680" i="5"/>
  <c r="R680" i="5"/>
  <c r="Q680" i="5"/>
  <c r="P680" i="5"/>
  <c r="O680" i="5"/>
  <c r="N680" i="5"/>
  <c r="M680" i="5"/>
  <c r="K680" i="5"/>
  <c r="H680" i="5"/>
  <c r="G680" i="5"/>
  <c r="AU679" i="5"/>
  <c r="AT679" i="5"/>
  <c r="AS679" i="5"/>
  <c r="AR679" i="5"/>
  <c r="AQ679" i="5"/>
  <c r="AP679" i="5"/>
  <c r="AO679" i="5"/>
  <c r="AN679" i="5"/>
  <c r="AM679" i="5"/>
  <c r="AL679" i="5"/>
  <c r="AK679" i="5"/>
  <c r="AI679" i="5"/>
  <c r="AH679" i="5"/>
  <c r="AG679" i="5"/>
  <c r="AF679" i="5"/>
  <c r="AE679" i="5"/>
  <c r="AD679" i="5"/>
  <c r="AC679" i="5"/>
  <c r="AB679" i="5"/>
  <c r="AA679" i="5"/>
  <c r="Z679" i="5"/>
  <c r="Y679" i="5"/>
  <c r="W679" i="5"/>
  <c r="V679" i="5"/>
  <c r="U679" i="5"/>
  <c r="T679" i="5"/>
  <c r="S679" i="5"/>
  <c r="R679" i="5"/>
  <c r="Q679" i="5"/>
  <c r="P679" i="5"/>
  <c r="O679" i="5"/>
  <c r="N679" i="5"/>
  <c r="M679" i="5"/>
  <c r="K679" i="5"/>
  <c r="H679" i="5"/>
  <c r="AX679" i="5" s="1"/>
  <c r="G679" i="5"/>
  <c r="AX678" i="5"/>
  <c r="AU678" i="5"/>
  <c r="AT678" i="5"/>
  <c r="AS678" i="5"/>
  <c r="AR678" i="5"/>
  <c r="AQ678" i="5"/>
  <c r="AP678" i="5"/>
  <c r="AO678" i="5"/>
  <c r="AN678" i="5"/>
  <c r="AM678" i="5"/>
  <c r="AL678" i="5"/>
  <c r="AK678" i="5"/>
  <c r="AI678" i="5"/>
  <c r="AH678" i="5"/>
  <c r="AG678" i="5"/>
  <c r="AF678" i="5"/>
  <c r="AE678" i="5"/>
  <c r="AD678" i="5"/>
  <c r="AC678" i="5"/>
  <c r="AB678" i="5"/>
  <c r="AA678" i="5"/>
  <c r="Z678" i="5"/>
  <c r="Y678" i="5"/>
  <c r="W678" i="5"/>
  <c r="V678" i="5"/>
  <c r="U678" i="5"/>
  <c r="T678" i="5"/>
  <c r="S678" i="5"/>
  <c r="R678" i="5"/>
  <c r="Q678" i="5"/>
  <c r="P678" i="5"/>
  <c r="O678" i="5"/>
  <c r="N678" i="5"/>
  <c r="M678" i="5"/>
  <c r="K678" i="5"/>
  <c r="L678" i="5" s="1"/>
  <c r="H678" i="5"/>
  <c r="G678" i="5"/>
  <c r="AU677" i="5"/>
  <c r="AT677" i="5"/>
  <c r="AS677" i="5"/>
  <c r="AR677" i="5"/>
  <c r="AQ677" i="5"/>
  <c r="AP677" i="5"/>
  <c r="AO677" i="5"/>
  <c r="AN677" i="5"/>
  <c r="AM677" i="5"/>
  <c r="AL677" i="5"/>
  <c r="AK677" i="5"/>
  <c r="AI677" i="5"/>
  <c r="AH677" i="5"/>
  <c r="AG677" i="5"/>
  <c r="AF677" i="5"/>
  <c r="AE677" i="5"/>
  <c r="AD677" i="5"/>
  <c r="AC677" i="5"/>
  <c r="AB677" i="5"/>
  <c r="AA677" i="5"/>
  <c r="Z677" i="5"/>
  <c r="Y677" i="5"/>
  <c r="W677" i="5"/>
  <c r="V677" i="5"/>
  <c r="U677" i="5"/>
  <c r="T677" i="5"/>
  <c r="S677" i="5"/>
  <c r="R677" i="5"/>
  <c r="Q677" i="5"/>
  <c r="P677" i="5"/>
  <c r="O677" i="5"/>
  <c r="N677" i="5"/>
  <c r="M677" i="5"/>
  <c r="L677" i="5"/>
  <c r="K677" i="5"/>
  <c r="H677" i="5"/>
  <c r="G677" i="5"/>
  <c r="AX676" i="5"/>
  <c r="AU676" i="5"/>
  <c r="AT676" i="5"/>
  <c r="AS676" i="5"/>
  <c r="AR676" i="5"/>
  <c r="AQ676" i="5"/>
  <c r="AP676" i="5"/>
  <c r="AO676" i="5"/>
  <c r="AN676" i="5"/>
  <c r="AM676" i="5"/>
  <c r="AL676" i="5"/>
  <c r="AK676" i="5"/>
  <c r="AI676" i="5"/>
  <c r="AH676" i="5"/>
  <c r="AG676" i="5"/>
  <c r="AF676" i="5"/>
  <c r="AE676" i="5"/>
  <c r="AD676" i="5"/>
  <c r="AC676" i="5"/>
  <c r="AB676" i="5"/>
  <c r="AA676" i="5"/>
  <c r="Z676" i="5"/>
  <c r="Y676" i="5"/>
  <c r="W676" i="5"/>
  <c r="V676" i="5"/>
  <c r="U676" i="5"/>
  <c r="T676" i="5"/>
  <c r="S676" i="5"/>
  <c r="R676" i="5"/>
  <c r="Q676" i="5"/>
  <c r="P676" i="5"/>
  <c r="O676" i="5"/>
  <c r="N676" i="5"/>
  <c r="M676" i="5"/>
  <c r="L676" i="5"/>
  <c r="K676" i="5"/>
  <c r="H676" i="5"/>
  <c r="G676" i="5"/>
  <c r="AU675" i="5"/>
  <c r="AT675" i="5"/>
  <c r="AS675" i="5"/>
  <c r="AR675" i="5"/>
  <c r="AQ675" i="5"/>
  <c r="AP675" i="5"/>
  <c r="AO675" i="5"/>
  <c r="AN675" i="5"/>
  <c r="AM675" i="5"/>
  <c r="AL675" i="5"/>
  <c r="AK675" i="5"/>
  <c r="AI675" i="5"/>
  <c r="AH675" i="5"/>
  <c r="AG675" i="5"/>
  <c r="AF675" i="5"/>
  <c r="AE675" i="5"/>
  <c r="AD675" i="5"/>
  <c r="AC675" i="5"/>
  <c r="AB675" i="5"/>
  <c r="AA675" i="5"/>
  <c r="Z675" i="5"/>
  <c r="Y675" i="5"/>
  <c r="W675" i="5"/>
  <c r="V675" i="5"/>
  <c r="U675" i="5"/>
  <c r="T675" i="5"/>
  <c r="S675" i="5"/>
  <c r="R675" i="5"/>
  <c r="Q675" i="5"/>
  <c r="P675" i="5"/>
  <c r="O675" i="5"/>
  <c r="N675" i="5"/>
  <c r="M675" i="5"/>
  <c r="K675" i="5"/>
  <c r="H675" i="5"/>
  <c r="G675" i="5"/>
  <c r="AU674" i="5"/>
  <c r="AT674" i="5"/>
  <c r="AS674" i="5"/>
  <c r="AR674" i="5"/>
  <c r="AQ674" i="5"/>
  <c r="AP674" i="5"/>
  <c r="AO674" i="5"/>
  <c r="AN674" i="5"/>
  <c r="AM674" i="5"/>
  <c r="AL674" i="5"/>
  <c r="AK674" i="5"/>
  <c r="AI674" i="5"/>
  <c r="AH674" i="5"/>
  <c r="AG674" i="5"/>
  <c r="AF674" i="5"/>
  <c r="AE674" i="5"/>
  <c r="AD674" i="5"/>
  <c r="AC674" i="5"/>
  <c r="AB674" i="5"/>
  <c r="AA674" i="5"/>
  <c r="Z674" i="5"/>
  <c r="Y674" i="5"/>
  <c r="W674" i="5"/>
  <c r="V674" i="5"/>
  <c r="U674" i="5"/>
  <c r="T674" i="5"/>
  <c r="S674" i="5"/>
  <c r="R674" i="5"/>
  <c r="Q674" i="5"/>
  <c r="P674" i="5"/>
  <c r="O674" i="5"/>
  <c r="N674" i="5"/>
  <c r="M674" i="5"/>
  <c r="K674" i="5"/>
  <c r="H674" i="5"/>
  <c r="L674" i="5" s="1"/>
  <c r="G674" i="5"/>
  <c r="AW673" i="5"/>
  <c r="AU673" i="5"/>
  <c r="AT673" i="5"/>
  <c r="AS673" i="5"/>
  <c r="AR673" i="5"/>
  <c r="AQ673" i="5"/>
  <c r="AP673" i="5"/>
  <c r="AO673" i="5"/>
  <c r="AN673" i="5"/>
  <c r="AM673" i="5"/>
  <c r="AL673" i="5"/>
  <c r="AK673" i="5"/>
  <c r="AI673" i="5"/>
  <c r="AH673" i="5"/>
  <c r="AG673" i="5"/>
  <c r="AF673" i="5"/>
  <c r="AE673" i="5"/>
  <c r="AD673" i="5"/>
  <c r="AC673" i="5"/>
  <c r="AB673" i="5"/>
  <c r="AA673" i="5"/>
  <c r="Z673" i="5"/>
  <c r="Y673" i="5"/>
  <c r="W673" i="5"/>
  <c r="V673" i="5"/>
  <c r="U673" i="5"/>
  <c r="T673" i="5"/>
  <c r="S673" i="5"/>
  <c r="R673" i="5"/>
  <c r="Q673" i="5"/>
  <c r="P673" i="5"/>
  <c r="O673" i="5"/>
  <c r="N673" i="5"/>
  <c r="M673" i="5"/>
  <c r="K673" i="5"/>
  <c r="H673" i="5"/>
  <c r="L673" i="5" s="1"/>
  <c r="G673" i="5"/>
  <c r="AX672" i="5"/>
  <c r="AU672" i="5"/>
  <c r="AT672" i="5"/>
  <c r="AS672" i="5"/>
  <c r="AR672" i="5"/>
  <c r="AQ672" i="5"/>
  <c r="AP672" i="5"/>
  <c r="AO672" i="5"/>
  <c r="AN672" i="5"/>
  <c r="AM672" i="5"/>
  <c r="AL672" i="5"/>
  <c r="AK672" i="5"/>
  <c r="AI672" i="5"/>
  <c r="AH672" i="5"/>
  <c r="AG672" i="5"/>
  <c r="AF672" i="5"/>
  <c r="AE672" i="5"/>
  <c r="AD672" i="5"/>
  <c r="AC672" i="5"/>
  <c r="AB672" i="5"/>
  <c r="AA672" i="5"/>
  <c r="Z672" i="5"/>
  <c r="Y672" i="5"/>
  <c r="W672" i="5"/>
  <c r="V672" i="5"/>
  <c r="U672" i="5"/>
  <c r="T672" i="5"/>
  <c r="S672" i="5"/>
  <c r="R672" i="5"/>
  <c r="Q672" i="5"/>
  <c r="P672" i="5"/>
  <c r="O672" i="5"/>
  <c r="N672" i="5"/>
  <c r="M672" i="5"/>
  <c r="K672" i="5"/>
  <c r="H672" i="5"/>
  <c r="L672" i="5" s="1"/>
  <c r="G672" i="5"/>
  <c r="AU671" i="5"/>
  <c r="AT671" i="5"/>
  <c r="AS671" i="5"/>
  <c r="AR671" i="5"/>
  <c r="AQ671" i="5"/>
  <c r="AP671" i="5"/>
  <c r="AO671" i="5"/>
  <c r="AN671" i="5"/>
  <c r="AM671" i="5"/>
  <c r="AL671" i="5"/>
  <c r="AK671" i="5"/>
  <c r="AI671" i="5"/>
  <c r="AH671" i="5"/>
  <c r="AG671" i="5"/>
  <c r="AF671" i="5"/>
  <c r="AE671" i="5"/>
  <c r="AD671" i="5"/>
  <c r="AC671" i="5"/>
  <c r="AB671" i="5"/>
  <c r="AA671" i="5"/>
  <c r="Z671" i="5"/>
  <c r="Y671" i="5"/>
  <c r="W671" i="5"/>
  <c r="V671" i="5"/>
  <c r="U671" i="5"/>
  <c r="T671" i="5"/>
  <c r="S671" i="5"/>
  <c r="R671" i="5"/>
  <c r="Q671" i="5"/>
  <c r="P671" i="5"/>
  <c r="O671" i="5"/>
  <c r="N671" i="5"/>
  <c r="M671" i="5"/>
  <c r="K671" i="5"/>
  <c r="L671" i="5" s="1"/>
  <c r="L361" i="5" s="1"/>
  <c r="H671" i="5"/>
  <c r="G671" i="5"/>
  <c r="AX670" i="5"/>
  <c r="AU670" i="5"/>
  <c r="AT670" i="5"/>
  <c r="AS670" i="5"/>
  <c r="AR670" i="5"/>
  <c r="AQ670" i="5"/>
  <c r="AP670" i="5"/>
  <c r="AO670" i="5"/>
  <c r="AN670" i="5"/>
  <c r="AM670" i="5"/>
  <c r="AL670" i="5"/>
  <c r="AK670" i="5"/>
  <c r="AI670" i="5"/>
  <c r="AH670" i="5"/>
  <c r="AG670" i="5"/>
  <c r="AF670" i="5"/>
  <c r="AE670" i="5"/>
  <c r="AD670" i="5"/>
  <c r="AC670" i="5"/>
  <c r="AB670" i="5"/>
  <c r="AA670" i="5"/>
  <c r="Z670" i="5"/>
  <c r="Y670" i="5"/>
  <c r="W670" i="5"/>
  <c r="V670" i="5"/>
  <c r="U670" i="5"/>
  <c r="T670" i="5"/>
  <c r="S670" i="5"/>
  <c r="R670" i="5"/>
  <c r="Q670" i="5"/>
  <c r="P670" i="5"/>
  <c r="O670" i="5"/>
  <c r="N670" i="5"/>
  <c r="M670" i="5"/>
  <c r="L670" i="5"/>
  <c r="K670" i="5"/>
  <c r="H670" i="5"/>
  <c r="G670" i="5"/>
  <c r="AU669" i="5"/>
  <c r="AT669" i="5"/>
  <c r="AS669" i="5"/>
  <c r="AR669" i="5"/>
  <c r="AQ669" i="5"/>
  <c r="AP669" i="5"/>
  <c r="AO669" i="5"/>
  <c r="AN669" i="5"/>
  <c r="AM669" i="5"/>
  <c r="AL669" i="5"/>
  <c r="AK669" i="5"/>
  <c r="AI669" i="5"/>
  <c r="AH669" i="5"/>
  <c r="AG669" i="5"/>
  <c r="AF669" i="5"/>
  <c r="AE669" i="5"/>
  <c r="AD669" i="5"/>
  <c r="AC669" i="5"/>
  <c r="AB669" i="5"/>
  <c r="AA669" i="5"/>
  <c r="Z669" i="5"/>
  <c r="Y669" i="5"/>
  <c r="W669" i="5"/>
  <c r="V669" i="5"/>
  <c r="U669" i="5"/>
  <c r="T669" i="5"/>
  <c r="S669" i="5"/>
  <c r="R669" i="5"/>
  <c r="Q669" i="5"/>
  <c r="P669" i="5"/>
  <c r="O669" i="5"/>
  <c r="N669" i="5"/>
  <c r="M669" i="5"/>
  <c r="K669" i="5"/>
  <c r="H669" i="5"/>
  <c r="L669" i="5" s="1"/>
  <c r="G669" i="5"/>
  <c r="AU668" i="5"/>
  <c r="AT668" i="5"/>
  <c r="AS668" i="5"/>
  <c r="AR668" i="5"/>
  <c r="AQ668" i="5"/>
  <c r="AP668" i="5"/>
  <c r="AO668" i="5"/>
  <c r="AN668" i="5"/>
  <c r="AM668" i="5"/>
  <c r="AL668" i="5"/>
  <c r="AK668" i="5"/>
  <c r="AI668" i="5"/>
  <c r="AH668" i="5"/>
  <c r="AG668" i="5"/>
  <c r="AF668" i="5"/>
  <c r="AE668" i="5"/>
  <c r="AD668" i="5"/>
  <c r="AC668" i="5"/>
  <c r="AB668" i="5"/>
  <c r="AA668" i="5"/>
  <c r="Z668" i="5"/>
  <c r="Y668" i="5"/>
  <c r="W668" i="5"/>
  <c r="V668" i="5"/>
  <c r="U668" i="5"/>
  <c r="T668" i="5"/>
  <c r="S668" i="5"/>
  <c r="R668" i="5"/>
  <c r="Q668" i="5"/>
  <c r="P668" i="5"/>
  <c r="O668" i="5"/>
  <c r="N668" i="5"/>
  <c r="M668" i="5"/>
  <c r="K668" i="5"/>
  <c r="H668" i="5"/>
  <c r="G668" i="5"/>
  <c r="AU667" i="5"/>
  <c r="AT667" i="5"/>
  <c r="AS667" i="5"/>
  <c r="AR667" i="5"/>
  <c r="AQ667" i="5"/>
  <c r="AP667" i="5"/>
  <c r="AO667" i="5"/>
  <c r="AN667" i="5"/>
  <c r="AM667" i="5"/>
  <c r="AL667" i="5"/>
  <c r="AK667" i="5"/>
  <c r="AI667" i="5"/>
  <c r="AH667" i="5"/>
  <c r="AG667" i="5"/>
  <c r="AF667" i="5"/>
  <c r="AE667" i="5"/>
  <c r="AD667" i="5"/>
  <c r="AC667" i="5"/>
  <c r="AB667" i="5"/>
  <c r="AA667" i="5"/>
  <c r="Z667" i="5"/>
  <c r="Y667" i="5"/>
  <c r="W667" i="5"/>
  <c r="V667" i="5"/>
  <c r="U667" i="5"/>
  <c r="T667" i="5"/>
  <c r="S667" i="5"/>
  <c r="R667" i="5"/>
  <c r="Q667" i="5"/>
  <c r="P667" i="5"/>
  <c r="O667" i="5"/>
  <c r="N667" i="5"/>
  <c r="M667" i="5"/>
  <c r="K667" i="5"/>
  <c r="H667" i="5"/>
  <c r="L667" i="5" s="1"/>
  <c r="G667" i="5"/>
  <c r="AW666" i="5"/>
  <c r="AX666" i="5" s="1"/>
  <c r="AU666" i="5"/>
  <c r="AT666" i="5"/>
  <c r="AS666" i="5"/>
  <c r="AR666" i="5"/>
  <c r="AQ666" i="5"/>
  <c r="AP666" i="5"/>
  <c r="AO666" i="5"/>
  <c r="AN666" i="5"/>
  <c r="AM666" i="5"/>
  <c r="AL666" i="5"/>
  <c r="AK666" i="5"/>
  <c r="AI666" i="5"/>
  <c r="AH666" i="5"/>
  <c r="AG666" i="5"/>
  <c r="AF666" i="5"/>
  <c r="AE666" i="5"/>
  <c r="AD666" i="5"/>
  <c r="AC666" i="5"/>
  <c r="AB666" i="5"/>
  <c r="AA666" i="5"/>
  <c r="Z666" i="5"/>
  <c r="Y666" i="5"/>
  <c r="W666" i="5"/>
  <c r="V666" i="5"/>
  <c r="U666" i="5"/>
  <c r="T666" i="5"/>
  <c r="S666" i="5"/>
  <c r="R666" i="5"/>
  <c r="Q666" i="5"/>
  <c r="P666" i="5"/>
  <c r="O666" i="5"/>
  <c r="N666" i="5"/>
  <c r="M666" i="5"/>
  <c r="K666" i="5"/>
  <c r="L666" i="5" s="1"/>
  <c r="H666" i="5"/>
  <c r="G666" i="5"/>
  <c r="AX665" i="5"/>
  <c r="AU665" i="5"/>
  <c r="AT665" i="5"/>
  <c r="AS665" i="5"/>
  <c r="AR665" i="5"/>
  <c r="AQ665" i="5"/>
  <c r="AP665" i="5"/>
  <c r="AO665" i="5"/>
  <c r="AN665" i="5"/>
  <c r="AM665" i="5"/>
  <c r="AL665" i="5"/>
  <c r="AK665" i="5"/>
  <c r="AI665" i="5"/>
  <c r="AH665" i="5"/>
  <c r="AG665" i="5"/>
  <c r="AF665" i="5"/>
  <c r="AE665" i="5"/>
  <c r="AD665" i="5"/>
  <c r="AC665" i="5"/>
  <c r="AB665" i="5"/>
  <c r="AA665" i="5"/>
  <c r="Z665" i="5"/>
  <c r="Y665" i="5"/>
  <c r="W665" i="5"/>
  <c r="V665" i="5"/>
  <c r="U665" i="5"/>
  <c r="T665" i="5"/>
  <c r="S665" i="5"/>
  <c r="R665" i="5"/>
  <c r="Q665" i="5"/>
  <c r="P665" i="5"/>
  <c r="O665" i="5"/>
  <c r="N665" i="5"/>
  <c r="M665" i="5"/>
  <c r="L665" i="5"/>
  <c r="K665" i="5"/>
  <c r="H665" i="5"/>
  <c r="G665" i="5"/>
  <c r="AU664" i="5"/>
  <c r="AT664" i="5"/>
  <c r="AS664" i="5"/>
  <c r="AR664" i="5"/>
  <c r="AQ664" i="5"/>
  <c r="AP664" i="5"/>
  <c r="AO664" i="5"/>
  <c r="AN664" i="5"/>
  <c r="AM664" i="5"/>
  <c r="AL664" i="5"/>
  <c r="AK664" i="5"/>
  <c r="AI664" i="5"/>
  <c r="AH664" i="5"/>
  <c r="AG664" i="5"/>
  <c r="AF664" i="5"/>
  <c r="AE664" i="5"/>
  <c r="AD664" i="5"/>
  <c r="AC664" i="5"/>
  <c r="AB664" i="5"/>
  <c r="AA664" i="5"/>
  <c r="Z664" i="5"/>
  <c r="Y664" i="5"/>
  <c r="W664" i="5"/>
  <c r="V664" i="5"/>
  <c r="U664" i="5"/>
  <c r="T664" i="5"/>
  <c r="S664" i="5"/>
  <c r="R664" i="5"/>
  <c r="Q664" i="5"/>
  <c r="P664" i="5"/>
  <c r="O664" i="5"/>
  <c r="N664" i="5"/>
  <c r="M664" i="5"/>
  <c r="L664" i="5"/>
  <c r="K664" i="5"/>
  <c r="H664" i="5"/>
  <c r="G664" i="5"/>
  <c r="AU663" i="5"/>
  <c r="AT663" i="5"/>
  <c r="AS663" i="5"/>
  <c r="AR663" i="5"/>
  <c r="AQ663" i="5"/>
  <c r="AP663" i="5"/>
  <c r="AO663" i="5"/>
  <c r="AN663" i="5"/>
  <c r="AM663" i="5"/>
  <c r="AL663" i="5"/>
  <c r="AK663" i="5"/>
  <c r="AI663" i="5"/>
  <c r="AH663" i="5"/>
  <c r="AG663" i="5"/>
  <c r="AF663" i="5"/>
  <c r="AE663" i="5"/>
  <c r="AD663" i="5"/>
  <c r="AC663" i="5"/>
  <c r="AB663" i="5"/>
  <c r="AA663" i="5"/>
  <c r="Z663" i="5"/>
  <c r="Y663" i="5"/>
  <c r="W663" i="5"/>
  <c r="V663" i="5"/>
  <c r="U663" i="5"/>
  <c r="T663" i="5"/>
  <c r="S663" i="5"/>
  <c r="R663" i="5"/>
  <c r="Q663" i="5"/>
  <c r="P663" i="5"/>
  <c r="O663" i="5"/>
  <c r="N663" i="5"/>
  <c r="M663" i="5"/>
  <c r="K663" i="5"/>
  <c r="H663" i="5"/>
  <c r="G663" i="5"/>
  <c r="AU662" i="5"/>
  <c r="AT662" i="5"/>
  <c r="AS662" i="5"/>
  <c r="AR662" i="5"/>
  <c r="AQ662" i="5"/>
  <c r="AP662" i="5"/>
  <c r="AO662" i="5"/>
  <c r="AN662" i="5"/>
  <c r="AM662" i="5"/>
  <c r="AL662" i="5"/>
  <c r="AK662" i="5"/>
  <c r="AI662" i="5"/>
  <c r="AH662" i="5"/>
  <c r="AG662" i="5"/>
  <c r="AF662" i="5"/>
  <c r="AE662" i="5"/>
  <c r="AD662" i="5"/>
  <c r="AC662" i="5"/>
  <c r="AB662" i="5"/>
  <c r="AA662" i="5"/>
  <c r="Z662" i="5"/>
  <c r="Y662" i="5"/>
  <c r="W662" i="5"/>
  <c r="V662" i="5"/>
  <c r="U662" i="5"/>
  <c r="T662" i="5"/>
  <c r="S662" i="5"/>
  <c r="R662" i="5"/>
  <c r="Q662" i="5"/>
  <c r="P662" i="5"/>
  <c r="O662" i="5"/>
  <c r="N662" i="5"/>
  <c r="M662" i="5"/>
  <c r="K662" i="5"/>
  <c r="H662" i="5"/>
  <c r="L662" i="5" s="1"/>
  <c r="G662" i="5"/>
  <c r="AU661" i="5"/>
  <c r="AT661" i="5"/>
  <c r="AS661" i="5"/>
  <c r="AR661" i="5"/>
  <c r="AQ661" i="5"/>
  <c r="AP661" i="5"/>
  <c r="AO661" i="5"/>
  <c r="AN661" i="5"/>
  <c r="AM661" i="5"/>
  <c r="AL661" i="5"/>
  <c r="AK661" i="5"/>
  <c r="AI661" i="5"/>
  <c r="AH661" i="5"/>
  <c r="AG661" i="5"/>
  <c r="AF661" i="5"/>
  <c r="AE661" i="5"/>
  <c r="AD661" i="5"/>
  <c r="AC661" i="5"/>
  <c r="AB661" i="5"/>
  <c r="AA661" i="5"/>
  <c r="Z661" i="5"/>
  <c r="Y661" i="5"/>
  <c r="W661" i="5"/>
  <c r="V661" i="5"/>
  <c r="U661" i="5"/>
  <c r="T661" i="5"/>
  <c r="S661" i="5"/>
  <c r="R661" i="5"/>
  <c r="Q661" i="5"/>
  <c r="P661" i="5"/>
  <c r="O661" i="5"/>
  <c r="N661" i="5"/>
  <c r="M661" i="5"/>
  <c r="K661" i="5"/>
  <c r="H661" i="5"/>
  <c r="L661" i="5" s="1"/>
  <c r="G661" i="5"/>
  <c r="AX660" i="5"/>
  <c r="AU660" i="5"/>
  <c r="AT660" i="5"/>
  <c r="AS660" i="5"/>
  <c r="AR660" i="5"/>
  <c r="AQ660" i="5"/>
  <c r="AP660" i="5"/>
  <c r="AO660" i="5"/>
  <c r="AN660" i="5"/>
  <c r="AM660" i="5"/>
  <c r="AL660" i="5"/>
  <c r="AK660" i="5"/>
  <c r="AI660" i="5"/>
  <c r="AH660" i="5"/>
  <c r="AG660" i="5"/>
  <c r="AF660" i="5"/>
  <c r="AE660" i="5"/>
  <c r="AD660" i="5"/>
  <c r="AC660" i="5"/>
  <c r="AB660" i="5"/>
  <c r="AA660" i="5"/>
  <c r="Z660" i="5"/>
  <c r="Y660" i="5"/>
  <c r="W660" i="5"/>
  <c r="V660" i="5"/>
  <c r="U660" i="5"/>
  <c r="T660" i="5"/>
  <c r="S660" i="5"/>
  <c r="R660" i="5"/>
  <c r="Q660" i="5"/>
  <c r="P660" i="5"/>
  <c r="O660" i="5"/>
  <c r="N660" i="5"/>
  <c r="M660" i="5"/>
  <c r="K660" i="5"/>
  <c r="H660" i="5"/>
  <c r="L660" i="5" s="1"/>
  <c r="G660" i="5"/>
  <c r="AX659" i="5"/>
  <c r="AU659" i="5"/>
  <c r="AT659" i="5"/>
  <c r="AS659" i="5"/>
  <c r="AR659" i="5"/>
  <c r="AQ659" i="5"/>
  <c r="AP659" i="5"/>
  <c r="AO659" i="5"/>
  <c r="AN659" i="5"/>
  <c r="AM659" i="5"/>
  <c r="AL659" i="5"/>
  <c r="AK659" i="5"/>
  <c r="AI659" i="5"/>
  <c r="AH659" i="5"/>
  <c r="AG659" i="5"/>
  <c r="AF659" i="5"/>
  <c r="AE659" i="5"/>
  <c r="AD659" i="5"/>
  <c r="AC659" i="5"/>
  <c r="AB659" i="5"/>
  <c r="AA659" i="5"/>
  <c r="Z659" i="5"/>
  <c r="Y659" i="5"/>
  <c r="W659" i="5"/>
  <c r="V659" i="5"/>
  <c r="U659" i="5"/>
  <c r="T659" i="5"/>
  <c r="S659" i="5"/>
  <c r="R659" i="5"/>
  <c r="Q659" i="5"/>
  <c r="P659" i="5"/>
  <c r="O659" i="5"/>
  <c r="N659" i="5"/>
  <c r="M659" i="5"/>
  <c r="K659" i="5"/>
  <c r="L659" i="5" s="1"/>
  <c r="L349" i="5" s="1"/>
  <c r="H659" i="5"/>
  <c r="G659" i="5"/>
  <c r="AX658" i="5"/>
  <c r="AU658" i="5"/>
  <c r="AT658" i="5"/>
  <c r="AS658" i="5"/>
  <c r="AR658" i="5"/>
  <c r="AQ658" i="5"/>
  <c r="AP658" i="5"/>
  <c r="AO658" i="5"/>
  <c r="AN658" i="5"/>
  <c r="AM658" i="5"/>
  <c r="AL658" i="5"/>
  <c r="AK658" i="5"/>
  <c r="AI658" i="5"/>
  <c r="AH658" i="5"/>
  <c r="AG658" i="5"/>
  <c r="AF658" i="5"/>
  <c r="AE658" i="5"/>
  <c r="AD658" i="5"/>
  <c r="AC658" i="5"/>
  <c r="AB658" i="5"/>
  <c r="AA658" i="5"/>
  <c r="Z658" i="5"/>
  <c r="Y658" i="5"/>
  <c r="W658" i="5"/>
  <c r="V658" i="5"/>
  <c r="U658" i="5"/>
  <c r="T658" i="5"/>
  <c r="S658" i="5"/>
  <c r="R658" i="5"/>
  <c r="Q658" i="5"/>
  <c r="P658" i="5"/>
  <c r="O658" i="5"/>
  <c r="N658" i="5"/>
  <c r="M658" i="5"/>
  <c r="L658" i="5"/>
  <c r="K658" i="5"/>
  <c r="H658" i="5"/>
  <c r="G658" i="5"/>
  <c r="AU657" i="5"/>
  <c r="AT657" i="5"/>
  <c r="AS657" i="5"/>
  <c r="AR657" i="5"/>
  <c r="AQ657" i="5"/>
  <c r="AP657" i="5"/>
  <c r="AO657" i="5"/>
  <c r="AN657" i="5"/>
  <c r="AM657" i="5"/>
  <c r="AL657" i="5"/>
  <c r="AK657" i="5"/>
  <c r="AI657" i="5"/>
  <c r="AH657" i="5"/>
  <c r="AG657" i="5"/>
  <c r="AF657" i="5"/>
  <c r="AE657" i="5"/>
  <c r="AD657" i="5"/>
  <c r="AC657" i="5"/>
  <c r="AB657" i="5"/>
  <c r="AA657" i="5"/>
  <c r="Z657" i="5"/>
  <c r="Y657" i="5"/>
  <c r="W657" i="5"/>
  <c r="V657" i="5"/>
  <c r="U657" i="5"/>
  <c r="T657" i="5"/>
  <c r="S657" i="5"/>
  <c r="R657" i="5"/>
  <c r="Q657" i="5"/>
  <c r="P657" i="5"/>
  <c r="O657" i="5"/>
  <c r="N657" i="5"/>
  <c r="M657" i="5"/>
  <c r="K657" i="5"/>
  <c r="H657" i="5"/>
  <c r="L657" i="5" s="1"/>
  <c r="G657" i="5"/>
  <c r="AU656" i="5"/>
  <c r="AT656" i="5"/>
  <c r="AS656" i="5"/>
  <c r="AR656" i="5"/>
  <c r="AQ656" i="5"/>
  <c r="AP656" i="5"/>
  <c r="AO656" i="5"/>
  <c r="AN656" i="5"/>
  <c r="AM656" i="5"/>
  <c r="AL656" i="5"/>
  <c r="AK656" i="5"/>
  <c r="AI656" i="5"/>
  <c r="AH656" i="5"/>
  <c r="AG656" i="5"/>
  <c r="AF656" i="5"/>
  <c r="AE656" i="5"/>
  <c r="AD656" i="5"/>
  <c r="AC656" i="5"/>
  <c r="AB656" i="5"/>
  <c r="AA656" i="5"/>
  <c r="Z656" i="5"/>
  <c r="Y656" i="5"/>
  <c r="W656" i="5"/>
  <c r="V656" i="5"/>
  <c r="U656" i="5"/>
  <c r="T656" i="5"/>
  <c r="S656" i="5"/>
  <c r="R656" i="5"/>
  <c r="Q656" i="5"/>
  <c r="P656" i="5"/>
  <c r="O656" i="5"/>
  <c r="N656" i="5"/>
  <c r="M656" i="5"/>
  <c r="K656" i="5"/>
  <c r="H656" i="5"/>
  <c r="G656" i="5"/>
  <c r="AU655" i="5"/>
  <c r="AT655" i="5"/>
  <c r="AS655" i="5"/>
  <c r="AR655" i="5"/>
  <c r="AQ655" i="5"/>
  <c r="AP655" i="5"/>
  <c r="AO655" i="5"/>
  <c r="AN655" i="5"/>
  <c r="AM655" i="5"/>
  <c r="AL655" i="5"/>
  <c r="AK655" i="5"/>
  <c r="AI655" i="5"/>
  <c r="AH655" i="5"/>
  <c r="AG655" i="5"/>
  <c r="AF655" i="5"/>
  <c r="AE655" i="5"/>
  <c r="AD655" i="5"/>
  <c r="AC655" i="5"/>
  <c r="AB655" i="5"/>
  <c r="AA655" i="5"/>
  <c r="Z655" i="5"/>
  <c r="Y655" i="5"/>
  <c r="W655" i="5"/>
  <c r="V655" i="5"/>
  <c r="U655" i="5"/>
  <c r="T655" i="5"/>
  <c r="S655" i="5"/>
  <c r="R655" i="5"/>
  <c r="Q655" i="5"/>
  <c r="P655" i="5"/>
  <c r="O655" i="5"/>
  <c r="N655" i="5"/>
  <c r="M655" i="5"/>
  <c r="K655" i="5"/>
  <c r="H655" i="5"/>
  <c r="L655" i="5" s="1"/>
  <c r="G655" i="5"/>
  <c r="AX654" i="5"/>
  <c r="AU654" i="5"/>
  <c r="AT654" i="5"/>
  <c r="AS654" i="5"/>
  <c r="AR654" i="5"/>
  <c r="AQ654" i="5"/>
  <c r="AP654" i="5"/>
  <c r="AO654" i="5"/>
  <c r="AN654" i="5"/>
  <c r="AM654" i="5"/>
  <c r="AL654" i="5"/>
  <c r="AK654" i="5"/>
  <c r="AI654" i="5"/>
  <c r="AH654" i="5"/>
  <c r="AG654" i="5"/>
  <c r="AF654" i="5"/>
  <c r="AE654" i="5"/>
  <c r="AD654" i="5"/>
  <c r="AC654" i="5"/>
  <c r="AB654" i="5"/>
  <c r="AA654" i="5"/>
  <c r="Z654" i="5"/>
  <c r="Y654" i="5"/>
  <c r="W654" i="5"/>
  <c r="V654" i="5"/>
  <c r="U654" i="5"/>
  <c r="T654" i="5"/>
  <c r="S654" i="5"/>
  <c r="R654" i="5"/>
  <c r="Q654" i="5"/>
  <c r="P654" i="5"/>
  <c r="O654" i="5"/>
  <c r="N654" i="5"/>
  <c r="M654" i="5"/>
  <c r="K654" i="5"/>
  <c r="L654" i="5" s="1"/>
  <c r="H654" i="5"/>
  <c r="G654" i="5"/>
  <c r="AX653" i="5"/>
  <c r="AU653" i="5"/>
  <c r="AT653" i="5"/>
  <c r="AS653" i="5"/>
  <c r="AR653" i="5"/>
  <c r="AQ653" i="5"/>
  <c r="AP653" i="5"/>
  <c r="AO653" i="5"/>
  <c r="AN653" i="5"/>
  <c r="AM653" i="5"/>
  <c r="AL653" i="5"/>
  <c r="AK653" i="5"/>
  <c r="AI653" i="5"/>
  <c r="AH653" i="5"/>
  <c r="AG653" i="5"/>
  <c r="AF653" i="5"/>
  <c r="AE653" i="5"/>
  <c r="AD653" i="5"/>
  <c r="AC653" i="5"/>
  <c r="AB653" i="5"/>
  <c r="AA653" i="5"/>
  <c r="Z653" i="5"/>
  <c r="Y653" i="5"/>
  <c r="W653" i="5"/>
  <c r="V653" i="5"/>
  <c r="U653" i="5"/>
  <c r="T653" i="5"/>
  <c r="S653" i="5"/>
  <c r="R653" i="5"/>
  <c r="Q653" i="5"/>
  <c r="P653" i="5"/>
  <c r="O653" i="5"/>
  <c r="N653" i="5"/>
  <c r="M653" i="5"/>
  <c r="L653" i="5"/>
  <c r="K653" i="5"/>
  <c r="H653" i="5"/>
  <c r="G653" i="5"/>
  <c r="AX652" i="5"/>
  <c r="AU652" i="5"/>
  <c r="AT652" i="5"/>
  <c r="AS652" i="5"/>
  <c r="AR652" i="5"/>
  <c r="AQ652" i="5"/>
  <c r="AP652" i="5"/>
  <c r="AO652" i="5"/>
  <c r="AN652" i="5"/>
  <c r="AM652" i="5"/>
  <c r="AM939" i="5" s="1"/>
  <c r="AE950" i="5" s="1"/>
  <c r="AL652" i="5"/>
  <c r="AK652" i="5"/>
  <c r="AI652" i="5"/>
  <c r="AH652" i="5"/>
  <c r="AG652" i="5"/>
  <c r="AF652" i="5"/>
  <c r="AE652" i="5"/>
  <c r="AD652" i="5"/>
  <c r="AC652" i="5"/>
  <c r="AB652" i="5"/>
  <c r="AA652" i="5"/>
  <c r="Z652" i="5"/>
  <c r="Z962" i="5" s="1"/>
  <c r="V973" i="5" s="1"/>
  <c r="Y652" i="5"/>
  <c r="W652" i="5"/>
  <c r="V652" i="5"/>
  <c r="U652" i="5"/>
  <c r="T652" i="5"/>
  <c r="S652" i="5"/>
  <c r="R652" i="5"/>
  <c r="Q652" i="5"/>
  <c r="P652" i="5"/>
  <c r="O652" i="5"/>
  <c r="N652" i="5"/>
  <c r="M652" i="5"/>
  <c r="L652" i="5"/>
  <c r="K652" i="5"/>
  <c r="H652" i="5"/>
  <c r="G652" i="5"/>
  <c r="AU651" i="5"/>
  <c r="AT651" i="5"/>
  <c r="AS651" i="5"/>
  <c r="AR651" i="5"/>
  <c r="AQ651" i="5"/>
  <c r="AP651" i="5"/>
  <c r="AO651" i="5"/>
  <c r="AN651" i="5"/>
  <c r="AM651" i="5"/>
  <c r="AL651" i="5"/>
  <c r="AK651" i="5"/>
  <c r="AI651" i="5"/>
  <c r="AH651" i="5"/>
  <c r="AG651" i="5"/>
  <c r="AF651" i="5"/>
  <c r="AE651" i="5"/>
  <c r="AD651" i="5"/>
  <c r="AC651" i="5"/>
  <c r="AB651" i="5"/>
  <c r="AA651" i="5"/>
  <c r="Z651" i="5"/>
  <c r="Y651" i="5"/>
  <c r="W651" i="5"/>
  <c r="V651" i="5"/>
  <c r="U651" i="5"/>
  <c r="T651" i="5"/>
  <c r="S651" i="5"/>
  <c r="R651" i="5"/>
  <c r="Q651" i="5"/>
  <c r="P651" i="5"/>
  <c r="O651" i="5"/>
  <c r="N651" i="5"/>
  <c r="M651" i="5"/>
  <c r="K651" i="5"/>
  <c r="H651" i="5"/>
  <c r="T942" i="5" s="1"/>
  <c r="G651" i="5"/>
  <c r="AU650" i="5"/>
  <c r="AT650" i="5"/>
  <c r="AS650" i="5"/>
  <c r="AR650" i="5"/>
  <c r="AQ650" i="5"/>
  <c r="AP650" i="5"/>
  <c r="AO650" i="5"/>
  <c r="AO939" i="5" s="1"/>
  <c r="AF950" i="5" s="1"/>
  <c r="AN650" i="5"/>
  <c r="AM650" i="5"/>
  <c r="AL650" i="5"/>
  <c r="AK650" i="5"/>
  <c r="AI650" i="5"/>
  <c r="AH650" i="5"/>
  <c r="AG650" i="5"/>
  <c r="AF650" i="5"/>
  <c r="AE650" i="5"/>
  <c r="AD650" i="5"/>
  <c r="AC650" i="5"/>
  <c r="AB650" i="5"/>
  <c r="AA650" i="5"/>
  <c r="Z650" i="5"/>
  <c r="Y650" i="5"/>
  <c r="W650" i="5"/>
  <c r="V650" i="5"/>
  <c r="U650" i="5"/>
  <c r="T650" i="5"/>
  <c r="S650" i="5"/>
  <c r="R650" i="5"/>
  <c r="Q650" i="5"/>
  <c r="P650" i="5"/>
  <c r="O650" i="5"/>
  <c r="O939" i="5" s="1"/>
  <c r="O950" i="5" s="1"/>
  <c r="N650" i="5"/>
  <c r="M650" i="5"/>
  <c r="K650" i="5"/>
  <c r="H650" i="5"/>
  <c r="L650" i="5" s="1"/>
  <c r="G650" i="5"/>
  <c r="AU649" i="5"/>
  <c r="AT649" i="5"/>
  <c r="AS649" i="5"/>
  <c r="AR649" i="5"/>
  <c r="AQ649" i="5"/>
  <c r="AP649" i="5"/>
  <c r="AO649" i="5"/>
  <c r="AN649" i="5"/>
  <c r="AM649" i="5"/>
  <c r="AL649" i="5"/>
  <c r="AK649" i="5"/>
  <c r="AI649" i="5"/>
  <c r="AH649" i="5"/>
  <c r="AG649" i="5"/>
  <c r="AF649" i="5"/>
  <c r="AE649" i="5"/>
  <c r="AD649" i="5"/>
  <c r="AC649" i="5"/>
  <c r="AB649" i="5"/>
  <c r="AA649" i="5"/>
  <c r="Z649" i="5"/>
  <c r="Z939" i="5" s="1"/>
  <c r="V950" i="5" s="1"/>
  <c r="Y649" i="5"/>
  <c r="W649" i="5"/>
  <c r="V649" i="5"/>
  <c r="U649" i="5"/>
  <c r="T649" i="5"/>
  <c r="S649" i="5"/>
  <c r="R649" i="5"/>
  <c r="Q649" i="5"/>
  <c r="P649" i="5"/>
  <c r="O649" i="5"/>
  <c r="N649" i="5"/>
  <c r="M649" i="5"/>
  <c r="K649" i="5"/>
  <c r="H649" i="5"/>
  <c r="G649" i="5"/>
  <c r="Z644" i="5"/>
  <c r="L644" i="5"/>
  <c r="Z643" i="5"/>
  <c r="L643" i="5"/>
  <c r="Z641" i="5"/>
  <c r="L641" i="5"/>
  <c r="Z640" i="5"/>
  <c r="L640" i="5"/>
  <c r="Z638" i="5"/>
  <c r="L638" i="5"/>
  <c r="S637" i="5"/>
  <c r="Z635" i="5"/>
  <c r="L635" i="5"/>
  <c r="Z634" i="5"/>
  <c r="L634" i="5"/>
  <c r="Z633" i="5"/>
  <c r="S633" i="5"/>
  <c r="L633" i="5" s="1"/>
  <c r="Z632" i="5"/>
  <c r="L632" i="5"/>
  <c r="Z631" i="5"/>
  <c r="L631" i="5"/>
  <c r="S630" i="5"/>
  <c r="Z630" i="5" s="1"/>
  <c r="Z629" i="5"/>
  <c r="L629" i="5"/>
  <c r="Z628" i="5"/>
  <c r="S628" i="5"/>
  <c r="L628" i="5"/>
  <c r="BB394" i="5"/>
  <c r="AW704" i="5" s="1"/>
  <c r="AF394" i="5"/>
  <c r="AE394" i="5"/>
  <c r="AD394" i="5"/>
  <c r="AC394" i="5"/>
  <c r="AB394" i="5"/>
  <c r="AA394" i="5"/>
  <c r="Y394" i="5"/>
  <c r="X394" i="5"/>
  <c r="W394" i="5"/>
  <c r="V394" i="5"/>
  <c r="U394" i="5"/>
  <c r="T394" i="5"/>
  <c r="R394" i="5"/>
  <c r="Q394" i="5"/>
  <c r="P394" i="5"/>
  <c r="O394" i="5"/>
  <c r="N394" i="5"/>
  <c r="M394" i="5"/>
  <c r="K394" i="5"/>
  <c r="J394" i="5"/>
  <c r="H394" i="5"/>
  <c r="G394" i="5"/>
  <c r="BB393" i="5"/>
  <c r="AW703" i="5" s="1"/>
  <c r="AF393" i="5"/>
  <c r="AE393" i="5"/>
  <c r="AD393" i="5"/>
  <c r="AC393" i="5"/>
  <c r="AB393" i="5"/>
  <c r="AA393" i="5"/>
  <c r="Y393" i="5"/>
  <c r="X393" i="5"/>
  <c r="W393" i="5"/>
  <c r="V393" i="5"/>
  <c r="U393" i="5"/>
  <c r="T393" i="5"/>
  <c r="R393" i="5"/>
  <c r="Q393" i="5"/>
  <c r="P393" i="5"/>
  <c r="O393" i="5"/>
  <c r="N393" i="5"/>
  <c r="M393" i="5"/>
  <c r="L393" i="5"/>
  <c r="K393" i="5"/>
  <c r="H393" i="5"/>
  <c r="G393" i="5"/>
  <c r="BB392" i="5"/>
  <c r="J392" i="5" s="1"/>
  <c r="AF392" i="5"/>
  <c r="AE392" i="5"/>
  <c r="AD392" i="5"/>
  <c r="AC392" i="5"/>
  <c r="AB392" i="5"/>
  <c r="AA392" i="5"/>
  <c r="Y392" i="5"/>
  <c r="X392" i="5"/>
  <c r="W392" i="5"/>
  <c r="V392" i="5"/>
  <c r="U392" i="5"/>
  <c r="T392" i="5"/>
  <c r="R392" i="5"/>
  <c r="Q392" i="5"/>
  <c r="P392" i="5"/>
  <c r="O392" i="5"/>
  <c r="N392" i="5"/>
  <c r="M392" i="5"/>
  <c r="K392" i="5"/>
  <c r="H392" i="5"/>
  <c r="G392" i="5"/>
  <c r="BB391" i="5"/>
  <c r="AW701" i="5" s="1"/>
  <c r="AF391" i="5"/>
  <c r="AE391" i="5"/>
  <c r="AD391" i="5"/>
  <c r="AC391" i="5"/>
  <c r="AB391" i="5"/>
  <c r="AA391" i="5"/>
  <c r="Y391" i="5"/>
  <c r="X391" i="5"/>
  <c r="W391" i="5"/>
  <c r="V391" i="5"/>
  <c r="U391" i="5"/>
  <c r="T391" i="5"/>
  <c r="R391" i="5"/>
  <c r="Q391" i="5"/>
  <c r="P391" i="5"/>
  <c r="O391" i="5"/>
  <c r="N391" i="5"/>
  <c r="M391" i="5"/>
  <c r="L391" i="5"/>
  <c r="K391" i="5"/>
  <c r="H391" i="5"/>
  <c r="G391" i="5"/>
  <c r="BB390" i="5"/>
  <c r="AW700" i="5" s="1"/>
  <c r="AF390" i="5"/>
  <c r="AE390" i="5"/>
  <c r="AD390" i="5"/>
  <c r="AC390" i="5"/>
  <c r="AB390" i="5"/>
  <c r="AA390" i="5"/>
  <c r="Y390" i="5"/>
  <c r="X390" i="5"/>
  <c r="W390" i="5"/>
  <c r="V390" i="5"/>
  <c r="U390" i="5"/>
  <c r="T390" i="5"/>
  <c r="R390" i="5"/>
  <c r="Q390" i="5"/>
  <c r="P390" i="5"/>
  <c r="O390" i="5"/>
  <c r="N390" i="5"/>
  <c r="M390" i="5"/>
  <c r="L390" i="5"/>
  <c r="K390" i="5"/>
  <c r="H390" i="5"/>
  <c r="G390" i="5"/>
  <c r="BB389" i="5"/>
  <c r="AW699" i="5" s="1"/>
  <c r="AX699" i="5" s="1"/>
  <c r="AF389" i="5"/>
  <c r="AE389" i="5"/>
  <c r="AD389" i="5"/>
  <c r="AC389" i="5"/>
  <c r="AB389" i="5"/>
  <c r="AA389" i="5"/>
  <c r="Y389" i="5"/>
  <c r="X389" i="5"/>
  <c r="W389" i="5"/>
  <c r="V389" i="5"/>
  <c r="U389" i="5"/>
  <c r="T389" i="5"/>
  <c r="R389" i="5"/>
  <c r="Q389" i="5"/>
  <c r="P389" i="5"/>
  <c r="O389" i="5"/>
  <c r="N389" i="5"/>
  <c r="M389" i="5"/>
  <c r="K389" i="5"/>
  <c r="J389" i="5"/>
  <c r="J699" i="5" s="1"/>
  <c r="H389" i="5"/>
  <c r="G389" i="5"/>
  <c r="BB388" i="5"/>
  <c r="AW698" i="5" s="1"/>
  <c r="AF388" i="5"/>
  <c r="AE388" i="5"/>
  <c r="AD388" i="5"/>
  <c r="AC388" i="5"/>
  <c r="AB388" i="5"/>
  <c r="AA388" i="5"/>
  <c r="Y388" i="5"/>
  <c r="X388" i="5"/>
  <c r="W388" i="5"/>
  <c r="V388" i="5"/>
  <c r="U388" i="5"/>
  <c r="T388" i="5"/>
  <c r="R388" i="5"/>
  <c r="Q388" i="5"/>
  <c r="P388" i="5"/>
  <c r="O388" i="5"/>
  <c r="N388" i="5"/>
  <c r="M388" i="5"/>
  <c r="L388" i="5"/>
  <c r="K388" i="5"/>
  <c r="H388" i="5"/>
  <c r="G388" i="5"/>
  <c r="BB387" i="5"/>
  <c r="AW697" i="5" s="1"/>
  <c r="AF387" i="5"/>
  <c r="AE387" i="5"/>
  <c r="AD387" i="5"/>
  <c r="AC387" i="5"/>
  <c r="AB387" i="5"/>
  <c r="AA387" i="5"/>
  <c r="Y387" i="5"/>
  <c r="X387" i="5"/>
  <c r="W387" i="5"/>
  <c r="V387" i="5"/>
  <c r="U387" i="5"/>
  <c r="T387" i="5"/>
  <c r="R387" i="5"/>
  <c r="Q387" i="5"/>
  <c r="P387" i="5"/>
  <c r="O387" i="5"/>
  <c r="N387" i="5"/>
  <c r="M387" i="5"/>
  <c r="K387" i="5"/>
  <c r="J387" i="5"/>
  <c r="J697" i="5" s="1"/>
  <c r="AZ697" i="5" s="1"/>
  <c r="H387" i="5"/>
  <c r="G387" i="5"/>
  <c r="BB386" i="5"/>
  <c r="AW696" i="5" s="1"/>
  <c r="AF386" i="5"/>
  <c r="AE386" i="5"/>
  <c r="AD386" i="5"/>
  <c r="AC386" i="5"/>
  <c r="AB386" i="5"/>
  <c r="AA386" i="5"/>
  <c r="Y386" i="5"/>
  <c r="X386" i="5"/>
  <c r="W386" i="5"/>
  <c r="V386" i="5"/>
  <c r="U386" i="5"/>
  <c r="T386" i="5"/>
  <c r="R386" i="5"/>
  <c r="Q386" i="5"/>
  <c r="P386" i="5"/>
  <c r="O386" i="5"/>
  <c r="N386" i="5"/>
  <c r="M386" i="5"/>
  <c r="K386" i="5"/>
  <c r="H386" i="5"/>
  <c r="G386" i="5"/>
  <c r="BB385" i="5"/>
  <c r="AF385" i="5"/>
  <c r="AE385" i="5"/>
  <c r="AD385" i="5"/>
  <c r="AC385" i="5"/>
  <c r="AB385" i="5"/>
  <c r="AA385" i="5"/>
  <c r="Y385" i="5"/>
  <c r="X385" i="5"/>
  <c r="W385" i="5"/>
  <c r="V385" i="5"/>
  <c r="U385" i="5"/>
  <c r="T385" i="5"/>
  <c r="R385" i="5"/>
  <c r="Q385" i="5"/>
  <c r="P385" i="5"/>
  <c r="O385" i="5"/>
  <c r="N385" i="5"/>
  <c r="M385" i="5"/>
  <c r="K385" i="5"/>
  <c r="H385" i="5"/>
  <c r="G385" i="5"/>
  <c r="BB384" i="5"/>
  <c r="AW694" i="5" s="1"/>
  <c r="AF384" i="5"/>
  <c r="AE384" i="5"/>
  <c r="AD384" i="5"/>
  <c r="AC384" i="5"/>
  <c r="AB384" i="5"/>
  <c r="AA384" i="5"/>
  <c r="Y384" i="5"/>
  <c r="X384" i="5"/>
  <c r="W384" i="5"/>
  <c r="V384" i="5"/>
  <c r="U384" i="5"/>
  <c r="T384" i="5"/>
  <c r="R384" i="5"/>
  <c r="Q384" i="5"/>
  <c r="P384" i="5"/>
  <c r="O384" i="5"/>
  <c r="N384" i="5"/>
  <c r="M384" i="5"/>
  <c r="L384" i="5"/>
  <c r="K384" i="5"/>
  <c r="J384" i="5"/>
  <c r="J694" i="5" s="1"/>
  <c r="I694" i="5" s="1"/>
  <c r="AY694" i="5" s="1"/>
  <c r="I384" i="5"/>
  <c r="H384" i="5"/>
  <c r="G384" i="5"/>
  <c r="BB383" i="5"/>
  <c r="AW693" i="5" s="1"/>
  <c r="AF383" i="5"/>
  <c r="AE383" i="5"/>
  <c r="AD383" i="5"/>
  <c r="AC383" i="5"/>
  <c r="AB383" i="5"/>
  <c r="AA383" i="5"/>
  <c r="Y383" i="5"/>
  <c r="X383" i="5"/>
  <c r="W383" i="5"/>
  <c r="V383" i="5"/>
  <c r="U383" i="5"/>
  <c r="T383" i="5"/>
  <c r="R383" i="5"/>
  <c r="Q383" i="5"/>
  <c r="P383" i="5"/>
  <c r="O383" i="5"/>
  <c r="N383" i="5"/>
  <c r="M383" i="5"/>
  <c r="L383" i="5"/>
  <c r="K383" i="5"/>
  <c r="J383" i="5"/>
  <c r="J693" i="5" s="1"/>
  <c r="I383" i="5"/>
  <c r="H383" i="5"/>
  <c r="G383" i="5"/>
  <c r="BB382" i="5"/>
  <c r="AW692" i="5" s="1"/>
  <c r="AF382" i="5"/>
  <c r="AE382" i="5"/>
  <c r="AD382" i="5"/>
  <c r="AC382" i="5"/>
  <c r="AB382" i="5"/>
  <c r="AA382" i="5"/>
  <c r="Y382" i="5"/>
  <c r="X382" i="5"/>
  <c r="W382" i="5"/>
  <c r="V382" i="5"/>
  <c r="U382" i="5"/>
  <c r="T382" i="5"/>
  <c r="R382" i="5"/>
  <c r="Q382" i="5"/>
  <c r="P382" i="5"/>
  <c r="O382" i="5"/>
  <c r="N382" i="5"/>
  <c r="M382" i="5"/>
  <c r="L382" i="5"/>
  <c r="K382" i="5"/>
  <c r="J382" i="5"/>
  <c r="H382" i="5"/>
  <c r="G382" i="5"/>
  <c r="BB381" i="5"/>
  <c r="AW691" i="5" s="1"/>
  <c r="AF381" i="5"/>
  <c r="AE381" i="5"/>
  <c r="AD381" i="5"/>
  <c r="AC381" i="5"/>
  <c r="AB381" i="5"/>
  <c r="AA381" i="5"/>
  <c r="Y381" i="5"/>
  <c r="X381" i="5"/>
  <c r="W381" i="5"/>
  <c r="V381" i="5"/>
  <c r="U381" i="5"/>
  <c r="T381" i="5"/>
  <c r="R381" i="5"/>
  <c r="Q381" i="5"/>
  <c r="P381" i="5"/>
  <c r="O381" i="5"/>
  <c r="N381" i="5"/>
  <c r="M381" i="5"/>
  <c r="L381" i="5"/>
  <c r="K381" i="5"/>
  <c r="H381" i="5"/>
  <c r="G381" i="5"/>
  <c r="BB380" i="5"/>
  <c r="AW690" i="5" s="1"/>
  <c r="AF380" i="5"/>
  <c r="AE380" i="5"/>
  <c r="AD380" i="5"/>
  <c r="AC380" i="5"/>
  <c r="AB380" i="5"/>
  <c r="AA380" i="5"/>
  <c r="Y380" i="5"/>
  <c r="X380" i="5"/>
  <c r="W380" i="5"/>
  <c r="V380" i="5"/>
  <c r="U380" i="5"/>
  <c r="T380" i="5"/>
  <c r="R380" i="5"/>
  <c r="Q380" i="5"/>
  <c r="P380" i="5"/>
  <c r="O380" i="5"/>
  <c r="N380" i="5"/>
  <c r="M380" i="5"/>
  <c r="L380" i="5"/>
  <c r="K380" i="5"/>
  <c r="H380" i="5"/>
  <c r="G380" i="5"/>
  <c r="BB379" i="5"/>
  <c r="AW689" i="5" s="1"/>
  <c r="AX689" i="5" s="1"/>
  <c r="AF379" i="5"/>
  <c r="AE379" i="5"/>
  <c r="AD379" i="5"/>
  <c r="AC379" i="5"/>
  <c r="AB379" i="5"/>
  <c r="AA379" i="5"/>
  <c r="Y379" i="5"/>
  <c r="X379" i="5"/>
  <c r="W379" i="5"/>
  <c r="V379" i="5"/>
  <c r="U379" i="5"/>
  <c r="T379" i="5"/>
  <c r="R379" i="5"/>
  <c r="Q379" i="5"/>
  <c r="P379" i="5"/>
  <c r="O379" i="5"/>
  <c r="N379" i="5"/>
  <c r="M379" i="5"/>
  <c r="L379" i="5"/>
  <c r="K379" i="5"/>
  <c r="H379" i="5"/>
  <c r="G379" i="5"/>
  <c r="BB378" i="5"/>
  <c r="AW688" i="5" s="1"/>
  <c r="AF378" i="5"/>
  <c r="AE378" i="5"/>
  <c r="AD378" i="5"/>
  <c r="AC378" i="5"/>
  <c r="AB378" i="5"/>
  <c r="AA378" i="5"/>
  <c r="Y378" i="5"/>
  <c r="X378" i="5"/>
  <c r="W378" i="5"/>
  <c r="V378" i="5"/>
  <c r="U378" i="5"/>
  <c r="T378" i="5"/>
  <c r="R378" i="5"/>
  <c r="Q378" i="5"/>
  <c r="P378" i="5"/>
  <c r="O378" i="5"/>
  <c r="N378" i="5"/>
  <c r="M378" i="5"/>
  <c r="L378" i="5"/>
  <c r="K378" i="5"/>
  <c r="H378" i="5"/>
  <c r="G378" i="5"/>
  <c r="BB377" i="5"/>
  <c r="AW687" i="5" s="1"/>
  <c r="AF377" i="5"/>
  <c r="AE377" i="5"/>
  <c r="AD377" i="5"/>
  <c r="AC377" i="5"/>
  <c r="AB377" i="5"/>
  <c r="AA377" i="5"/>
  <c r="Y377" i="5"/>
  <c r="X377" i="5"/>
  <c r="W377" i="5"/>
  <c r="V377" i="5"/>
  <c r="U377" i="5"/>
  <c r="T377" i="5"/>
  <c r="R377" i="5"/>
  <c r="Q377" i="5"/>
  <c r="P377" i="5"/>
  <c r="O377" i="5"/>
  <c r="N377" i="5"/>
  <c r="M377" i="5"/>
  <c r="L377" i="5"/>
  <c r="K377" i="5"/>
  <c r="J377" i="5"/>
  <c r="J687" i="5" s="1"/>
  <c r="H377" i="5"/>
  <c r="G377" i="5"/>
  <c r="BB376" i="5"/>
  <c r="AW686" i="5" s="1"/>
  <c r="AF376" i="5"/>
  <c r="AE376" i="5"/>
  <c r="AD376" i="5"/>
  <c r="AC376" i="5"/>
  <c r="AB376" i="5"/>
  <c r="AA376" i="5"/>
  <c r="Y376" i="5"/>
  <c r="X376" i="5"/>
  <c r="W376" i="5"/>
  <c r="V376" i="5"/>
  <c r="U376" i="5"/>
  <c r="T376" i="5"/>
  <c r="R376" i="5"/>
  <c r="Q376" i="5"/>
  <c r="P376" i="5"/>
  <c r="O376" i="5"/>
  <c r="N376" i="5"/>
  <c r="M376" i="5"/>
  <c r="L376" i="5"/>
  <c r="K376" i="5"/>
  <c r="H376" i="5"/>
  <c r="G376" i="5"/>
  <c r="BB375" i="5"/>
  <c r="AW685" i="5" s="1"/>
  <c r="AF375" i="5"/>
  <c r="AE375" i="5"/>
  <c r="AD375" i="5"/>
  <c r="AC375" i="5"/>
  <c r="AB375" i="5"/>
  <c r="AA375" i="5"/>
  <c r="Y375" i="5"/>
  <c r="X375" i="5"/>
  <c r="W375" i="5"/>
  <c r="V375" i="5"/>
  <c r="U375" i="5"/>
  <c r="T375" i="5"/>
  <c r="R375" i="5"/>
  <c r="Q375" i="5"/>
  <c r="P375" i="5"/>
  <c r="O375" i="5"/>
  <c r="N375" i="5"/>
  <c r="M375" i="5"/>
  <c r="L375" i="5"/>
  <c r="K375" i="5"/>
  <c r="J375" i="5"/>
  <c r="J685" i="5" s="1"/>
  <c r="H375" i="5"/>
  <c r="G375" i="5"/>
  <c r="BB374" i="5"/>
  <c r="AW684" i="5" s="1"/>
  <c r="AX684" i="5" s="1"/>
  <c r="AF374" i="5"/>
  <c r="AE374" i="5"/>
  <c r="AD374" i="5"/>
  <c r="AC374" i="5"/>
  <c r="AB374" i="5"/>
  <c r="AA374" i="5"/>
  <c r="Y374" i="5"/>
  <c r="X374" i="5"/>
  <c r="W374" i="5"/>
  <c r="V374" i="5"/>
  <c r="U374" i="5"/>
  <c r="T374" i="5"/>
  <c r="R374" i="5"/>
  <c r="Q374" i="5"/>
  <c r="P374" i="5"/>
  <c r="O374" i="5"/>
  <c r="N374" i="5"/>
  <c r="M374" i="5"/>
  <c r="L374" i="5"/>
  <c r="K374" i="5"/>
  <c r="H374" i="5"/>
  <c r="G374" i="5"/>
  <c r="BB373" i="5"/>
  <c r="AF373" i="5"/>
  <c r="AE373" i="5"/>
  <c r="AD373" i="5"/>
  <c r="AC373" i="5"/>
  <c r="AB373" i="5"/>
  <c r="AA373" i="5"/>
  <c r="Y373" i="5"/>
  <c r="X373" i="5"/>
  <c r="W373" i="5"/>
  <c r="V373" i="5"/>
  <c r="U373" i="5"/>
  <c r="T373" i="5"/>
  <c r="R373" i="5"/>
  <c r="Q373" i="5"/>
  <c r="P373" i="5"/>
  <c r="O373" i="5"/>
  <c r="N373" i="5"/>
  <c r="M373" i="5"/>
  <c r="L373" i="5"/>
  <c r="K373" i="5"/>
  <c r="H373" i="5"/>
  <c r="G373" i="5"/>
  <c r="BB372" i="5"/>
  <c r="AW682" i="5" s="1"/>
  <c r="AF372" i="5"/>
  <c r="AE372" i="5"/>
  <c r="AD372" i="5"/>
  <c r="AC372" i="5"/>
  <c r="AB372" i="5"/>
  <c r="AA372" i="5"/>
  <c r="Y372" i="5"/>
  <c r="X372" i="5"/>
  <c r="W372" i="5"/>
  <c r="V372" i="5"/>
  <c r="U372" i="5"/>
  <c r="T372" i="5"/>
  <c r="R372" i="5"/>
  <c r="Q372" i="5"/>
  <c r="P372" i="5"/>
  <c r="O372" i="5"/>
  <c r="N372" i="5"/>
  <c r="M372" i="5"/>
  <c r="L372" i="5"/>
  <c r="K372" i="5"/>
  <c r="J372" i="5"/>
  <c r="J682" i="5" s="1"/>
  <c r="I372" i="5"/>
  <c r="H372" i="5"/>
  <c r="G372" i="5"/>
  <c r="BB371" i="5"/>
  <c r="AW681" i="5" s="1"/>
  <c r="AF371" i="5"/>
  <c r="AE371" i="5"/>
  <c r="AD371" i="5"/>
  <c r="AC371" i="5"/>
  <c r="AB371" i="5"/>
  <c r="AA371" i="5"/>
  <c r="Y371" i="5"/>
  <c r="X371" i="5"/>
  <c r="W371" i="5"/>
  <c r="V371" i="5"/>
  <c r="U371" i="5"/>
  <c r="T371" i="5"/>
  <c r="R371" i="5"/>
  <c r="Q371" i="5"/>
  <c r="P371" i="5"/>
  <c r="O371" i="5"/>
  <c r="N371" i="5"/>
  <c r="M371" i="5"/>
  <c r="L371" i="5"/>
  <c r="K371" i="5"/>
  <c r="J371" i="5"/>
  <c r="J681" i="5" s="1"/>
  <c r="I371" i="5"/>
  <c r="H371" i="5"/>
  <c r="G371" i="5"/>
  <c r="BB370" i="5"/>
  <c r="AW680" i="5" s="1"/>
  <c r="AF370" i="5"/>
  <c r="AE370" i="5"/>
  <c r="AD370" i="5"/>
  <c r="AC370" i="5"/>
  <c r="AB370" i="5"/>
  <c r="AA370" i="5"/>
  <c r="Y370" i="5"/>
  <c r="X370" i="5"/>
  <c r="W370" i="5"/>
  <c r="V370" i="5"/>
  <c r="U370" i="5"/>
  <c r="T370" i="5"/>
  <c r="R370" i="5"/>
  <c r="Q370" i="5"/>
  <c r="P370" i="5"/>
  <c r="O370" i="5"/>
  <c r="N370" i="5"/>
  <c r="M370" i="5"/>
  <c r="K370" i="5"/>
  <c r="J370" i="5"/>
  <c r="H370" i="5"/>
  <c r="G370" i="5"/>
  <c r="BB369" i="5"/>
  <c r="AW679" i="5" s="1"/>
  <c r="AF369" i="5"/>
  <c r="AE369" i="5"/>
  <c r="AD369" i="5"/>
  <c r="AC369" i="5"/>
  <c r="AB369" i="5"/>
  <c r="AA369" i="5"/>
  <c r="Y369" i="5"/>
  <c r="X369" i="5"/>
  <c r="W369" i="5"/>
  <c r="V369" i="5"/>
  <c r="U369" i="5"/>
  <c r="T369" i="5"/>
  <c r="R369" i="5"/>
  <c r="Q369" i="5"/>
  <c r="P369" i="5"/>
  <c r="O369" i="5"/>
  <c r="N369" i="5"/>
  <c r="M369" i="5"/>
  <c r="K369" i="5"/>
  <c r="H369" i="5"/>
  <c r="G369" i="5"/>
  <c r="BB368" i="5"/>
  <c r="J368" i="5" s="1"/>
  <c r="AF368" i="5"/>
  <c r="AE368" i="5"/>
  <c r="AD368" i="5"/>
  <c r="AC368" i="5"/>
  <c r="AB368" i="5"/>
  <c r="AA368" i="5"/>
  <c r="Y368" i="5"/>
  <c r="X368" i="5"/>
  <c r="W368" i="5"/>
  <c r="V368" i="5"/>
  <c r="U368" i="5"/>
  <c r="T368" i="5"/>
  <c r="R368" i="5"/>
  <c r="Q368" i="5"/>
  <c r="P368" i="5"/>
  <c r="O368" i="5"/>
  <c r="N368" i="5"/>
  <c r="M368" i="5"/>
  <c r="L368" i="5"/>
  <c r="K368" i="5"/>
  <c r="H368" i="5"/>
  <c r="G368" i="5"/>
  <c r="BB367" i="5"/>
  <c r="AW677" i="5" s="1"/>
  <c r="AX677" i="5" s="1"/>
  <c r="AF367" i="5"/>
  <c r="AE367" i="5"/>
  <c r="AD367" i="5"/>
  <c r="AC367" i="5"/>
  <c r="AB367" i="5"/>
  <c r="AA367" i="5"/>
  <c r="Y367" i="5"/>
  <c r="X367" i="5"/>
  <c r="W367" i="5"/>
  <c r="V367" i="5"/>
  <c r="U367" i="5"/>
  <c r="T367" i="5"/>
  <c r="R367" i="5"/>
  <c r="Q367" i="5"/>
  <c r="P367" i="5"/>
  <c r="O367" i="5"/>
  <c r="N367" i="5"/>
  <c r="M367" i="5"/>
  <c r="L367" i="5"/>
  <c r="K367" i="5"/>
  <c r="H367" i="5"/>
  <c r="G367" i="5"/>
  <c r="BB366" i="5"/>
  <c r="AW676" i="5" s="1"/>
  <c r="AF366" i="5"/>
  <c r="AE366" i="5"/>
  <c r="AD366" i="5"/>
  <c r="AC366" i="5"/>
  <c r="AB366" i="5"/>
  <c r="AA366" i="5"/>
  <c r="Y366" i="5"/>
  <c r="X366" i="5"/>
  <c r="W366" i="5"/>
  <c r="V366" i="5"/>
  <c r="U366" i="5"/>
  <c r="T366" i="5"/>
  <c r="R366" i="5"/>
  <c r="Q366" i="5"/>
  <c r="P366" i="5"/>
  <c r="O366" i="5"/>
  <c r="N366" i="5"/>
  <c r="M366" i="5"/>
  <c r="L366" i="5"/>
  <c r="K366" i="5"/>
  <c r="H366" i="5"/>
  <c r="G366" i="5"/>
  <c r="BB365" i="5"/>
  <c r="AW675" i="5" s="1"/>
  <c r="AF365" i="5"/>
  <c r="AE365" i="5"/>
  <c r="AD365" i="5"/>
  <c r="AC365" i="5"/>
  <c r="AB365" i="5"/>
  <c r="AA365" i="5"/>
  <c r="Y365" i="5"/>
  <c r="X365" i="5"/>
  <c r="W365" i="5"/>
  <c r="V365" i="5"/>
  <c r="U365" i="5"/>
  <c r="T365" i="5"/>
  <c r="R365" i="5"/>
  <c r="Q365" i="5"/>
  <c r="P365" i="5"/>
  <c r="O365" i="5"/>
  <c r="N365" i="5"/>
  <c r="M365" i="5"/>
  <c r="K365" i="5"/>
  <c r="J365" i="5"/>
  <c r="J675" i="5" s="1"/>
  <c r="H365" i="5"/>
  <c r="G365" i="5"/>
  <c r="BB364" i="5"/>
  <c r="AW674" i="5" s="1"/>
  <c r="AF364" i="5"/>
  <c r="AE364" i="5"/>
  <c r="AD364" i="5"/>
  <c r="AC364" i="5"/>
  <c r="AB364" i="5"/>
  <c r="AA364" i="5"/>
  <c r="Y364" i="5"/>
  <c r="X364" i="5"/>
  <c r="W364" i="5"/>
  <c r="V364" i="5"/>
  <c r="U364" i="5"/>
  <c r="T364" i="5"/>
  <c r="R364" i="5"/>
  <c r="Q364" i="5"/>
  <c r="P364" i="5"/>
  <c r="O364" i="5"/>
  <c r="N364" i="5"/>
  <c r="M364" i="5"/>
  <c r="L364" i="5"/>
  <c r="K364" i="5"/>
  <c r="H364" i="5"/>
  <c r="G364" i="5"/>
  <c r="BB363" i="5"/>
  <c r="AF363" i="5"/>
  <c r="AE363" i="5"/>
  <c r="AD363" i="5"/>
  <c r="AC363" i="5"/>
  <c r="AB363" i="5"/>
  <c r="AA363" i="5"/>
  <c r="Y363" i="5"/>
  <c r="X363" i="5"/>
  <c r="W363" i="5"/>
  <c r="V363" i="5"/>
  <c r="U363" i="5"/>
  <c r="T363" i="5"/>
  <c r="R363" i="5"/>
  <c r="Q363" i="5"/>
  <c r="P363" i="5"/>
  <c r="O363" i="5"/>
  <c r="N363" i="5"/>
  <c r="M363" i="5"/>
  <c r="L363" i="5"/>
  <c r="K363" i="5"/>
  <c r="J363" i="5"/>
  <c r="I363" i="5" s="1"/>
  <c r="H363" i="5"/>
  <c r="G363" i="5"/>
  <c r="BB362" i="5"/>
  <c r="AW672" i="5" s="1"/>
  <c r="AF362" i="5"/>
  <c r="AE362" i="5"/>
  <c r="AD362" i="5"/>
  <c r="AC362" i="5"/>
  <c r="AB362" i="5"/>
  <c r="AA362" i="5"/>
  <c r="Y362" i="5"/>
  <c r="X362" i="5"/>
  <c r="W362" i="5"/>
  <c r="V362" i="5"/>
  <c r="U362" i="5"/>
  <c r="T362" i="5"/>
  <c r="R362" i="5"/>
  <c r="Q362" i="5"/>
  <c r="P362" i="5"/>
  <c r="O362" i="5"/>
  <c r="N362" i="5"/>
  <c r="M362" i="5"/>
  <c r="L362" i="5"/>
  <c r="K362" i="5"/>
  <c r="H362" i="5"/>
  <c r="G362" i="5"/>
  <c r="BB361" i="5"/>
  <c r="AF361" i="5"/>
  <c r="AE361" i="5"/>
  <c r="AD361" i="5"/>
  <c r="AC361" i="5"/>
  <c r="AB361" i="5"/>
  <c r="AA361" i="5"/>
  <c r="Y361" i="5"/>
  <c r="X361" i="5"/>
  <c r="W361" i="5"/>
  <c r="V361" i="5"/>
  <c r="U361" i="5"/>
  <c r="T361" i="5"/>
  <c r="R361" i="5"/>
  <c r="Q361" i="5"/>
  <c r="P361" i="5"/>
  <c r="O361" i="5"/>
  <c r="N361" i="5"/>
  <c r="M361" i="5"/>
  <c r="K361" i="5"/>
  <c r="H361" i="5"/>
  <c r="G361" i="5"/>
  <c r="BB360" i="5"/>
  <c r="AW670" i="5" s="1"/>
  <c r="AF360" i="5"/>
  <c r="AE360" i="5"/>
  <c r="AD360" i="5"/>
  <c r="AC360" i="5"/>
  <c r="AB360" i="5"/>
  <c r="AA360" i="5"/>
  <c r="Y360" i="5"/>
  <c r="X360" i="5"/>
  <c r="W360" i="5"/>
  <c r="V360" i="5"/>
  <c r="U360" i="5"/>
  <c r="T360" i="5"/>
  <c r="R360" i="5"/>
  <c r="Q360" i="5"/>
  <c r="P360" i="5"/>
  <c r="O360" i="5"/>
  <c r="N360" i="5"/>
  <c r="M360" i="5"/>
  <c r="L360" i="5"/>
  <c r="K360" i="5"/>
  <c r="J360" i="5"/>
  <c r="J670" i="5" s="1"/>
  <c r="I360" i="5"/>
  <c r="H360" i="5"/>
  <c r="G360" i="5"/>
  <c r="BB359" i="5"/>
  <c r="AW669" i="5" s="1"/>
  <c r="AF359" i="5"/>
  <c r="AE359" i="5"/>
  <c r="AD359" i="5"/>
  <c r="AC359" i="5"/>
  <c r="AB359" i="5"/>
  <c r="AA359" i="5"/>
  <c r="Y359" i="5"/>
  <c r="X359" i="5"/>
  <c r="W359" i="5"/>
  <c r="V359" i="5"/>
  <c r="U359" i="5"/>
  <c r="T359" i="5"/>
  <c r="R359" i="5"/>
  <c r="Q359" i="5"/>
  <c r="P359" i="5"/>
  <c r="O359" i="5"/>
  <c r="N359" i="5"/>
  <c r="M359" i="5"/>
  <c r="L359" i="5"/>
  <c r="K359" i="5"/>
  <c r="J359" i="5"/>
  <c r="J669" i="5" s="1"/>
  <c r="I669" i="5" s="1"/>
  <c r="AY669" i="5" s="1"/>
  <c r="I359" i="5"/>
  <c r="H359" i="5"/>
  <c r="G359" i="5"/>
  <c r="BB358" i="5"/>
  <c r="AW668" i="5" s="1"/>
  <c r="AF358" i="5"/>
  <c r="AE358" i="5"/>
  <c r="AD358" i="5"/>
  <c r="AC358" i="5"/>
  <c r="AB358" i="5"/>
  <c r="AA358" i="5"/>
  <c r="Y358" i="5"/>
  <c r="X358" i="5"/>
  <c r="W358" i="5"/>
  <c r="V358" i="5"/>
  <c r="U358" i="5"/>
  <c r="T358" i="5"/>
  <c r="R358" i="5"/>
  <c r="Q358" i="5"/>
  <c r="P358" i="5"/>
  <c r="O358" i="5"/>
  <c r="N358" i="5"/>
  <c r="M358" i="5"/>
  <c r="K358" i="5"/>
  <c r="J358" i="5"/>
  <c r="H358" i="5"/>
  <c r="G358" i="5"/>
  <c r="BB357" i="5"/>
  <c r="AW667" i="5" s="1"/>
  <c r="AF357" i="5"/>
  <c r="AE357" i="5"/>
  <c r="AD357" i="5"/>
  <c r="AC357" i="5"/>
  <c r="AB357" i="5"/>
  <c r="AA357" i="5"/>
  <c r="Y357" i="5"/>
  <c r="X357" i="5"/>
  <c r="W357" i="5"/>
  <c r="V357" i="5"/>
  <c r="U357" i="5"/>
  <c r="T357" i="5"/>
  <c r="R357" i="5"/>
  <c r="Q357" i="5"/>
  <c r="P357" i="5"/>
  <c r="O357" i="5"/>
  <c r="N357" i="5"/>
  <c r="M357" i="5"/>
  <c r="L357" i="5"/>
  <c r="K357" i="5"/>
  <c r="H357" i="5"/>
  <c r="G357" i="5"/>
  <c r="BB356" i="5"/>
  <c r="J356" i="5" s="1"/>
  <c r="AF356" i="5"/>
  <c r="AE356" i="5"/>
  <c r="AD356" i="5"/>
  <c r="AC356" i="5"/>
  <c r="AB356" i="5"/>
  <c r="AA356" i="5"/>
  <c r="Y356" i="5"/>
  <c r="X356" i="5"/>
  <c r="W356" i="5"/>
  <c r="V356" i="5"/>
  <c r="U356" i="5"/>
  <c r="T356" i="5"/>
  <c r="R356" i="5"/>
  <c r="Q356" i="5"/>
  <c r="P356" i="5"/>
  <c r="O356" i="5"/>
  <c r="N356" i="5"/>
  <c r="M356" i="5"/>
  <c r="L356" i="5"/>
  <c r="K356" i="5"/>
  <c r="H356" i="5"/>
  <c r="G356" i="5"/>
  <c r="BB355" i="5"/>
  <c r="AW665" i="5" s="1"/>
  <c r="AF355" i="5"/>
  <c r="AE355" i="5"/>
  <c r="AD355" i="5"/>
  <c r="AC355" i="5"/>
  <c r="AB355" i="5"/>
  <c r="AA355" i="5"/>
  <c r="Y355" i="5"/>
  <c r="X355" i="5"/>
  <c r="W355" i="5"/>
  <c r="V355" i="5"/>
  <c r="U355" i="5"/>
  <c r="T355" i="5"/>
  <c r="R355" i="5"/>
  <c r="Q355" i="5"/>
  <c r="P355" i="5"/>
  <c r="O355" i="5"/>
  <c r="N355" i="5"/>
  <c r="M355" i="5"/>
  <c r="L355" i="5"/>
  <c r="K355" i="5"/>
  <c r="H355" i="5"/>
  <c r="G355" i="5"/>
  <c r="BB354" i="5"/>
  <c r="AW664" i="5" s="1"/>
  <c r="AX664" i="5" s="1"/>
  <c r="AF354" i="5"/>
  <c r="AE354" i="5"/>
  <c r="AD354" i="5"/>
  <c r="AC354" i="5"/>
  <c r="AB354" i="5"/>
  <c r="AA354" i="5"/>
  <c r="Y354" i="5"/>
  <c r="X354" i="5"/>
  <c r="W354" i="5"/>
  <c r="V354" i="5"/>
  <c r="U354" i="5"/>
  <c r="T354" i="5"/>
  <c r="R354" i="5"/>
  <c r="Q354" i="5"/>
  <c r="P354" i="5"/>
  <c r="O354" i="5"/>
  <c r="N354" i="5"/>
  <c r="M354" i="5"/>
  <c r="L354" i="5"/>
  <c r="K354" i="5"/>
  <c r="H354" i="5"/>
  <c r="G354" i="5"/>
  <c r="BB353" i="5"/>
  <c r="AW663" i="5" s="1"/>
  <c r="AF353" i="5"/>
  <c r="AE353" i="5"/>
  <c r="AD353" i="5"/>
  <c r="AC353" i="5"/>
  <c r="AC638" i="5" s="1"/>
  <c r="AB353" i="5"/>
  <c r="AA353" i="5"/>
  <c r="Y353" i="5"/>
  <c r="X353" i="5"/>
  <c r="W353" i="5"/>
  <c r="V353" i="5"/>
  <c r="U353" i="5"/>
  <c r="T353" i="5"/>
  <c r="R353" i="5"/>
  <c r="Q353" i="5"/>
  <c r="P353" i="5"/>
  <c r="O353" i="5"/>
  <c r="N353" i="5"/>
  <c r="M353" i="5"/>
  <c r="K353" i="5"/>
  <c r="J353" i="5"/>
  <c r="J663" i="5" s="1"/>
  <c r="H353" i="5"/>
  <c r="G353" i="5"/>
  <c r="BB352" i="5"/>
  <c r="AW662" i="5" s="1"/>
  <c r="AF352" i="5"/>
  <c r="AE352" i="5"/>
  <c r="AD352" i="5"/>
  <c r="AC352" i="5"/>
  <c r="AB352" i="5"/>
  <c r="AA352" i="5"/>
  <c r="Y352" i="5"/>
  <c r="X352" i="5"/>
  <c r="W352" i="5"/>
  <c r="V352" i="5"/>
  <c r="U352" i="5"/>
  <c r="T352" i="5"/>
  <c r="R352" i="5"/>
  <c r="Q352" i="5"/>
  <c r="P352" i="5"/>
  <c r="O352" i="5"/>
  <c r="N352" i="5"/>
  <c r="M352" i="5"/>
  <c r="L352" i="5"/>
  <c r="K352" i="5"/>
  <c r="H352" i="5"/>
  <c r="G352" i="5"/>
  <c r="BB351" i="5"/>
  <c r="AW661" i="5" s="1"/>
  <c r="AF351" i="5"/>
  <c r="AE351" i="5"/>
  <c r="AD351" i="5"/>
  <c r="AC351" i="5"/>
  <c r="AB351" i="5"/>
  <c r="AA351" i="5"/>
  <c r="Y351" i="5"/>
  <c r="X351" i="5"/>
  <c r="W351" i="5"/>
  <c r="V351" i="5"/>
  <c r="U351" i="5"/>
  <c r="T351" i="5"/>
  <c r="R351" i="5"/>
  <c r="Q351" i="5"/>
  <c r="P351" i="5"/>
  <c r="O351" i="5"/>
  <c r="N351" i="5"/>
  <c r="M351" i="5"/>
  <c r="L351" i="5"/>
  <c r="K351" i="5"/>
  <c r="J351" i="5"/>
  <c r="J661" i="5" s="1"/>
  <c r="H351" i="5"/>
  <c r="G351" i="5"/>
  <c r="BB350" i="5"/>
  <c r="AW660" i="5" s="1"/>
  <c r="AF350" i="5"/>
  <c r="AE350" i="5"/>
  <c r="AD350" i="5"/>
  <c r="AC350" i="5"/>
  <c r="AB350" i="5"/>
  <c r="AA350" i="5"/>
  <c r="Y350" i="5"/>
  <c r="X350" i="5"/>
  <c r="W350" i="5"/>
  <c r="V350" i="5"/>
  <c r="U350" i="5"/>
  <c r="T350" i="5"/>
  <c r="R350" i="5"/>
  <c r="Q350" i="5"/>
  <c r="P350" i="5"/>
  <c r="O350" i="5"/>
  <c r="N350" i="5"/>
  <c r="M350" i="5"/>
  <c r="L350" i="5"/>
  <c r="K350" i="5"/>
  <c r="H350" i="5"/>
  <c r="G350" i="5"/>
  <c r="BB349" i="5"/>
  <c r="R639" i="5" s="1" a="1"/>
  <c r="R639" i="5" s="1"/>
  <c r="AF349" i="5"/>
  <c r="AE349" i="5"/>
  <c r="AD349" i="5"/>
  <c r="AC349" i="5"/>
  <c r="AB349" i="5"/>
  <c r="AA349" i="5"/>
  <c r="Y349" i="5"/>
  <c r="X349" i="5"/>
  <c r="W349" i="5"/>
  <c r="V349" i="5"/>
  <c r="U349" i="5"/>
  <c r="T349" i="5"/>
  <c r="R349" i="5"/>
  <c r="Q349" i="5"/>
  <c r="P349" i="5"/>
  <c r="O349" i="5"/>
  <c r="N349" i="5"/>
  <c r="M349" i="5"/>
  <c r="K349" i="5"/>
  <c r="H349" i="5"/>
  <c r="G349" i="5"/>
  <c r="BB348" i="5"/>
  <c r="AW658" i="5" s="1"/>
  <c r="AF348" i="5"/>
  <c r="AE348" i="5"/>
  <c r="AD348" i="5"/>
  <c r="AC348" i="5"/>
  <c r="AB348" i="5"/>
  <c r="AA348" i="5"/>
  <c r="Y348" i="5"/>
  <c r="X348" i="5"/>
  <c r="W348" i="5"/>
  <c r="V348" i="5"/>
  <c r="U348" i="5"/>
  <c r="T348" i="5"/>
  <c r="R348" i="5"/>
  <c r="Q348" i="5"/>
  <c r="P348" i="5"/>
  <c r="O348" i="5"/>
  <c r="N348" i="5"/>
  <c r="M348" i="5"/>
  <c r="L348" i="5"/>
  <c r="K348" i="5"/>
  <c r="J348" i="5"/>
  <c r="J658" i="5" s="1"/>
  <c r="I348" i="5"/>
  <c r="H348" i="5"/>
  <c r="G348" i="5"/>
  <c r="BB347" i="5"/>
  <c r="AW657" i="5" s="1"/>
  <c r="AF347" i="5"/>
  <c r="AE347" i="5"/>
  <c r="AD347" i="5"/>
  <c r="AC347" i="5"/>
  <c r="AB347" i="5"/>
  <c r="AA347" i="5"/>
  <c r="Y347" i="5"/>
  <c r="X347" i="5"/>
  <c r="W347" i="5"/>
  <c r="V347" i="5"/>
  <c r="U347" i="5"/>
  <c r="T347" i="5"/>
  <c r="R347" i="5"/>
  <c r="Q347" i="5"/>
  <c r="P347" i="5"/>
  <c r="O347" i="5"/>
  <c r="N347" i="5"/>
  <c r="M347" i="5"/>
  <c r="L347" i="5"/>
  <c r="K347" i="5"/>
  <c r="J347" i="5"/>
  <c r="J657" i="5" s="1"/>
  <c r="I657" i="5" s="1"/>
  <c r="AY657" i="5" s="1"/>
  <c r="I347" i="5"/>
  <c r="H347" i="5"/>
  <c r="G347" i="5"/>
  <c r="BB346" i="5"/>
  <c r="AW656" i="5" s="1"/>
  <c r="AF346" i="5"/>
  <c r="AE346" i="5"/>
  <c r="AD346" i="5"/>
  <c r="AC346" i="5"/>
  <c r="AB346" i="5"/>
  <c r="AA346" i="5"/>
  <c r="Y346" i="5"/>
  <c r="X346" i="5"/>
  <c r="W346" i="5"/>
  <c r="V346" i="5"/>
  <c r="U346" i="5"/>
  <c r="T346" i="5"/>
  <c r="R346" i="5"/>
  <c r="Q346" i="5"/>
  <c r="P346" i="5"/>
  <c r="O346" i="5"/>
  <c r="N346" i="5"/>
  <c r="M346" i="5"/>
  <c r="K346" i="5"/>
  <c r="J346" i="5"/>
  <c r="H346" i="5"/>
  <c r="G346" i="5"/>
  <c r="BB345" i="5"/>
  <c r="AW655" i="5" s="1"/>
  <c r="AF345" i="5"/>
  <c r="AE345" i="5"/>
  <c r="AD345" i="5"/>
  <c r="AC345" i="5"/>
  <c r="AB345" i="5"/>
  <c r="AA345" i="5"/>
  <c r="Y345" i="5"/>
  <c r="X345" i="5"/>
  <c r="X629" i="5" s="1"/>
  <c r="W345" i="5"/>
  <c r="V345" i="5"/>
  <c r="U345" i="5"/>
  <c r="T345" i="5"/>
  <c r="R345" i="5"/>
  <c r="Q345" i="5"/>
  <c r="P345" i="5"/>
  <c r="O345" i="5"/>
  <c r="N345" i="5"/>
  <c r="M345" i="5"/>
  <c r="L345" i="5"/>
  <c r="K345" i="5"/>
  <c r="H345" i="5"/>
  <c r="G345" i="5"/>
  <c r="BB344" i="5"/>
  <c r="J344" i="5" s="1"/>
  <c r="AF344" i="5"/>
  <c r="AE344" i="5"/>
  <c r="AD344" i="5"/>
  <c r="AC344" i="5"/>
  <c r="AB344" i="5"/>
  <c r="AA344" i="5"/>
  <c r="Y344" i="5"/>
  <c r="Y629" i="5" s="1"/>
  <c r="X344" i="5"/>
  <c r="W344" i="5"/>
  <c r="V344" i="5"/>
  <c r="U344" i="5"/>
  <c r="T344" i="5"/>
  <c r="R344" i="5"/>
  <c r="Q344" i="5"/>
  <c r="P344" i="5"/>
  <c r="O344" i="5"/>
  <c r="N344" i="5"/>
  <c r="M344" i="5"/>
  <c r="L344" i="5"/>
  <c r="K344" i="5"/>
  <c r="H344" i="5"/>
  <c r="G344" i="5"/>
  <c r="BB343" i="5"/>
  <c r="AW653" i="5" s="1"/>
  <c r="AF343" i="5"/>
  <c r="AE343" i="5"/>
  <c r="AD343" i="5"/>
  <c r="AC343" i="5"/>
  <c r="AB343" i="5"/>
  <c r="AA343" i="5"/>
  <c r="Y343" i="5"/>
  <c r="X343" i="5"/>
  <c r="W343" i="5"/>
  <c r="V343" i="5"/>
  <c r="U343" i="5"/>
  <c r="T343" i="5"/>
  <c r="R343" i="5"/>
  <c r="Q343" i="5"/>
  <c r="P343" i="5"/>
  <c r="O343" i="5"/>
  <c r="N343" i="5"/>
  <c r="M343" i="5"/>
  <c r="L343" i="5"/>
  <c r="K343" i="5"/>
  <c r="H343" i="5"/>
  <c r="G343" i="5"/>
  <c r="BB342" i="5"/>
  <c r="AW652" i="5" s="1"/>
  <c r="AF342" i="5"/>
  <c r="AE342" i="5"/>
  <c r="AD342" i="5"/>
  <c r="AC342" i="5"/>
  <c r="AB342" i="5"/>
  <c r="AA342" i="5"/>
  <c r="Y342" i="5"/>
  <c r="X342" i="5"/>
  <c r="W342" i="5"/>
  <c r="V342" i="5"/>
  <c r="U342" i="5"/>
  <c r="T342" i="5"/>
  <c r="R342" i="5"/>
  <c r="Q342" i="5"/>
  <c r="P342" i="5"/>
  <c r="O342" i="5"/>
  <c r="N342" i="5"/>
  <c r="M342" i="5"/>
  <c r="L342" i="5"/>
  <c r="K342" i="5"/>
  <c r="H342" i="5"/>
  <c r="G342" i="5"/>
  <c r="BB341" i="5"/>
  <c r="AW651" i="5" s="1"/>
  <c r="AF341" i="5"/>
  <c r="AE341" i="5"/>
  <c r="AD341" i="5"/>
  <c r="AC341" i="5"/>
  <c r="AB341" i="5"/>
  <c r="AA341" i="5"/>
  <c r="Y341" i="5"/>
  <c r="X341" i="5"/>
  <c r="W341" i="5"/>
  <c r="V341" i="5"/>
  <c r="U341" i="5"/>
  <c r="T341" i="5"/>
  <c r="R341" i="5"/>
  <c r="Q341" i="5"/>
  <c r="P341" i="5"/>
  <c r="O341" i="5"/>
  <c r="N341" i="5"/>
  <c r="M341" i="5"/>
  <c r="K341" i="5"/>
  <c r="J341" i="5"/>
  <c r="J651" i="5" s="1"/>
  <c r="H341" i="5"/>
  <c r="G341" i="5"/>
  <c r="BB340" i="5"/>
  <c r="AW650" i="5" s="1"/>
  <c r="AF340" i="5"/>
  <c r="AE340" i="5"/>
  <c r="AD340" i="5"/>
  <c r="AC340" i="5"/>
  <c r="AB340" i="5"/>
  <c r="AA340" i="5"/>
  <c r="Y340" i="5"/>
  <c r="X340" i="5"/>
  <c r="W340" i="5"/>
  <c r="V340" i="5"/>
  <c r="U340" i="5"/>
  <c r="T340" i="5"/>
  <c r="R340" i="5"/>
  <c r="Q340" i="5"/>
  <c r="P340" i="5"/>
  <c r="O340" i="5"/>
  <c r="N340" i="5"/>
  <c r="M340" i="5"/>
  <c r="L340" i="5"/>
  <c r="K340" i="5"/>
  <c r="H340" i="5"/>
  <c r="G340" i="5"/>
  <c r="BB339" i="5"/>
  <c r="AF339" i="5"/>
  <c r="AF629" i="5" s="1"/>
  <c r="AE339" i="5"/>
  <c r="AD339" i="5"/>
  <c r="AD629" i="5" s="1"/>
  <c r="AC339" i="5"/>
  <c r="AB339" i="5"/>
  <c r="AA339" i="5"/>
  <c r="Y339" i="5"/>
  <c r="X339" i="5"/>
  <c r="W339" i="5"/>
  <c r="V339" i="5"/>
  <c r="U339" i="5"/>
  <c r="T339" i="5"/>
  <c r="R339" i="5"/>
  <c r="R629" i="5" s="1"/>
  <c r="Q339" i="5"/>
  <c r="P339" i="5"/>
  <c r="O339" i="5"/>
  <c r="N339" i="5"/>
  <c r="M339" i="5"/>
  <c r="K339" i="5"/>
  <c r="J339" i="5"/>
  <c r="H339" i="5"/>
  <c r="G339" i="5"/>
  <c r="H338" i="5"/>
  <c r="U334" i="5"/>
  <c r="U330" i="5"/>
  <c r="U329" i="5"/>
  <c r="AC328" i="5"/>
  <c r="U328" i="5"/>
  <c r="L328" i="5"/>
  <c r="U326" i="5"/>
  <c r="L326" i="5"/>
  <c r="AI325" i="5"/>
  <c r="AH325" i="5"/>
  <c r="AG325" i="5"/>
  <c r="AF325" i="5"/>
  <c r="AE325" i="5"/>
  <c r="AD325" i="5"/>
  <c r="AA325" i="5"/>
  <c r="Z325" i="5"/>
  <c r="Y325" i="5"/>
  <c r="X325" i="5"/>
  <c r="W325" i="5"/>
  <c r="V325" i="5"/>
  <c r="S325" i="5"/>
  <c r="R325" i="5"/>
  <c r="Q325" i="5"/>
  <c r="P325" i="5"/>
  <c r="O325" i="5"/>
  <c r="N325" i="5"/>
  <c r="AJ324" i="5"/>
  <c r="AC334" i="5" s="1"/>
  <c r="L324" i="5"/>
  <c r="L334" i="5" s="1"/>
  <c r="AJ320" i="5"/>
  <c r="AC330" i="5" s="1"/>
  <c r="L320" i="5"/>
  <c r="L330" i="5" s="1"/>
  <c r="AJ319" i="5"/>
  <c r="AC329" i="5" s="1"/>
  <c r="L319" i="5"/>
  <c r="L329" i="5" s="1"/>
  <c r="AJ318" i="5"/>
  <c r="AU315" i="5"/>
  <c r="AI326" i="5" s="1"/>
  <c r="AT315" i="5"/>
  <c r="AS315" i="5"/>
  <c r="AH326" i="5" s="1"/>
  <c r="AR315" i="5"/>
  <c r="AQ315" i="5"/>
  <c r="AG326" i="5" s="1"/>
  <c r="AP315" i="5"/>
  <c r="AO315" i="5"/>
  <c r="AF326" i="5" s="1"/>
  <c r="AN315" i="5"/>
  <c r="AM315" i="5"/>
  <c r="AE326" i="5" s="1"/>
  <c r="AL315" i="5"/>
  <c r="AD326" i="5" s="1"/>
  <c r="AK315" i="5"/>
  <c r="AJ315" i="5"/>
  <c r="AC326" i="5" s="1"/>
  <c r="AI315" i="5"/>
  <c r="AA326" i="5" s="1"/>
  <c r="AH315" i="5"/>
  <c r="AG315" i="5"/>
  <c r="Z326" i="5" s="1"/>
  <c r="AF315" i="5"/>
  <c r="AE315" i="5"/>
  <c r="Y326" i="5" s="1"/>
  <c r="AD315" i="5"/>
  <c r="AC315" i="5"/>
  <c r="X326" i="5" s="1"/>
  <c r="AB315" i="5"/>
  <c r="AA315" i="5"/>
  <c r="W326" i="5" s="1"/>
  <c r="Z315" i="5"/>
  <c r="V326" i="5" s="1"/>
  <c r="Y315" i="5"/>
  <c r="W315" i="5"/>
  <c r="S326" i="5" s="1"/>
  <c r="V315" i="5"/>
  <c r="U315" i="5"/>
  <c r="R326" i="5" s="1"/>
  <c r="T315" i="5"/>
  <c r="S315" i="5"/>
  <c r="Q326" i="5" s="1"/>
  <c r="R315" i="5"/>
  <c r="Q315" i="5"/>
  <c r="P326" i="5" s="1"/>
  <c r="P315" i="5"/>
  <c r="O315" i="5"/>
  <c r="O326" i="5" s="1"/>
  <c r="N315" i="5"/>
  <c r="N326" i="5" s="1"/>
  <c r="M315" i="5"/>
  <c r="AJ314" i="5"/>
  <c r="AC325" i="5" s="1"/>
  <c r="X314" i="5"/>
  <c r="AC312" i="5"/>
  <c r="U312" i="5"/>
  <c r="L312" i="5"/>
  <c r="U311" i="5"/>
  <c r="U310" i="5"/>
  <c r="L310" i="5"/>
  <c r="L309" i="5"/>
  <c r="U308" i="5"/>
  <c r="U307" i="5"/>
  <c r="U306" i="5"/>
  <c r="L306" i="5"/>
  <c r="AI304" i="5"/>
  <c r="AG304" i="5"/>
  <c r="Y304" i="5"/>
  <c r="V304" i="5"/>
  <c r="U304" i="5"/>
  <c r="S304" i="5"/>
  <c r="L304" i="5"/>
  <c r="AI303" i="5"/>
  <c r="AH303" i="5"/>
  <c r="AG303" i="5"/>
  <c r="AF303" i="5"/>
  <c r="AE303" i="5"/>
  <c r="AD303" i="5"/>
  <c r="AC303" i="5"/>
  <c r="AA303" i="5"/>
  <c r="Z303" i="5"/>
  <c r="Y303" i="5"/>
  <c r="X303" i="5"/>
  <c r="W303" i="5"/>
  <c r="V303" i="5"/>
  <c r="U303" i="5"/>
  <c r="S303" i="5"/>
  <c r="R303" i="5"/>
  <c r="Q303" i="5"/>
  <c r="P303" i="5"/>
  <c r="O303" i="5"/>
  <c r="N303" i="5"/>
  <c r="AJ302" i="5"/>
  <c r="L302" i="5"/>
  <c r="X301" i="5"/>
  <c r="AJ301" i="5" s="1"/>
  <c r="AC311" i="5" s="1"/>
  <c r="L301" i="5"/>
  <c r="L311" i="5" s="1"/>
  <c r="X300" i="5"/>
  <c r="AJ300" i="5" s="1"/>
  <c r="AC310" i="5" s="1"/>
  <c r="L300" i="5"/>
  <c r="X299" i="5"/>
  <c r="U309" i="5" s="1"/>
  <c r="L299" i="5"/>
  <c r="AJ298" i="5"/>
  <c r="AC308" i="5" s="1"/>
  <c r="L298" i="5"/>
  <c r="L308" i="5" s="1"/>
  <c r="AJ297" i="5"/>
  <c r="AC307" i="5" s="1"/>
  <c r="L297" i="5"/>
  <c r="L307" i="5" s="1"/>
  <c r="AJ296" i="5"/>
  <c r="AC306" i="5" s="1"/>
  <c r="AJ295" i="5"/>
  <c r="AC305" i="5" s="1"/>
  <c r="X295" i="5"/>
  <c r="U305" i="5" s="1"/>
  <c r="AJ294" i="5"/>
  <c r="X294" i="5"/>
  <c r="AU293" i="5"/>
  <c r="AT293" i="5"/>
  <c r="AS293" i="5"/>
  <c r="AH304" i="5" s="1"/>
  <c r="AR293" i="5"/>
  <c r="AQ293" i="5"/>
  <c r="AP293" i="5"/>
  <c r="AO293" i="5"/>
  <c r="AF304" i="5" s="1"/>
  <c r="AN293" i="5"/>
  <c r="AM293" i="5"/>
  <c r="AE304" i="5" s="1"/>
  <c r="AL293" i="5"/>
  <c r="AD304" i="5" s="1"/>
  <c r="AK293" i="5"/>
  <c r="AJ293" i="5"/>
  <c r="AC304" i="5" s="1"/>
  <c r="AI293" i="5"/>
  <c r="AA304" i="5" s="1"/>
  <c r="AH293" i="5"/>
  <c r="AG293" i="5"/>
  <c r="Z304" i="5" s="1"/>
  <c r="AF293" i="5"/>
  <c r="AE293" i="5"/>
  <c r="AD293" i="5"/>
  <c r="AC293" i="5"/>
  <c r="X304" i="5" s="1"/>
  <c r="AB293" i="5"/>
  <c r="AA293" i="5"/>
  <c r="W304" i="5" s="1"/>
  <c r="Z293" i="5"/>
  <c r="Y293" i="5"/>
  <c r="W293" i="5"/>
  <c r="V293" i="5"/>
  <c r="U293" i="5"/>
  <c r="R304" i="5" s="1"/>
  <c r="T293" i="5"/>
  <c r="S293" i="5"/>
  <c r="Q304" i="5" s="1"/>
  <c r="R293" i="5"/>
  <c r="Q293" i="5"/>
  <c r="P304" i="5" s="1"/>
  <c r="P293" i="5"/>
  <c r="O293" i="5"/>
  <c r="O304" i="5" s="1"/>
  <c r="N293" i="5"/>
  <c r="N304" i="5" s="1"/>
  <c r="M293" i="5"/>
  <c r="AJ292" i="5"/>
  <c r="L292" i="5"/>
  <c r="L303" i="5" s="1"/>
  <c r="AZ58" i="5"/>
  <c r="AY58" i="5"/>
  <c r="K58" i="5"/>
  <c r="H58" i="5"/>
  <c r="G58" i="5"/>
  <c r="F58" i="5"/>
  <c r="AZ57" i="5"/>
  <c r="AY57" i="5"/>
  <c r="L57" i="5"/>
  <c r="K57" i="5"/>
  <c r="H57" i="5"/>
  <c r="G57" i="5"/>
  <c r="F57" i="5"/>
  <c r="AY56" i="5"/>
  <c r="K56" i="5"/>
  <c r="H56" i="5"/>
  <c r="G56" i="5"/>
  <c r="F56" i="5"/>
  <c r="AZ55" i="5"/>
  <c r="AY55" i="5"/>
  <c r="L55" i="5"/>
  <c r="K55" i="5"/>
  <c r="H55" i="5"/>
  <c r="G55" i="5"/>
  <c r="F55" i="5"/>
  <c r="AZ54" i="5"/>
  <c r="AY54" i="5"/>
  <c r="L54" i="5"/>
  <c r="K54" i="5"/>
  <c r="H54" i="5"/>
  <c r="G54" i="5"/>
  <c r="F54" i="5"/>
  <c r="AZ53" i="5"/>
  <c r="AY53" i="5"/>
  <c r="L53" i="5"/>
  <c r="K53" i="5"/>
  <c r="J53" i="5"/>
  <c r="H53" i="5"/>
  <c r="G53" i="5"/>
  <c r="F53" i="5"/>
  <c r="AZ52" i="5"/>
  <c r="AY52" i="5"/>
  <c r="L52" i="5"/>
  <c r="K52" i="5"/>
  <c r="H52" i="5"/>
  <c r="G52" i="5"/>
  <c r="F52" i="5"/>
  <c r="BB51" i="5"/>
  <c r="AZ51" i="5"/>
  <c r="AY51" i="5"/>
  <c r="K51" i="5"/>
  <c r="J51" i="5"/>
  <c r="H51" i="5"/>
  <c r="G51" i="5"/>
  <c r="F51" i="5"/>
  <c r="AY50" i="5"/>
  <c r="K50" i="5"/>
  <c r="H50" i="5"/>
  <c r="G50" i="5"/>
  <c r="F50" i="5"/>
  <c r="AZ49" i="5"/>
  <c r="AY49" i="5"/>
  <c r="K49" i="5"/>
  <c r="H49" i="5"/>
  <c r="G49" i="5"/>
  <c r="F49" i="5"/>
  <c r="BA48" i="5"/>
  <c r="AZ48" i="5"/>
  <c r="AY48" i="5"/>
  <c r="L48" i="5"/>
  <c r="K48" i="5"/>
  <c r="J48" i="5"/>
  <c r="I48" i="5"/>
  <c r="H48" i="5"/>
  <c r="G48" i="5"/>
  <c r="F48" i="5"/>
  <c r="AZ47" i="5"/>
  <c r="AY47" i="5"/>
  <c r="L47" i="5"/>
  <c r="K47" i="5"/>
  <c r="J47" i="5"/>
  <c r="H47" i="5"/>
  <c r="G47" i="5"/>
  <c r="F47" i="5"/>
  <c r="AZ46" i="5"/>
  <c r="AY46" i="5"/>
  <c r="L46" i="5"/>
  <c r="K46" i="5"/>
  <c r="H46" i="5"/>
  <c r="G46" i="5"/>
  <c r="F46" i="5"/>
  <c r="AZ45" i="5"/>
  <c r="AY45" i="5"/>
  <c r="L45" i="5"/>
  <c r="K45" i="5"/>
  <c r="H45" i="5"/>
  <c r="G45" i="5"/>
  <c r="F45" i="5"/>
  <c r="AZ44" i="5"/>
  <c r="AY44" i="5"/>
  <c r="L44" i="5"/>
  <c r="K44" i="5"/>
  <c r="H44" i="5"/>
  <c r="G44" i="5"/>
  <c r="F44" i="5"/>
  <c r="AZ43" i="5"/>
  <c r="AY43" i="5"/>
  <c r="L43" i="5"/>
  <c r="K43" i="5"/>
  <c r="H43" i="5"/>
  <c r="G43" i="5"/>
  <c r="F43" i="5"/>
  <c r="AZ42" i="5"/>
  <c r="AY42" i="5"/>
  <c r="L42" i="5"/>
  <c r="K42" i="5"/>
  <c r="H42" i="5"/>
  <c r="G42" i="5"/>
  <c r="F42" i="5"/>
  <c r="AZ41" i="5"/>
  <c r="AY41" i="5"/>
  <c r="L41" i="5"/>
  <c r="K41" i="5"/>
  <c r="J41" i="5"/>
  <c r="H41" i="5"/>
  <c r="G41" i="5"/>
  <c r="F41" i="5"/>
  <c r="AZ40" i="5"/>
  <c r="AY40" i="5"/>
  <c r="L40" i="5"/>
  <c r="K40" i="5"/>
  <c r="H40" i="5"/>
  <c r="G40" i="5"/>
  <c r="F40" i="5"/>
  <c r="AZ39" i="5"/>
  <c r="AY39" i="5"/>
  <c r="L39" i="5"/>
  <c r="K39" i="5"/>
  <c r="J39" i="5"/>
  <c r="H39" i="5"/>
  <c r="G39" i="5"/>
  <c r="F39" i="5"/>
  <c r="AZ38" i="5"/>
  <c r="AY38" i="5"/>
  <c r="L38" i="5"/>
  <c r="K38" i="5"/>
  <c r="H38" i="5"/>
  <c r="G38" i="5"/>
  <c r="F38" i="5"/>
  <c r="AY37" i="5"/>
  <c r="L37" i="5"/>
  <c r="K37" i="5"/>
  <c r="H37" i="5"/>
  <c r="G37" i="5"/>
  <c r="F37" i="5"/>
  <c r="AY36" i="5"/>
  <c r="L36" i="5"/>
  <c r="K36" i="5"/>
  <c r="J36" i="5"/>
  <c r="H36" i="5"/>
  <c r="G36" i="5"/>
  <c r="F36" i="5"/>
  <c r="AZ35" i="5"/>
  <c r="AY35" i="5"/>
  <c r="L35" i="5"/>
  <c r="K35" i="5"/>
  <c r="J35" i="5"/>
  <c r="H35" i="5"/>
  <c r="G35" i="5"/>
  <c r="F35" i="5"/>
  <c r="AZ34" i="5"/>
  <c r="AY34" i="5"/>
  <c r="K34" i="5"/>
  <c r="H34" i="5"/>
  <c r="G34" i="5"/>
  <c r="F34" i="5"/>
  <c r="AZ33" i="5"/>
  <c r="AY33" i="5"/>
  <c r="K33" i="5"/>
  <c r="H33" i="5"/>
  <c r="G33" i="5"/>
  <c r="F33" i="5"/>
  <c r="AZ32" i="5"/>
  <c r="AY32" i="5"/>
  <c r="L32" i="5"/>
  <c r="K32" i="5"/>
  <c r="H32" i="5"/>
  <c r="G32" i="5"/>
  <c r="F32" i="5"/>
  <c r="AZ31" i="5"/>
  <c r="AY31" i="5"/>
  <c r="L31" i="5"/>
  <c r="K31" i="5"/>
  <c r="H31" i="5"/>
  <c r="G31" i="5"/>
  <c r="F31" i="5"/>
  <c r="AZ30" i="5"/>
  <c r="AY30" i="5"/>
  <c r="L30" i="5"/>
  <c r="K30" i="5"/>
  <c r="H30" i="5"/>
  <c r="G30" i="5"/>
  <c r="F30" i="5"/>
  <c r="AY29" i="5"/>
  <c r="K29" i="5"/>
  <c r="J29" i="5"/>
  <c r="H29" i="5"/>
  <c r="G29" i="5"/>
  <c r="F29" i="5"/>
  <c r="AY28" i="5"/>
  <c r="L28" i="5"/>
  <c r="K28" i="5"/>
  <c r="H28" i="5"/>
  <c r="G28" i="5"/>
  <c r="F28" i="5"/>
  <c r="AY27" i="5"/>
  <c r="L27" i="5"/>
  <c r="K27" i="5"/>
  <c r="H27" i="5"/>
  <c r="G27" i="5"/>
  <c r="F27" i="5"/>
  <c r="AZ26" i="5"/>
  <c r="AY26" i="5"/>
  <c r="L26" i="5"/>
  <c r="K26" i="5"/>
  <c r="H26" i="5"/>
  <c r="G26" i="5"/>
  <c r="F26" i="5"/>
  <c r="AY25" i="5"/>
  <c r="L25" i="5"/>
  <c r="K25" i="5"/>
  <c r="H25" i="5"/>
  <c r="P296" i="5" s="1"/>
  <c r="G25" i="5"/>
  <c r="F25" i="5"/>
  <c r="AZ24" i="5"/>
  <c r="AY24" i="5"/>
  <c r="L24" i="5"/>
  <c r="K24" i="5"/>
  <c r="J24" i="5"/>
  <c r="H24" i="5"/>
  <c r="G24" i="5"/>
  <c r="F24" i="5"/>
  <c r="BA23" i="5"/>
  <c r="AY23" i="5"/>
  <c r="L23" i="5"/>
  <c r="K23" i="5"/>
  <c r="J23" i="5"/>
  <c r="I23" i="5"/>
  <c r="H23" i="5"/>
  <c r="G23" i="5"/>
  <c r="F23" i="5"/>
  <c r="AY22" i="5"/>
  <c r="K22" i="5"/>
  <c r="H22" i="5"/>
  <c r="G22" i="5"/>
  <c r="F22" i="5"/>
  <c r="AY21" i="5"/>
  <c r="L21" i="5"/>
  <c r="K21" i="5"/>
  <c r="H21" i="5"/>
  <c r="G21" i="5"/>
  <c r="F21" i="5"/>
  <c r="AZ20" i="5"/>
  <c r="AY20" i="5"/>
  <c r="L20" i="5"/>
  <c r="K20" i="5"/>
  <c r="H20" i="5"/>
  <c r="G20" i="5"/>
  <c r="F20" i="5"/>
  <c r="AZ19" i="5"/>
  <c r="AY19" i="5"/>
  <c r="L19" i="5"/>
  <c r="K19" i="5"/>
  <c r="H19" i="5"/>
  <c r="G19" i="5"/>
  <c r="F19" i="5"/>
  <c r="AZ18" i="5"/>
  <c r="AY18" i="5"/>
  <c r="L18" i="5"/>
  <c r="K18" i="5"/>
  <c r="H18" i="5"/>
  <c r="G18" i="5"/>
  <c r="F18" i="5"/>
  <c r="AY17" i="5"/>
  <c r="K17" i="5"/>
  <c r="J17" i="5"/>
  <c r="H17" i="5"/>
  <c r="G17" i="5"/>
  <c r="F17" i="5"/>
  <c r="AY16" i="5"/>
  <c r="L16" i="5"/>
  <c r="K16" i="5"/>
  <c r="H16" i="5"/>
  <c r="G16" i="5"/>
  <c r="F16" i="5"/>
  <c r="AY15" i="5"/>
  <c r="L15" i="5"/>
  <c r="K15" i="5"/>
  <c r="J15" i="5"/>
  <c r="H15" i="5"/>
  <c r="G15" i="5"/>
  <c r="F15" i="5"/>
  <c r="AZ14" i="5"/>
  <c r="AY14" i="5"/>
  <c r="L14" i="5"/>
  <c r="K14" i="5"/>
  <c r="H14" i="5"/>
  <c r="G14" i="5"/>
  <c r="F14" i="5"/>
  <c r="AZ13" i="5"/>
  <c r="AY13" i="5"/>
  <c r="L13" i="5"/>
  <c r="K13" i="5"/>
  <c r="H13" i="5"/>
  <c r="AF299" i="5" s="1"/>
  <c r="G13" i="5"/>
  <c r="F13" i="5"/>
  <c r="AZ12" i="5"/>
  <c r="AY12" i="5"/>
  <c r="L12" i="5"/>
  <c r="K12" i="5"/>
  <c r="J12" i="5"/>
  <c r="H12" i="5"/>
  <c r="G12" i="5"/>
  <c r="F12" i="5"/>
  <c r="BA11" i="5"/>
  <c r="AY11" i="5"/>
  <c r="L11" i="5"/>
  <c r="K11" i="5"/>
  <c r="J11" i="5"/>
  <c r="I11" i="5"/>
  <c r="H11" i="5"/>
  <c r="G11" i="5"/>
  <c r="F11" i="5"/>
  <c r="AY10" i="5"/>
  <c r="K10" i="5"/>
  <c r="H10" i="5"/>
  <c r="G10" i="5"/>
  <c r="F10" i="5"/>
  <c r="AY9" i="5"/>
  <c r="L9" i="5"/>
  <c r="K9" i="5"/>
  <c r="H9" i="5"/>
  <c r="G9" i="5"/>
  <c r="F9" i="5"/>
  <c r="AZ8" i="5"/>
  <c r="AY8" i="5"/>
  <c r="L8" i="5"/>
  <c r="K8" i="5"/>
  <c r="H8" i="5"/>
  <c r="G8" i="5"/>
  <c r="F8" i="5"/>
  <c r="AZ7" i="5"/>
  <c r="AY7" i="5"/>
  <c r="L7" i="5"/>
  <c r="K7" i="5"/>
  <c r="H7" i="5"/>
  <c r="G7" i="5"/>
  <c r="F7" i="5"/>
  <c r="AZ6" i="5"/>
  <c r="AY6" i="5"/>
  <c r="L6" i="5"/>
  <c r="K6" i="5"/>
  <c r="H6" i="5"/>
  <c r="G6" i="5"/>
  <c r="F6" i="5"/>
  <c r="AY5" i="5"/>
  <c r="K5" i="5"/>
  <c r="J5" i="5"/>
  <c r="H5" i="5"/>
  <c r="G5" i="5"/>
  <c r="F5" i="5"/>
  <c r="AY4" i="5"/>
  <c r="L4" i="5"/>
  <c r="K4" i="5"/>
  <c r="H4" i="5"/>
  <c r="G4" i="5"/>
  <c r="F4" i="5"/>
  <c r="AY3" i="5"/>
  <c r="K3" i="5"/>
  <c r="H3" i="5"/>
  <c r="AG318" i="5" s="1" a="1"/>
  <c r="AG318" i="5" s="1"/>
  <c r="Z328" i="5" s="1"/>
  <c r="G3" i="5"/>
  <c r="F3" i="5"/>
  <c r="BB2" i="5"/>
  <c r="BA2" i="5"/>
  <c r="AZ2" i="5"/>
  <c r="L2" i="5"/>
  <c r="K2" i="5"/>
  <c r="J2" i="5"/>
  <c r="I2" i="5"/>
  <c r="H2" i="5"/>
  <c r="G2" i="5"/>
  <c r="F2" i="5"/>
  <c r="AD300" i="5" l="1"/>
  <c r="AQ301" i="5"/>
  <c r="AG311" i="5" s="1"/>
  <c r="AQ317" i="5" a="1"/>
  <c r="AQ317" i="5" s="1"/>
  <c r="AG327" i="5" s="1"/>
  <c r="AF300" i="5"/>
  <c r="AI296" i="5"/>
  <c r="AA306" i="5" s="1"/>
  <c r="Q299" i="5"/>
  <c r="P309" i="5" s="1"/>
  <c r="AQ299" i="5"/>
  <c r="AG309" i="5" s="1"/>
  <c r="Q295" i="5"/>
  <c r="P305" i="5" s="1"/>
  <c r="AH295" i="5"/>
  <c r="O295" i="5"/>
  <c r="O305" i="5" s="1"/>
  <c r="AR301" i="5"/>
  <c r="AB301" i="5"/>
  <c r="N300" i="5"/>
  <c r="N310" i="5" s="1"/>
  <c r="Q629" i="5"/>
  <c r="Q638" i="5"/>
  <c r="AE629" i="5"/>
  <c r="AE638" i="5"/>
  <c r="J692" i="5"/>
  <c r="I382" i="5"/>
  <c r="P295" i="5"/>
  <c r="Q296" i="5"/>
  <c r="P306" i="5" s="1"/>
  <c r="AL296" i="5"/>
  <c r="AD306" i="5" s="1"/>
  <c r="R299" i="5"/>
  <c r="AG299" i="5"/>
  <c r="Z309" i="5" s="1"/>
  <c r="P300" i="5"/>
  <c r="AE300" i="5"/>
  <c r="Y310" i="5" s="1"/>
  <c r="M301" i="5"/>
  <c r="AC301" i="5"/>
  <c r="X311" i="5" s="1"/>
  <c r="AS301" i="5"/>
  <c r="AH311" i="5" s="1"/>
  <c r="R296" i="5"/>
  <c r="AP317" i="5" a="1"/>
  <c r="AP317" i="5" s="1"/>
  <c r="W317" i="5" a="1"/>
  <c r="W317" i="5" s="1"/>
  <c r="S327" i="5" s="1"/>
  <c r="Q317" i="5" a="1"/>
  <c r="Q317" i="5" s="1"/>
  <c r="P327" i="5" s="1"/>
  <c r="AR295" i="5"/>
  <c r="AF295" i="5"/>
  <c r="T295" i="5"/>
  <c r="AI317" i="5" a="1"/>
  <c r="AI317" i="5" s="1"/>
  <c r="AA327" i="5" s="1"/>
  <c r="AC317" i="5" a="1"/>
  <c r="AC317" i="5" s="1"/>
  <c r="X327" i="5" s="1"/>
  <c r="AQ295" i="5"/>
  <c r="AG305" i="5" s="1"/>
  <c r="AE295" i="5"/>
  <c r="Y305" i="5" s="1"/>
  <c r="S295" i="5"/>
  <c r="Q305" i="5" s="1"/>
  <c r="AU317" i="5" a="1"/>
  <c r="AU317" i="5" s="1"/>
  <c r="AI327" i="5" s="1"/>
  <c r="AO317" i="5" a="1"/>
  <c r="AO317" i="5" s="1"/>
  <c r="AF327" i="5" s="1"/>
  <c r="V317" i="5" a="1"/>
  <c r="V317" i="5" s="1"/>
  <c r="P317" i="5" a="1"/>
  <c r="P317" i="5" s="1"/>
  <c r="AP295" i="5"/>
  <c r="AD295" i="5"/>
  <c r="R295" i="5"/>
  <c r="AH317" i="5" a="1"/>
  <c r="AH317" i="5" s="1"/>
  <c r="AB317" i="5" a="1"/>
  <c r="AB317" i="5" s="1"/>
  <c r="AT317" i="5" a="1"/>
  <c r="AT317" i="5" s="1"/>
  <c r="AN317" i="5" a="1"/>
  <c r="AN317" i="5" s="1"/>
  <c r="U317" i="5" a="1"/>
  <c r="U317" i="5" s="1"/>
  <c r="R327" i="5" s="1"/>
  <c r="O317" i="5" a="1"/>
  <c r="O317" i="5" s="1"/>
  <c r="O327" i="5" s="1"/>
  <c r="AG317" i="5" a="1"/>
  <c r="AG317" i="5" s="1"/>
  <c r="Z327" i="5" s="1"/>
  <c r="AA317" i="5" a="1"/>
  <c r="AA317" i="5" s="1"/>
  <c r="W327" i="5" s="1"/>
  <c r="AS317" i="5" a="1"/>
  <c r="AS317" i="5" s="1"/>
  <c r="AH327" i="5" s="1"/>
  <c r="AM317" i="5" a="1"/>
  <c r="AM317" i="5" s="1"/>
  <c r="AE327" i="5" s="1"/>
  <c r="T317" i="5" a="1"/>
  <c r="T317" i="5" s="1"/>
  <c r="N317" i="5" a="1"/>
  <c r="N317" i="5" s="1"/>
  <c r="N327" i="5" s="1"/>
  <c r="AF317" i="5" a="1"/>
  <c r="AF317" i="5" s="1"/>
  <c r="Z317" i="5" a="1"/>
  <c r="Z317" i="5" s="1"/>
  <c r="V327" i="5" s="1"/>
  <c r="AR317" i="5" a="1"/>
  <c r="AR317" i="5" s="1"/>
  <c r="AL317" i="5" a="1"/>
  <c r="AL317" i="5" s="1"/>
  <c r="AD327" i="5" s="1"/>
  <c r="S317" i="5" a="1"/>
  <c r="S317" i="5" s="1"/>
  <c r="Q327" i="5" s="1"/>
  <c r="M317" i="5" a="1"/>
  <c r="M317" i="5" s="1"/>
  <c r="AE317" i="5" a="1"/>
  <c r="AE317" i="5" s="1"/>
  <c r="Y327" i="5" s="1"/>
  <c r="Y317" i="5" a="1"/>
  <c r="Y317" i="5" s="1"/>
  <c r="AU295" i="5"/>
  <c r="AI305" i="5" s="1"/>
  <c r="AI295" i="5"/>
  <c r="AA305" i="5" s="1"/>
  <c r="W295" i="5"/>
  <c r="S305" i="5" s="1"/>
  <c r="U295" i="5"/>
  <c r="R305" i="5" s="1"/>
  <c r="AL295" i="5"/>
  <c r="AD305" i="5" s="1"/>
  <c r="V296" i="5"/>
  <c r="AN296" i="5"/>
  <c r="T299" i="5"/>
  <c r="AL299" i="5"/>
  <c r="AD309" i="5" s="1"/>
  <c r="R300" i="5"/>
  <c r="AG300" i="5"/>
  <c r="Z310" i="5" s="1"/>
  <c r="P301" i="5"/>
  <c r="AE301" i="5"/>
  <c r="Y311" i="5" s="1"/>
  <c r="N318" i="5" a="1"/>
  <c r="N318" i="5" s="1"/>
  <c r="N328" i="5" s="1"/>
  <c r="Q321" i="5" a="1"/>
  <c r="Q321" i="5" s="1"/>
  <c r="P331" i="5" s="1"/>
  <c r="AT318" i="5" a="1"/>
  <c r="AT318" i="5" s="1"/>
  <c r="V295" i="5"/>
  <c r="AM295" i="5"/>
  <c r="AE305" i="5" s="1"/>
  <c r="W296" i="5"/>
  <c r="S306" i="5" s="1"/>
  <c r="AO296" i="5"/>
  <c r="AF306" i="5" s="1"/>
  <c r="U299" i="5"/>
  <c r="R309" i="5" s="1"/>
  <c r="AN299" i="5"/>
  <c r="S300" i="5"/>
  <c r="Q310" i="5" s="1"/>
  <c r="AK300" i="5"/>
  <c r="Q301" i="5"/>
  <c r="P311" i="5" s="1"/>
  <c r="AF301" i="5"/>
  <c r="AG321" i="5" a="1"/>
  <c r="AG321" i="5" s="1"/>
  <c r="Z331" i="5" s="1"/>
  <c r="S299" i="5"/>
  <c r="Q309" i="5" s="1"/>
  <c r="AN295" i="5"/>
  <c r="Z296" i="5"/>
  <c r="V306" i="5" s="1"/>
  <c r="AP296" i="5"/>
  <c r="AO299" i="5"/>
  <c r="AF309" i="5" s="1"/>
  <c r="T300" i="5"/>
  <c r="AL300" i="5"/>
  <c r="AD310" i="5" s="1"/>
  <c r="R301" i="5"/>
  <c r="AG301" i="5"/>
  <c r="Z311" i="5" s="1"/>
  <c r="R317" i="5" a="1"/>
  <c r="R317" i="5" s="1"/>
  <c r="T318" i="5" a="1"/>
  <c r="T318" i="5" s="1"/>
  <c r="AK295" i="5"/>
  <c r="N301" i="5"/>
  <c r="N311" i="5" s="1"/>
  <c r="Y295" i="5"/>
  <c r="AO295" i="5"/>
  <c r="AF305" i="5" s="1"/>
  <c r="AA296" i="5"/>
  <c r="W306" i="5" s="1"/>
  <c r="AQ296" i="5"/>
  <c r="AG306" i="5" s="1"/>
  <c r="Y299" i="5"/>
  <c r="AP299" i="5"/>
  <c r="U300" i="5"/>
  <c r="R310" i="5" s="1"/>
  <c r="AN300" i="5"/>
  <c r="S301" i="5"/>
  <c r="Q311" i="5" s="1"/>
  <c r="AK301" i="5"/>
  <c r="X321" i="5"/>
  <c r="X322" i="5"/>
  <c r="U325" i="5"/>
  <c r="X323" i="5"/>
  <c r="X316" i="5"/>
  <c r="AJ316" i="5" s="1"/>
  <c r="L314" i="5"/>
  <c r="AD322" i="5" a="1"/>
  <c r="AD322" i="5" s="1"/>
  <c r="Z295" i="5"/>
  <c r="V305" i="5" s="1"/>
  <c r="AS295" i="5"/>
  <c r="AH305" i="5" s="1"/>
  <c r="AB296" i="5"/>
  <c r="AU296" i="5"/>
  <c r="AI306" i="5" s="1"/>
  <c r="Z299" i="5"/>
  <c r="V309" i="5" s="1"/>
  <c r="AO300" i="5"/>
  <c r="AF310" i="5" s="1"/>
  <c r="T301" i="5"/>
  <c r="AL301" i="5"/>
  <c r="AD311" i="5" s="1"/>
  <c r="X317" i="5"/>
  <c r="AA318" i="5" a="1"/>
  <c r="AA318" i="5" s="1"/>
  <c r="W328" i="5" s="1"/>
  <c r="Q300" i="5"/>
  <c r="P310" i="5" s="1"/>
  <c r="X634" i="5"/>
  <c r="AA295" i="5"/>
  <c r="W305" i="5" s="1"/>
  <c r="AT295" i="5"/>
  <c r="AC296" i="5"/>
  <c r="X306" i="5" s="1"/>
  <c r="AB299" i="5"/>
  <c r="AR299" i="5"/>
  <c r="Y300" i="5"/>
  <c r="AP300" i="5"/>
  <c r="U301" i="5"/>
  <c r="R311" i="5" s="1"/>
  <c r="AN301" i="5"/>
  <c r="AD317" i="5" a="1"/>
  <c r="AD317" i="5" s="1"/>
  <c r="AK299" i="5"/>
  <c r="AD301" i="5"/>
  <c r="L294" i="5"/>
  <c r="L295" i="5"/>
  <c r="L305" i="5" s="1"/>
  <c r="AB295" i="5"/>
  <c r="M296" i="5"/>
  <c r="AD296" i="5"/>
  <c r="M299" i="5"/>
  <c r="AC299" i="5"/>
  <c r="X309" i="5" s="1"/>
  <c r="AS299" i="5"/>
  <c r="AH309" i="5" s="1"/>
  <c r="Z300" i="5"/>
  <c r="V310" i="5" s="1"/>
  <c r="AQ300" i="5"/>
  <c r="AG310" i="5" s="1"/>
  <c r="AO301" i="5"/>
  <c r="AF311" i="5" s="1"/>
  <c r="AM296" i="5"/>
  <c r="AE306" i="5" s="1"/>
  <c r="AP323" i="5" a="1"/>
  <c r="AP323" i="5" s="1"/>
  <c r="W323" i="5" a="1"/>
  <c r="W323" i="5" s="1"/>
  <c r="S333" i="5" s="1"/>
  <c r="Q323" i="5" a="1"/>
  <c r="Q323" i="5" s="1"/>
  <c r="P333" i="5" s="1"/>
  <c r="AH322" i="5" a="1"/>
  <c r="AH322" i="5" s="1"/>
  <c r="AB322" i="5" a="1"/>
  <c r="AB322" i="5" s="1"/>
  <c r="AS321" i="5" a="1"/>
  <c r="AS321" i="5" s="1"/>
  <c r="AH331" i="5" s="1"/>
  <c r="AM321" i="5" a="1"/>
  <c r="AM321" i="5" s="1"/>
  <c r="AE331" i="5" s="1"/>
  <c r="T321" i="5" a="1"/>
  <c r="T321" i="5" s="1"/>
  <c r="N321" i="5" a="1"/>
  <c r="N321" i="5" s="1"/>
  <c r="N331" i="5" s="1"/>
  <c r="AI323" i="5" a="1"/>
  <c r="AI323" i="5" s="1"/>
  <c r="AA333" i="5" s="1"/>
  <c r="AC323" i="5" a="1"/>
  <c r="AC323" i="5" s="1"/>
  <c r="X333" i="5" s="1"/>
  <c r="AT322" i="5" a="1"/>
  <c r="AT322" i="5" s="1"/>
  <c r="AN322" i="5" a="1"/>
  <c r="AN322" i="5" s="1"/>
  <c r="U322" i="5" a="1"/>
  <c r="U322" i="5" s="1"/>
  <c r="R332" i="5" s="1"/>
  <c r="O322" i="5" a="1"/>
  <c r="O322" i="5" s="1"/>
  <c r="O332" i="5" s="1"/>
  <c r="AF321" i="5" a="1"/>
  <c r="AF321" i="5" s="1"/>
  <c r="Z321" i="5" a="1"/>
  <c r="Z321" i="5" s="1"/>
  <c r="V331" i="5" s="1"/>
  <c r="AU323" i="5" a="1"/>
  <c r="AU323" i="5" s="1"/>
  <c r="AI333" i="5" s="1"/>
  <c r="AO323" i="5" a="1"/>
  <c r="AO323" i="5" s="1"/>
  <c r="AF333" i="5" s="1"/>
  <c r="V323" i="5" a="1"/>
  <c r="V323" i="5" s="1"/>
  <c r="P323" i="5" a="1"/>
  <c r="P323" i="5" s="1"/>
  <c r="AG322" i="5" a="1"/>
  <c r="AG322" i="5" s="1"/>
  <c r="Z332" i="5" s="1"/>
  <c r="AA322" i="5" a="1"/>
  <c r="AA322" i="5" s="1"/>
  <c r="W332" i="5" s="1"/>
  <c r="AR321" i="5" a="1"/>
  <c r="AR321" i="5" s="1"/>
  <c r="AL321" i="5" a="1"/>
  <c r="AL321" i="5" s="1"/>
  <c r="AD331" i="5" s="1"/>
  <c r="S321" i="5" a="1"/>
  <c r="S321" i="5" s="1"/>
  <c r="Q331" i="5" s="1"/>
  <c r="M321" i="5" a="1"/>
  <c r="M321" i="5" s="1"/>
  <c r="AH323" i="5" a="1"/>
  <c r="AH323" i="5" s="1"/>
  <c r="AB323" i="5" a="1"/>
  <c r="AB323" i="5" s="1"/>
  <c r="AS322" i="5" a="1"/>
  <c r="AS322" i="5" s="1"/>
  <c r="AH332" i="5" s="1"/>
  <c r="AM322" i="5" a="1"/>
  <c r="AM322" i="5" s="1"/>
  <c r="AE332" i="5" s="1"/>
  <c r="T322" i="5" a="1"/>
  <c r="T322" i="5" s="1"/>
  <c r="N322" i="5" a="1"/>
  <c r="N322" i="5" s="1"/>
  <c r="N332" i="5" s="1"/>
  <c r="AE321" i="5" a="1"/>
  <c r="AE321" i="5" s="1"/>
  <c r="Y331" i="5" s="1"/>
  <c r="Y321" i="5" a="1"/>
  <c r="Y321" i="5" s="1"/>
  <c r="AR318" i="5" a="1"/>
  <c r="AR318" i="5" s="1"/>
  <c r="AT323" i="5" a="1"/>
  <c r="AT323" i="5" s="1"/>
  <c r="AN323" i="5" a="1"/>
  <c r="AN323" i="5" s="1"/>
  <c r="U323" i="5" a="1"/>
  <c r="U323" i="5" s="1"/>
  <c r="R333" i="5" s="1"/>
  <c r="O323" i="5" a="1"/>
  <c r="O323" i="5" s="1"/>
  <c r="O333" i="5" s="1"/>
  <c r="AF322" i="5" a="1"/>
  <c r="AF322" i="5" s="1"/>
  <c r="Z322" i="5" a="1"/>
  <c r="Z322" i="5" s="1"/>
  <c r="V332" i="5" s="1"/>
  <c r="AQ321" i="5" a="1"/>
  <c r="AQ321" i="5" s="1"/>
  <c r="AG331" i="5" s="1"/>
  <c r="AK321" i="5" a="1"/>
  <c r="AK321" i="5" s="1"/>
  <c r="R321" i="5" a="1"/>
  <c r="R321" i="5" s="1"/>
  <c r="AG323" i="5" a="1"/>
  <c r="AG323" i="5" s="1"/>
  <c r="Z333" i="5" s="1"/>
  <c r="AA323" i="5" a="1"/>
  <c r="AA323" i="5" s="1"/>
  <c r="W333" i="5" s="1"/>
  <c r="AR322" i="5" a="1"/>
  <c r="AR322" i="5" s="1"/>
  <c r="AL322" i="5" a="1"/>
  <c r="AL322" i="5" s="1"/>
  <c r="AD332" i="5" s="1"/>
  <c r="S322" i="5" a="1"/>
  <c r="S322" i="5" s="1"/>
  <c r="Q332" i="5" s="1"/>
  <c r="M322" i="5" a="1"/>
  <c r="M322" i="5" s="1"/>
  <c r="AD321" i="5" a="1"/>
  <c r="AD321" i="5" s="1"/>
  <c r="AS323" i="5" a="1"/>
  <c r="AS323" i="5" s="1"/>
  <c r="AH333" i="5" s="1"/>
  <c r="AM323" i="5" a="1"/>
  <c r="AM323" i="5" s="1"/>
  <c r="AE333" i="5" s="1"/>
  <c r="T323" i="5" a="1"/>
  <c r="T323" i="5" s="1"/>
  <c r="N323" i="5" a="1"/>
  <c r="N323" i="5" s="1"/>
  <c r="N333" i="5" s="1"/>
  <c r="AE322" i="5" a="1"/>
  <c r="AE322" i="5" s="1"/>
  <c r="Y332" i="5" s="1"/>
  <c r="Y322" i="5" a="1"/>
  <c r="Y322" i="5" s="1"/>
  <c r="AP321" i="5" a="1"/>
  <c r="AP321" i="5" s="1"/>
  <c r="W321" i="5" a="1"/>
  <c r="W321" i="5" s="1"/>
  <c r="S331" i="5" s="1"/>
  <c r="AF323" i="5" a="1"/>
  <c r="AF323" i="5" s="1"/>
  <c r="Z323" i="5" a="1"/>
  <c r="Z323" i="5" s="1"/>
  <c r="V333" i="5" s="1"/>
  <c r="AQ322" i="5" a="1"/>
  <c r="AQ322" i="5" s="1"/>
  <c r="AG332" i="5" s="1"/>
  <c r="AK322" i="5" a="1"/>
  <c r="AK322" i="5" s="1"/>
  <c r="R322" i="5" a="1"/>
  <c r="R322" i="5" s="1"/>
  <c r="AI321" i="5" a="1"/>
  <c r="AI321" i="5" s="1"/>
  <c r="AA331" i="5" s="1"/>
  <c r="AC321" i="5" a="1"/>
  <c r="AC321" i="5" s="1"/>
  <c r="X331" i="5" s="1"/>
  <c r="AR323" i="5" a="1"/>
  <c r="AR323" i="5" s="1"/>
  <c r="AL323" i="5" a="1"/>
  <c r="AL323" i="5" s="1"/>
  <c r="AD333" i="5" s="1"/>
  <c r="AE323" i="5" a="1"/>
  <c r="AE323" i="5" s="1"/>
  <c r="Y333" i="5" s="1"/>
  <c r="Y323" i="5" a="1"/>
  <c r="Y323" i="5" s="1"/>
  <c r="AP322" i="5" a="1"/>
  <c r="AP322" i="5" s="1"/>
  <c r="W322" i="5" a="1"/>
  <c r="W322" i="5" s="1"/>
  <c r="S332" i="5" s="1"/>
  <c r="Q322" i="5" a="1"/>
  <c r="Q322" i="5" s="1"/>
  <c r="P332" i="5" s="1"/>
  <c r="AH321" i="5" a="1"/>
  <c r="AH321" i="5" s="1"/>
  <c r="AQ323" i="5" a="1"/>
  <c r="AQ323" i="5" s="1"/>
  <c r="AG333" i="5" s="1"/>
  <c r="AK323" i="5" a="1"/>
  <c r="AK323" i="5" s="1"/>
  <c r="R323" i="5" a="1"/>
  <c r="R323" i="5" s="1"/>
  <c r="AI322" i="5" a="1"/>
  <c r="AI322" i="5" s="1"/>
  <c r="AA332" i="5" s="1"/>
  <c r="AC322" i="5" a="1"/>
  <c r="AC322" i="5" s="1"/>
  <c r="X332" i="5" s="1"/>
  <c r="AT321" i="5" a="1"/>
  <c r="AT321" i="5" s="1"/>
  <c r="AN321" i="5" a="1"/>
  <c r="AN321" i="5" s="1"/>
  <c r="AD323" i="5" a="1"/>
  <c r="AD323" i="5" s="1"/>
  <c r="P321" i="5" a="1"/>
  <c r="P321" i="5" s="1"/>
  <c r="AS318" i="5" a="1"/>
  <c r="AS318" i="5" s="1"/>
  <c r="AH328" i="5" s="1"/>
  <c r="AF318" i="5" a="1"/>
  <c r="AF318" i="5" s="1"/>
  <c r="Z318" i="5" a="1"/>
  <c r="Z318" i="5" s="1"/>
  <c r="V328" i="5" s="1"/>
  <c r="S318" i="5" a="1"/>
  <c r="S318" i="5" s="1"/>
  <c r="Q328" i="5" s="1"/>
  <c r="M318" i="5" a="1"/>
  <c r="M318" i="5" s="1"/>
  <c r="AT296" i="5"/>
  <c r="AH296" i="5"/>
  <c r="U296" i="5"/>
  <c r="R306" i="5" s="1"/>
  <c r="AB321" i="5" a="1"/>
  <c r="AB321" i="5" s="1"/>
  <c r="AL318" i="5" a="1"/>
  <c r="AL318" i="5" s="1"/>
  <c r="AD328" i="5" s="1"/>
  <c r="AU301" i="5"/>
  <c r="AI311" i="5" s="1"/>
  <c r="AI301" i="5"/>
  <c r="AA311" i="5" s="1"/>
  <c r="W301" i="5"/>
  <c r="S311" i="5" s="1"/>
  <c r="AU300" i="5"/>
  <c r="AI310" i="5" s="1"/>
  <c r="AI300" i="5"/>
  <c r="AA310" i="5" s="1"/>
  <c r="W300" i="5"/>
  <c r="S310" i="5" s="1"/>
  <c r="AU299" i="5"/>
  <c r="AI309" i="5" s="1"/>
  <c r="AI299" i="5"/>
  <c r="AA309" i="5" s="1"/>
  <c r="W299" i="5"/>
  <c r="S309" i="5" s="1"/>
  <c r="AS296" i="5"/>
  <c r="AH306" i="5" s="1"/>
  <c r="AG296" i="5"/>
  <c r="Z306" i="5" s="1"/>
  <c r="T296" i="5"/>
  <c r="V322" i="5" a="1"/>
  <c r="V322" i="5" s="1"/>
  <c r="O321" i="5" a="1"/>
  <c r="O321" i="5" s="1"/>
  <c r="O331" i="5" s="1"/>
  <c r="AE318" i="5" a="1"/>
  <c r="AE318" i="5" s="1"/>
  <c r="Y328" i="5" s="1"/>
  <c r="Y318" i="5" a="1"/>
  <c r="Y318" i="5" s="1"/>
  <c r="R318" i="5" a="1"/>
  <c r="R318" i="5" s="1"/>
  <c r="AT301" i="5"/>
  <c r="AH301" i="5"/>
  <c r="V301" i="5"/>
  <c r="AT300" i="5"/>
  <c r="AH300" i="5"/>
  <c r="V300" i="5"/>
  <c r="AT299" i="5"/>
  <c r="AH299" i="5"/>
  <c r="V299" i="5"/>
  <c r="AR296" i="5"/>
  <c r="AF296" i="5"/>
  <c r="S296" i="5"/>
  <c r="Q306" i="5" s="1"/>
  <c r="S323" i="5" a="1"/>
  <c r="S323" i="5" s="1"/>
  <c r="Q333" i="5" s="1"/>
  <c r="AA321" i="5" a="1"/>
  <c r="AA321" i="5" s="1"/>
  <c r="W331" i="5" s="1"/>
  <c r="AQ318" i="5" a="1"/>
  <c r="AQ318" i="5" s="1"/>
  <c r="AG328" i="5" s="1"/>
  <c r="AK318" i="5" a="1"/>
  <c r="AK318" i="5" s="1"/>
  <c r="P322" i="5" a="1"/>
  <c r="P322" i="5" s="1"/>
  <c r="AD318" i="5" a="1"/>
  <c r="AD318" i="5" s="1"/>
  <c r="W318" i="5" a="1"/>
  <c r="W318" i="5" s="1"/>
  <c r="S328" i="5" s="1"/>
  <c r="Q318" i="5" a="1"/>
  <c r="Q318" i="5" s="1"/>
  <c r="P328" i="5" s="1"/>
  <c r="M323" i="5" a="1"/>
  <c r="M323" i="5" s="1"/>
  <c r="AU321" i="5" a="1"/>
  <c r="AU321" i="5" s="1"/>
  <c r="AI331" i="5" s="1"/>
  <c r="V321" i="5" a="1"/>
  <c r="V321" i="5" s="1"/>
  <c r="AP318" i="5" a="1"/>
  <c r="AP318" i="5" s="1"/>
  <c r="AU322" i="5" a="1"/>
  <c r="AU322" i="5" s="1"/>
  <c r="AI332" i="5" s="1"/>
  <c r="AI318" i="5" a="1"/>
  <c r="AI318" i="5" s="1"/>
  <c r="AA328" i="5" s="1"/>
  <c r="AC318" i="5" a="1"/>
  <c r="AC318" i="5" s="1"/>
  <c r="X328" i="5" s="1"/>
  <c r="V318" i="5" a="1"/>
  <c r="V318" i="5" s="1"/>
  <c r="P318" i="5" a="1"/>
  <c r="P318" i="5" s="1"/>
  <c r="AO321" i="5" a="1"/>
  <c r="AO321" i="5" s="1"/>
  <c r="AF331" i="5" s="1"/>
  <c r="U321" i="5" a="1"/>
  <c r="U321" i="5" s="1"/>
  <c r="R331" i="5" s="1"/>
  <c r="AO318" i="5" a="1"/>
  <c r="AO318" i="5" s="1"/>
  <c r="AF328" i="5" s="1"/>
  <c r="AO322" i="5" a="1"/>
  <c r="AO322" i="5" s="1"/>
  <c r="AF332" i="5" s="1"/>
  <c r="AU318" i="5" a="1"/>
  <c r="AU318" i="5" s="1"/>
  <c r="AI328" i="5" s="1"/>
  <c r="AH318" i="5" a="1"/>
  <c r="AH318" i="5" s="1"/>
  <c r="AB318" i="5" a="1"/>
  <c r="AB318" i="5" s="1"/>
  <c r="U318" i="5" a="1"/>
  <c r="U318" i="5" s="1"/>
  <c r="R328" i="5" s="1"/>
  <c r="O318" i="5" a="1"/>
  <c r="O318" i="5" s="1"/>
  <c r="O328" i="5" s="1"/>
  <c r="AN318" i="5" a="1"/>
  <c r="AN318" i="5" s="1"/>
  <c r="AM301" i="5"/>
  <c r="AE311" i="5" s="1"/>
  <c r="AA301" i="5"/>
  <c r="W311" i="5" s="1"/>
  <c r="O301" i="5"/>
  <c r="O311" i="5" s="1"/>
  <c r="AM300" i="5"/>
  <c r="AE310" i="5" s="1"/>
  <c r="AA300" i="5"/>
  <c r="W310" i="5" s="1"/>
  <c r="O300" i="5"/>
  <c r="O310" i="5" s="1"/>
  <c r="AM299" i="5"/>
  <c r="AE309" i="5" s="1"/>
  <c r="AA299" i="5"/>
  <c r="W309" i="5" s="1"/>
  <c r="O299" i="5"/>
  <c r="O309" i="5" s="1"/>
  <c r="AK296" i="5"/>
  <c r="Y296" i="5"/>
  <c r="M295" i="5"/>
  <c r="AC295" i="5"/>
  <c r="X305" i="5" s="1"/>
  <c r="N296" i="5"/>
  <c r="N306" i="5" s="1"/>
  <c r="AE296" i="5"/>
  <c r="Y306" i="5" s="1"/>
  <c r="N299" i="5"/>
  <c r="N309" i="5" s="1"/>
  <c r="AD299" i="5"/>
  <c r="AB300" i="5"/>
  <c r="AR300" i="5"/>
  <c r="Y301" i="5"/>
  <c r="AP301" i="5"/>
  <c r="N295" i="5"/>
  <c r="N305" i="5" s="1"/>
  <c r="AG295" i="5"/>
  <c r="Z305" i="5" s="1"/>
  <c r="O296" i="5"/>
  <c r="O306" i="5" s="1"/>
  <c r="P299" i="5"/>
  <c r="AE299" i="5"/>
  <c r="Y309" i="5" s="1"/>
  <c r="M300" i="5"/>
  <c r="AC300" i="5"/>
  <c r="X310" i="5" s="1"/>
  <c r="AS300" i="5"/>
  <c r="AH310" i="5" s="1"/>
  <c r="Z301" i="5"/>
  <c r="V311" i="5" s="1"/>
  <c r="AK317" i="5" a="1"/>
  <c r="AK317" i="5" s="1"/>
  <c r="AM318" i="5" a="1"/>
  <c r="AM318" i="5" s="1"/>
  <c r="AE328" i="5" s="1"/>
  <c r="J656" i="5"/>
  <c r="I346" i="5"/>
  <c r="AW671" i="5"/>
  <c r="AX671" i="5" s="1"/>
  <c r="AZ25" i="5" s="1"/>
  <c r="J361" i="5"/>
  <c r="Q642" i="5" a="1"/>
  <c r="Q642" i="5" s="1"/>
  <c r="I356" i="5"/>
  <c r="J666" i="5"/>
  <c r="J702" i="5"/>
  <c r="I392" i="5"/>
  <c r="T629" i="5"/>
  <c r="Q639" i="5" a="1"/>
  <c r="Q639" i="5" s="1"/>
  <c r="U642" i="5" a="1"/>
  <c r="U642" i="5" s="1"/>
  <c r="AE633" i="5"/>
  <c r="J668" i="5"/>
  <c r="I358" i="5"/>
  <c r="AW683" i="5"/>
  <c r="J373" i="5"/>
  <c r="J704" i="5"/>
  <c r="I394" i="5"/>
  <c r="M638" i="5"/>
  <c r="P633" i="5"/>
  <c r="P643" i="5" a="1"/>
  <c r="P643" i="5" s="1"/>
  <c r="T643" i="5" a="1"/>
  <c r="T643" i="5" s="1"/>
  <c r="W629" i="5"/>
  <c r="I368" i="5"/>
  <c r="J678" i="5"/>
  <c r="X638" i="5"/>
  <c r="J680" i="5"/>
  <c r="I370" i="5"/>
  <c r="O630" i="5"/>
  <c r="Y638" i="5"/>
  <c r="AW659" i="5"/>
  <c r="J349" i="5"/>
  <c r="AZ682" i="5"/>
  <c r="BB36" i="5" s="1"/>
  <c r="I682" i="5"/>
  <c r="AD633" i="5"/>
  <c r="M629" i="5"/>
  <c r="AA638" i="5"/>
  <c r="N629" i="5"/>
  <c r="AB629" i="5"/>
  <c r="AA630" i="5"/>
  <c r="I344" i="5"/>
  <c r="J654" i="5"/>
  <c r="AZ661" i="5"/>
  <c r="BB15" i="5" s="1"/>
  <c r="I661" i="5"/>
  <c r="AW695" i="5"/>
  <c r="J385" i="5"/>
  <c r="AJ299" i="5"/>
  <c r="AC309" i="5" s="1"/>
  <c r="O629" i="5"/>
  <c r="AC629" i="5"/>
  <c r="P629" i="5"/>
  <c r="P638" i="5"/>
  <c r="AD638" i="5"/>
  <c r="I681" i="5"/>
  <c r="AZ681" i="5"/>
  <c r="BB35" i="5" s="1"/>
  <c r="I693" i="5"/>
  <c r="AZ693" i="5"/>
  <c r="BB47" i="5" s="1"/>
  <c r="P630" i="5"/>
  <c r="AB630" i="5"/>
  <c r="Q633" i="5"/>
  <c r="Y634" i="5"/>
  <c r="V635" i="5"/>
  <c r="T639" i="5" a="1"/>
  <c r="T639" i="5" s="1"/>
  <c r="AB639" i="5" a="1"/>
  <c r="AB639" i="5" s="1"/>
  <c r="W642" i="5" a="1"/>
  <c r="W642" i="5" s="1"/>
  <c r="N939" i="5"/>
  <c r="N950" i="5" s="1"/>
  <c r="J673" i="5"/>
  <c r="AP942" i="5"/>
  <c r="V945" i="5"/>
  <c r="V965" i="5" a="1"/>
  <c r="V965" i="5" s="1"/>
  <c r="AZ658" i="5"/>
  <c r="BB12" i="5" s="1"/>
  <c r="I658" i="5"/>
  <c r="AZ670" i="5"/>
  <c r="BB24" i="5" s="1"/>
  <c r="I670" i="5"/>
  <c r="Q630" i="5"/>
  <c r="AC630" i="5"/>
  <c r="R633" i="5"/>
  <c r="AF633" i="5"/>
  <c r="N638" i="5"/>
  <c r="AB939" i="5"/>
  <c r="AO962" i="5"/>
  <c r="AF973" i="5" s="1"/>
  <c r="AA962" i="5"/>
  <c r="W973" i="5" s="1"/>
  <c r="L675" i="5"/>
  <c r="AX675" i="5"/>
  <c r="AZ29" i="5" s="1"/>
  <c r="AS942" i="5"/>
  <c r="AH953" i="5" s="1"/>
  <c r="V643" i="5" a="1"/>
  <c r="V643" i="5" s="1"/>
  <c r="O643" i="5" a="1"/>
  <c r="O643" i="5" s="1"/>
  <c r="AB643" i="5" a="1"/>
  <c r="AB643" i="5" s="1"/>
  <c r="T644" i="5" a="1"/>
  <c r="T644" i="5" s="1"/>
  <c r="U643" i="5" a="1"/>
  <c r="U643" i="5" s="1"/>
  <c r="N643" i="5" a="1"/>
  <c r="N643" i="5" s="1"/>
  <c r="AC634" i="5"/>
  <c r="P634" i="5"/>
  <c r="AA643" i="5" a="1"/>
  <c r="AA643" i="5" s="1"/>
  <c r="AB634" i="5"/>
  <c r="O634" i="5"/>
  <c r="AF643" i="5" a="1"/>
  <c r="AF643" i="5" s="1"/>
  <c r="Y643" i="5" a="1"/>
  <c r="Y643" i="5" s="1"/>
  <c r="R643" i="5" a="1"/>
  <c r="R643" i="5" s="1"/>
  <c r="AE643" i="5" a="1"/>
  <c r="AE643" i="5" s="1"/>
  <c r="X643" i="5" a="1"/>
  <c r="X643" i="5" s="1"/>
  <c r="Q643" i="5" a="1"/>
  <c r="Q643" i="5" s="1"/>
  <c r="AD643" i="5" a="1"/>
  <c r="AD643" i="5" s="1"/>
  <c r="U638" i="5"/>
  <c r="AA629" i="5"/>
  <c r="R630" i="5"/>
  <c r="AD630" i="5"/>
  <c r="AA634" i="5"/>
  <c r="AF638" i="5"/>
  <c r="U639" i="5" a="1"/>
  <c r="U639" i="5" s="1"/>
  <c r="X642" i="5" a="1"/>
  <c r="X642" i="5" s="1"/>
  <c r="AC939" i="5"/>
  <c r="X950" i="5" s="1"/>
  <c r="AP962" i="5"/>
  <c r="L668" i="5"/>
  <c r="AX668" i="5"/>
  <c r="AZ22" i="5" s="1"/>
  <c r="AZ669" i="5"/>
  <c r="BB23" i="5" s="1"/>
  <c r="AP945" i="5"/>
  <c r="I339" i="5"/>
  <c r="V638" i="5"/>
  <c r="J350" i="5"/>
  <c r="I351" i="5"/>
  <c r="J362" i="5"/>
  <c r="J374" i="5"/>
  <c r="I375" i="5"/>
  <c r="J386" i="5"/>
  <c r="I387" i="5"/>
  <c r="AE630" i="5"/>
  <c r="T633" i="5"/>
  <c r="M634" i="5"/>
  <c r="AD634" i="5"/>
  <c r="AA642" i="5" a="1"/>
  <c r="AA642" i="5" s="1"/>
  <c r="W643" i="5" a="1"/>
  <c r="W643" i="5" s="1"/>
  <c r="Q939" i="5"/>
  <c r="P950" i="5" s="1"/>
  <c r="AQ962" i="5"/>
  <c r="AG973" i="5" s="1"/>
  <c r="AK940" i="5"/>
  <c r="AC951" i="5" s="1"/>
  <c r="U951" i="5"/>
  <c r="AR945" i="5"/>
  <c r="AZ685" i="5"/>
  <c r="BB39" i="5" s="1"/>
  <c r="I685" i="5"/>
  <c r="T630" i="5"/>
  <c r="AF630" i="5"/>
  <c r="U633" i="5"/>
  <c r="N634" i="5"/>
  <c r="AE634" i="5"/>
  <c r="R638" i="5"/>
  <c r="N639" i="5" a="1"/>
  <c r="N639" i="5" s="1"/>
  <c r="V639" i="5" a="1"/>
  <c r="V639" i="5" s="1"/>
  <c r="AE639" i="5" a="1"/>
  <c r="AE639" i="5" s="1"/>
  <c r="AR939" i="5"/>
  <c r="AW654" i="5"/>
  <c r="J340" i="5"/>
  <c r="W640" i="5" s="1" a="1"/>
  <c r="W640" i="5" s="1"/>
  <c r="I341" i="5"/>
  <c r="J352" i="5"/>
  <c r="I353" i="5"/>
  <c r="J364" i="5"/>
  <c r="I365" i="5"/>
  <c r="J376" i="5"/>
  <c r="I377" i="5"/>
  <c r="J388" i="5"/>
  <c r="I389" i="5"/>
  <c r="U630" i="5"/>
  <c r="V633" i="5"/>
  <c r="Q634" i="5"/>
  <c r="AF634" i="5"/>
  <c r="T638" i="5"/>
  <c r="W639" i="5" a="1"/>
  <c r="W639" i="5" s="1"/>
  <c r="N642" i="5" a="1"/>
  <c r="N642" i="5" s="1"/>
  <c r="AZ651" i="5"/>
  <c r="BB5" i="5" s="1"/>
  <c r="I651" i="5"/>
  <c r="AZ663" i="5"/>
  <c r="BB17" i="5" s="1"/>
  <c r="I663" i="5"/>
  <c r="AZ675" i="5"/>
  <c r="BB29" i="5" s="1"/>
  <c r="I675" i="5"/>
  <c r="AZ687" i="5"/>
  <c r="BB41" i="5" s="1"/>
  <c r="I687" i="5"/>
  <c r="AZ699" i="5"/>
  <c r="BB53" i="5" s="1"/>
  <c r="I699" i="5"/>
  <c r="V630" i="5"/>
  <c r="W633" i="5"/>
  <c r="R634" i="5"/>
  <c r="W638" i="5"/>
  <c r="O639" i="5" a="1"/>
  <c r="O639" i="5" s="1"/>
  <c r="AD642" i="5" a="1"/>
  <c r="AD642" i="5" s="1"/>
  <c r="AC643" i="5" a="1"/>
  <c r="AC643" i="5" s="1"/>
  <c r="T939" i="5"/>
  <c r="AG962" i="5"/>
  <c r="Z973" i="5" s="1"/>
  <c r="L663" i="5"/>
  <c r="AX663" i="5"/>
  <c r="AZ17" i="5" s="1"/>
  <c r="AW678" i="5"/>
  <c r="AZ694" i="5"/>
  <c r="BB48" i="5" s="1"/>
  <c r="J342" i="5"/>
  <c r="J354" i="5"/>
  <c r="J366" i="5"/>
  <c r="J378" i="5"/>
  <c r="V641" i="5" s="1" a="1"/>
  <c r="V641" i="5" s="1"/>
  <c r="J390" i="5"/>
  <c r="W630" i="5"/>
  <c r="T634" i="5"/>
  <c r="X639" i="5" a="1"/>
  <c r="X639" i="5" s="1"/>
  <c r="AA640" i="5" a="1"/>
  <c r="AA640" i="5" s="1"/>
  <c r="U962" i="5"/>
  <c r="R973" i="5" s="1"/>
  <c r="U939" i="5"/>
  <c r="R950" i="5" s="1"/>
  <c r="AH962" i="5"/>
  <c r="AH939" i="5"/>
  <c r="AH942" i="5"/>
  <c r="AU962" i="5"/>
  <c r="AI973" i="5" s="1"/>
  <c r="AU939" i="5"/>
  <c r="AI950" i="5" s="1"/>
  <c r="L656" i="5"/>
  <c r="AX656" i="5"/>
  <c r="AZ10" i="5" s="1"/>
  <c r="AZ657" i="5"/>
  <c r="BB11" i="5" s="1"/>
  <c r="L702" i="5"/>
  <c r="AX702" i="5"/>
  <c r="AZ56" i="5" s="1"/>
  <c r="AW702" i="5"/>
  <c r="AN946" i="5" s="1"/>
  <c r="AB638" i="5"/>
  <c r="J343" i="5"/>
  <c r="J355" i="5"/>
  <c r="J367" i="5"/>
  <c r="J379" i="5"/>
  <c r="J391" i="5"/>
  <c r="U629" i="5"/>
  <c r="L630" i="5"/>
  <c r="X630" i="5"/>
  <c r="O631" i="5"/>
  <c r="M633" i="5"/>
  <c r="AA633" i="5"/>
  <c r="U634" i="5"/>
  <c r="V962" i="5"/>
  <c r="V939" i="5"/>
  <c r="AI962" i="5"/>
  <c r="AA973" i="5" s="1"/>
  <c r="AI939" i="5"/>
  <c r="AA950" i="5" s="1"/>
  <c r="AW649" i="5"/>
  <c r="AH968" i="5" s="1" a="1"/>
  <c r="AH968" i="5" s="1"/>
  <c r="O638" i="5"/>
  <c r="J380" i="5"/>
  <c r="AC642" i="5" a="1"/>
  <c r="AC642" i="5" s="1"/>
  <c r="P642" i="5" a="1"/>
  <c r="P642" i="5" s="1"/>
  <c r="V642" i="5" a="1"/>
  <c r="V642" i="5" s="1"/>
  <c r="Y633" i="5"/>
  <c r="AB642" i="5" a="1"/>
  <c r="AB642" i="5" s="1"/>
  <c r="O642" i="5" a="1"/>
  <c r="O642" i="5" s="1"/>
  <c r="X633" i="5"/>
  <c r="T642" i="5" a="1"/>
  <c r="T642" i="5" s="1"/>
  <c r="AF642" i="5" a="1"/>
  <c r="AF642" i="5" s="1"/>
  <c r="M642" i="5" a="1"/>
  <c r="M642" i="5" s="1"/>
  <c r="Y642" i="5" a="1"/>
  <c r="Y642" i="5" s="1"/>
  <c r="AE642" i="5" a="1"/>
  <c r="AE642" i="5" s="1"/>
  <c r="R642" i="5" a="1"/>
  <c r="R642" i="5" s="1"/>
  <c r="V629" i="5"/>
  <c r="M630" i="5"/>
  <c r="Y630" i="5"/>
  <c r="N633" i="5"/>
  <c r="AB633" i="5"/>
  <c r="V634" i="5"/>
  <c r="S639" i="5"/>
  <c r="L637" i="5"/>
  <c r="S642" i="5"/>
  <c r="M643" i="5" a="1"/>
  <c r="M643" i="5" s="1"/>
  <c r="J649" i="5"/>
  <c r="L680" i="5"/>
  <c r="L697" i="5"/>
  <c r="AC964" i="5" a="1"/>
  <c r="AC964" i="5" s="1"/>
  <c r="X975" i="5" s="1"/>
  <c r="J345" i="5"/>
  <c r="P632" i="5" s="1"/>
  <c r="J357" i="5"/>
  <c r="J369" i="5"/>
  <c r="J381" i="5"/>
  <c r="J393" i="5"/>
  <c r="AF639" i="5" a="1"/>
  <c r="AF639" i="5" s="1"/>
  <c r="M639" i="5" a="1"/>
  <c r="M639" i="5" s="1"/>
  <c r="Y639" i="5" a="1"/>
  <c r="Y639" i="5" s="1"/>
  <c r="AD639" i="5" a="1"/>
  <c r="AD639" i="5" s="1"/>
  <c r="AC639" i="5" a="1"/>
  <c r="AC639" i="5" s="1"/>
  <c r="P639" i="5" a="1"/>
  <c r="P639" i="5" s="1"/>
  <c r="N630" i="5"/>
  <c r="O633" i="5"/>
  <c r="AC633" i="5"/>
  <c r="W634" i="5"/>
  <c r="Z637" i="5"/>
  <c r="AA639" i="5" a="1"/>
  <c r="AA639" i="5" s="1"/>
  <c r="L651" i="5"/>
  <c r="AX651" i="5"/>
  <c r="AZ5" i="5" s="1"/>
  <c r="I697" i="5"/>
  <c r="V942" i="5"/>
  <c r="W962" i="5"/>
  <c r="S973" i="5" s="1"/>
  <c r="W939" i="5"/>
  <c r="S950" i="5" s="1"/>
  <c r="AX661" i="5"/>
  <c r="AZ15" i="5" s="1"/>
  <c r="AX673" i="5"/>
  <c r="AZ27" i="5" s="1"/>
  <c r="AX682" i="5"/>
  <c r="AZ36" i="5" s="1"/>
  <c r="AP939" i="5"/>
  <c r="Z942" i="5"/>
  <c r="V953" i="5" s="1"/>
  <c r="AU942" i="5"/>
  <c r="AI953" i="5" s="1"/>
  <c r="W945" i="5"/>
  <c r="S956" i="5" s="1"/>
  <c r="AT945" i="5"/>
  <c r="AB962" i="5"/>
  <c r="L649" i="5"/>
  <c r="AL962" i="5"/>
  <c r="AD973" i="5" s="1"/>
  <c r="AL939" i="5"/>
  <c r="AD950" i="5" s="1"/>
  <c r="L695" i="5"/>
  <c r="AQ939" i="5"/>
  <c r="AG950" i="5" s="1"/>
  <c r="AA942" i="5"/>
  <c r="W953" i="5" s="1"/>
  <c r="AC962" i="5"/>
  <c r="X973" i="5" s="1"/>
  <c r="AM962" i="5"/>
  <c r="AE973" i="5" s="1"/>
  <c r="AB942" i="5"/>
  <c r="Z945" i="5"/>
  <c r="V956" i="5" s="1"/>
  <c r="AF965" i="5" a="1"/>
  <c r="AF965" i="5" s="1"/>
  <c r="AA939" i="5"/>
  <c r="W950" i="5" s="1"/>
  <c r="AN939" i="5"/>
  <c r="AC942" i="5"/>
  <c r="X953" i="5" s="1"/>
  <c r="AC945" i="5"/>
  <c r="X956" i="5" s="1"/>
  <c r="M947" i="5"/>
  <c r="M958" i="5" s="1"/>
  <c r="AK947" i="5"/>
  <c r="AC958" i="5" s="1"/>
  <c r="U958" i="5"/>
  <c r="U975" i="5"/>
  <c r="AK964" i="5"/>
  <c r="AC975" i="5" s="1"/>
  <c r="O962" i="5"/>
  <c r="O973" i="5" s="1"/>
  <c r="AF942" i="5"/>
  <c r="AE945" i="5"/>
  <c r="Y956" i="5" s="1"/>
  <c r="AN962" i="5"/>
  <c r="U974" i="5"/>
  <c r="AK963" i="5"/>
  <c r="AC974" i="5" s="1"/>
  <c r="AG965" i="5" a="1"/>
  <c r="AG965" i="5" s="1"/>
  <c r="Z976" i="5" s="1"/>
  <c r="P962" i="5"/>
  <c r="AG945" i="5"/>
  <c r="Z956" i="5" s="1"/>
  <c r="M972" i="5"/>
  <c r="M963" i="5"/>
  <c r="M974" i="5" s="1"/>
  <c r="M964" i="5"/>
  <c r="M975" i="5" s="1"/>
  <c r="Q962" i="5"/>
  <c r="P973" i="5" s="1"/>
  <c r="AD962" i="5"/>
  <c r="AX655" i="5"/>
  <c r="AZ9" i="5" s="1"/>
  <c r="AX667" i="5"/>
  <c r="AZ21" i="5" s="1"/>
  <c r="AX683" i="5"/>
  <c r="AZ37" i="5" s="1"/>
  <c r="L696" i="5"/>
  <c r="AX696" i="5"/>
  <c r="AZ50" i="5" s="1"/>
  <c r="AD939" i="5"/>
  <c r="Y941" i="5"/>
  <c r="AI945" i="5"/>
  <c r="AA956" i="5" s="1"/>
  <c r="U946" i="5"/>
  <c r="R957" i="5" s="1"/>
  <c r="AP946" i="5"/>
  <c r="Y969" i="5"/>
  <c r="Y968" i="5"/>
  <c r="U972" i="5"/>
  <c r="Y970" i="5"/>
  <c r="N965" i="5" a="1"/>
  <c r="N965" i="5" s="1"/>
  <c r="N976" i="5" s="1"/>
  <c r="R939" i="5"/>
  <c r="AE962" i="5"/>
  <c r="Y973" i="5" s="1"/>
  <c r="AR962" i="5"/>
  <c r="AX650" i="5"/>
  <c r="AZ4" i="5" s="1"/>
  <c r="AX662" i="5"/>
  <c r="AZ16" i="5" s="1"/>
  <c r="AX674" i="5"/>
  <c r="AZ28" i="5" s="1"/>
  <c r="L679" i="5"/>
  <c r="L704" i="5"/>
  <c r="AE939" i="5"/>
  <c r="Y950" i="5" s="1"/>
  <c r="N942" i="5"/>
  <c r="N953" i="5" s="1"/>
  <c r="AM942" i="5"/>
  <c r="AE953" i="5" s="1"/>
  <c r="M945" i="5"/>
  <c r="M956" i="5" s="1"/>
  <c r="W946" i="5"/>
  <c r="S957" i="5" s="1"/>
  <c r="O965" i="5" a="1"/>
  <c r="O965" i="5" s="1"/>
  <c r="O976" i="5" s="1"/>
  <c r="AQ965" i="5" a="1"/>
  <c r="AQ965" i="5" s="1"/>
  <c r="AG976" i="5" s="1"/>
  <c r="S962" i="5"/>
  <c r="Q973" i="5" s="1"/>
  <c r="S939" i="5"/>
  <c r="Q950" i="5" s="1"/>
  <c r="AF962" i="5"/>
  <c r="AF939" i="5"/>
  <c r="AS962" i="5"/>
  <c r="AH973" i="5" s="1"/>
  <c r="AS939" i="5"/>
  <c r="AH950" i="5" s="1"/>
  <c r="AX657" i="5"/>
  <c r="AZ11" i="5" s="1"/>
  <c r="AX669" i="5"/>
  <c r="AZ23" i="5" s="1"/>
  <c r="AL970" i="5" a="1"/>
  <c r="AL970" i="5" s="1"/>
  <c r="AD981" i="5" s="1"/>
  <c r="V970" i="5" a="1"/>
  <c r="V970" i="5" s="1"/>
  <c r="W969" i="5" a="1"/>
  <c r="W969" i="5" s="1"/>
  <c r="S980" i="5" s="1"/>
  <c r="AB970" i="5" a="1"/>
  <c r="AB970" i="5" s="1"/>
  <c r="AA970" i="5" a="1"/>
  <c r="AA970" i="5" s="1"/>
  <c r="W981" i="5" s="1"/>
  <c r="AH969" i="5" a="1"/>
  <c r="AH969" i="5" s="1"/>
  <c r="AC968" i="5" a="1"/>
  <c r="AC968" i="5" s="1"/>
  <c r="X979" i="5" s="1"/>
  <c r="AL946" i="5"/>
  <c r="AD957" i="5" s="1"/>
  <c r="Y946" i="5"/>
  <c r="AU945" i="5"/>
  <c r="AI956" i="5" s="1"/>
  <c r="AH945" i="5"/>
  <c r="U945" i="5"/>
  <c r="R956" i="5" s="1"/>
  <c r="AK938" i="5"/>
  <c r="AC949" i="5" s="1"/>
  <c r="W964" i="5" a="1"/>
  <c r="W964" i="5" s="1"/>
  <c r="S975" i="5" s="1"/>
  <c r="U949" i="5"/>
  <c r="Z947" i="5"/>
  <c r="V958" i="5" s="1"/>
  <c r="AI946" i="5"/>
  <c r="AA957" i="5" s="1"/>
  <c r="V946" i="5"/>
  <c r="AS945" i="5"/>
  <c r="AH956" i="5" s="1"/>
  <c r="AF945" i="5"/>
  <c r="S945" i="5"/>
  <c r="Q956" i="5" s="1"/>
  <c r="M938" i="5"/>
  <c r="AT946" i="5"/>
  <c r="AG946" i="5"/>
  <c r="Z957" i="5" s="1"/>
  <c r="T946" i="5"/>
  <c r="AQ945" i="5"/>
  <c r="AG956" i="5" s="1"/>
  <c r="AD945" i="5"/>
  <c r="Q945" i="5"/>
  <c r="P956" i="5" s="1"/>
  <c r="AR946" i="5"/>
  <c r="AE946" i="5"/>
  <c r="Y957" i="5" s="1"/>
  <c r="R946" i="5"/>
  <c r="AO945" i="5"/>
  <c r="AF956" i="5" s="1"/>
  <c r="AB945" i="5"/>
  <c r="O945" i="5"/>
  <c r="O956" i="5" s="1"/>
  <c r="AB964" i="5" a="1"/>
  <c r="AB964" i="5" s="1"/>
  <c r="AQ946" i="5"/>
  <c r="AG957" i="5" s="1"/>
  <c r="AD946" i="5"/>
  <c r="Q946" i="5"/>
  <c r="P957" i="5" s="1"/>
  <c r="AN945" i="5"/>
  <c r="AA945" i="5"/>
  <c r="W956" i="5" s="1"/>
  <c r="N945" i="5"/>
  <c r="N956" i="5" s="1"/>
  <c r="AM941" i="5"/>
  <c r="AE952" i="5" s="1"/>
  <c r="O942" i="5"/>
  <c r="O953" i="5" s="1"/>
  <c r="AN942" i="5"/>
  <c r="P945" i="5"/>
  <c r="AL945" i="5"/>
  <c r="AD956" i="5" s="1"/>
  <c r="Z946" i="5"/>
  <c r="V957" i="5" s="1"/>
  <c r="AU946" i="5"/>
  <c r="AI957" i="5" s="1"/>
  <c r="N962" i="5"/>
  <c r="N973" i="5" s="1"/>
  <c r="AE965" i="5" a="1"/>
  <c r="AE965" i="5" s="1"/>
  <c r="Y976" i="5" s="1"/>
  <c r="W965" i="5" a="1"/>
  <c r="W965" i="5" s="1"/>
  <c r="S976" i="5" s="1"/>
  <c r="Q965" i="5" a="1"/>
  <c r="Q965" i="5" s="1"/>
  <c r="P976" i="5" s="1"/>
  <c r="AP965" i="5" a="1"/>
  <c r="AP965" i="5" s="1"/>
  <c r="AH965" i="5" a="1"/>
  <c r="AH965" i="5" s="1"/>
  <c r="AB965" i="5" a="1"/>
  <c r="AB965" i="5" s="1"/>
  <c r="T965" i="5" a="1"/>
  <c r="T965" i="5" s="1"/>
  <c r="AU965" i="5" a="1"/>
  <c r="AU965" i="5" s="1"/>
  <c r="AI976" i="5" s="1"/>
  <c r="AO965" i="5" a="1"/>
  <c r="AO965" i="5" s="1"/>
  <c r="AF976" i="5" s="1"/>
  <c r="AW964" i="5"/>
  <c r="AL942" i="5"/>
  <c r="AD953" i="5" s="1"/>
  <c r="W942" i="5"/>
  <c r="S953" i="5" s="1"/>
  <c r="AN965" i="5" a="1"/>
  <c r="AN965" i="5" s="1"/>
  <c r="U965" i="5" a="1"/>
  <c r="U965" i="5" s="1"/>
  <c r="R976" i="5" s="1"/>
  <c r="AD965" i="5" a="1"/>
  <c r="AD965" i="5" s="1"/>
  <c r="AI942" i="5"/>
  <c r="AA953" i="5" s="1"/>
  <c r="U942" i="5"/>
  <c r="R953" i="5" s="1"/>
  <c r="AM965" i="5" a="1"/>
  <c r="AM965" i="5" s="1"/>
  <c r="AE976" i="5" s="1"/>
  <c r="S965" i="5" a="1"/>
  <c r="S965" i="5" s="1"/>
  <c r="Q976" i="5" s="1"/>
  <c r="AL965" i="5" a="1"/>
  <c r="AL965" i="5" s="1"/>
  <c r="AD976" i="5" s="1"/>
  <c r="AC965" i="5" a="1"/>
  <c r="AC965" i="5" s="1"/>
  <c r="X976" i="5" s="1"/>
  <c r="AT942" i="5"/>
  <c r="AG942" i="5"/>
  <c r="Z953" i="5" s="1"/>
  <c r="S942" i="5"/>
  <c r="Q953" i="5" s="1"/>
  <c r="AA965" i="5" a="1"/>
  <c r="AA965" i="5" s="1"/>
  <c r="W976" i="5" s="1"/>
  <c r="AR942" i="5"/>
  <c r="AE942" i="5"/>
  <c r="Y953" i="5" s="1"/>
  <c r="Q942" i="5"/>
  <c r="P953" i="5" s="1"/>
  <c r="AS965" i="5" a="1"/>
  <c r="AS965" i="5" s="1"/>
  <c r="AH976" i="5" s="1"/>
  <c r="AI965" i="5" a="1"/>
  <c r="AI965" i="5" s="1"/>
  <c r="AA976" i="5" s="1"/>
  <c r="AQ942" i="5"/>
  <c r="AG953" i="5" s="1"/>
  <c r="AD942" i="5"/>
  <c r="P942" i="5"/>
  <c r="AR965" i="5" a="1"/>
  <c r="AR965" i="5" s="1"/>
  <c r="Z965" i="5" a="1"/>
  <c r="Z965" i="5" s="1"/>
  <c r="V976" i="5" s="1"/>
  <c r="P965" i="5" a="1"/>
  <c r="P965" i="5" s="1"/>
  <c r="T962" i="5"/>
  <c r="AG939" i="5"/>
  <c r="Z950" i="5" s="1"/>
  <c r="AT962" i="5"/>
  <c r="AT939" i="5"/>
  <c r="R942" i="5"/>
  <c r="AO942" i="5"/>
  <c r="AF953" i="5" s="1"/>
  <c r="R945" i="5"/>
  <c r="AM945" i="5"/>
  <c r="AE956" i="5" s="1"/>
  <c r="AA946" i="5"/>
  <c r="W957" i="5" s="1"/>
  <c r="R962" i="5"/>
  <c r="R965" i="5" a="1"/>
  <c r="R965" i="5" s="1"/>
  <c r="AT965" i="5" a="1"/>
  <c r="AT965" i="5" s="1"/>
  <c r="M940" i="5" l="1"/>
  <c r="M951" i="5" s="1"/>
  <c r="M941" i="5"/>
  <c r="M952" i="5" s="1"/>
  <c r="M949" i="5"/>
  <c r="L392" i="5"/>
  <c r="L56" i="5"/>
  <c r="AI964" i="5" a="1"/>
  <c r="AI964" i="5" s="1"/>
  <c r="AA975" i="5" s="1"/>
  <c r="P941" i="5"/>
  <c r="U964" i="5" a="1"/>
  <c r="U964" i="5" s="1"/>
  <c r="R975" i="5" s="1"/>
  <c r="AM947" i="5"/>
  <c r="AE958" i="5" s="1"/>
  <c r="AA968" i="5" a="1"/>
  <c r="AA968" i="5" s="1"/>
  <c r="W979" i="5" s="1"/>
  <c r="U957" i="5"/>
  <c r="AK946" i="5"/>
  <c r="AC957" i="5" s="1"/>
  <c r="M946" i="5"/>
  <c r="M957" i="5" s="1"/>
  <c r="AI968" i="5" a="1"/>
  <c r="AI968" i="5" s="1"/>
  <c r="AA979" i="5" s="1"/>
  <c r="S970" i="5" a="1"/>
  <c r="S970" i="5" s="1"/>
  <c r="Q981" i="5" s="1"/>
  <c r="AG970" i="5" a="1"/>
  <c r="AG970" i="5" s="1"/>
  <c r="Z981" i="5" s="1"/>
  <c r="AH970" i="5" a="1"/>
  <c r="AH970" i="5" s="1"/>
  <c r="AL969" i="5" a="1"/>
  <c r="AL969" i="5" s="1"/>
  <c r="AD980" i="5" s="1"/>
  <c r="AQ970" i="5" a="1"/>
  <c r="AQ970" i="5" s="1"/>
  <c r="AG981" i="5" s="1"/>
  <c r="AR970" i="5" a="1"/>
  <c r="AR970" i="5" s="1"/>
  <c r="AP964" i="5" a="1"/>
  <c r="AP964" i="5" s="1"/>
  <c r="S964" i="5" a="1"/>
  <c r="S964" i="5" s="1"/>
  <c r="Q975" i="5" s="1"/>
  <c r="AL964" i="5" a="1"/>
  <c r="AL964" i="5" s="1"/>
  <c r="AD975" i="5" s="1"/>
  <c r="O941" i="5"/>
  <c r="O952" i="5" s="1"/>
  <c r="L341" i="5"/>
  <c r="L5" i="5"/>
  <c r="L387" i="5"/>
  <c r="L51" i="5"/>
  <c r="M640" i="5" a="1"/>
  <c r="M640" i="5" s="1"/>
  <c r="J676" i="5"/>
  <c r="I366" i="5"/>
  <c r="N640" i="5" a="1"/>
  <c r="N640" i="5" s="1"/>
  <c r="U632" i="5"/>
  <c r="M632" i="5"/>
  <c r="P644" i="5" a="1"/>
  <c r="P644" i="5" s="1"/>
  <c r="AC641" i="5" a="1"/>
  <c r="AC641" i="5" s="1"/>
  <c r="AY658" i="5"/>
  <c r="BA12" i="5" s="1"/>
  <c r="I12" i="5"/>
  <c r="I680" i="5"/>
  <c r="AZ680" i="5"/>
  <c r="BB34" i="5" s="1"/>
  <c r="J34" i="5"/>
  <c r="I704" i="5"/>
  <c r="AZ704" i="5"/>
  <c r="BB58" i="5" s="1"/>
  <c r="J58" i="5"/>
  <c r="AY687" i="5"/>
  <c r="BA41" i="5" s="1"/>
  <c r="I41" i="5"/>
  <c r="J674" i="5"/>
  <c r="I364" i="5"/>
  <c r="W631" i="5"/>
  <c r="AA632" i="5"/>
  <c r="AR964" i="5" a="1"/>
  <c r="AR964" i="5" s="1"/>
  <c r="AC941" i="5"/>
  <c r="X952" i="5" s="1"/>
  <c r="N969" i="5" a="1"/>
  <c r="N969" i="5" s="1"/>
  <c r="N980" i="5" s="1"/>
  <c r="AN970" i="5" a="1"/>
  <c r="AN970" i="5" s="1"/>
  <c r="AC969" i="5" a="1"/>
  <c r="AC969" i="5" s="1"/>
  <c r="X980" i="5" s="1"/>
  <c r="R968" i="5" a="1"/>
  <c r="R968" i="5" s="1"/>
  <c r="AR969" i="5" a="1"/>
  <c r="AR969" i="5" s="1"/>
  <c r="R969" i="5" a="1"/>
  <c r="R969" i="5" s="1"/>
  <c r="AB968" i="5" a="1"/>
  <c r="AB968" i="5" s="1"/>
  <c r="AB941" i="5"/>
  <c r="AW941" i="5"/>
  <c r="AS964" i="5" a="1"/>
  <c r="AS964" i="5" s="1"/>
  <c r="AH975" i="5" s="1"/>
  <c r="AS947" i="5"/>
  <c r="AH958" i="5" s="1"/>
  <c r="AF640" i="5" a="1"/>
  <c r="AF640" i="5" s="1"/>
  <c r="L370" i="5"/>
  <c r="L34" i="5"/>
  <c r="J664" i="5"/>
  <c r="I354" i="5"/>
  <c r="R635" i="5"/>
  <c r="AY675" i="5"/>
  <c r="BA29" i="5" s="1"/>
  <c r="I29" i="5"/>
  <c r="J662" i="5"/>
  <c r="I352" i="5"/>
  <c r="U640" i="5" a="1"/>
  <c r="U640" i="5" s="1"/>
  <c r="Q640" i="5" a="1"/>
  <c r="Q640" i="5" s="1"/>
  <c r="L358" i="5"/>
  <c r="L22" i="5"/>
  <c r="V631" i="5"/>
  <c r="W644" i="5" a="1"/>
  <c r="W644" i="5" s="1"/>
  <c r="T635" i="5"/>
  <c r="AA644" i="5" a="1"/>
  <c r="AA644" i="5" s="1"/>
  <c r="O641" i="5" a="1"/>
  <c r="O641" i="5" s="1"/>
  <c r="J683" i="5"/>
  <c r="I373" i="5"/>
  <c r="AG964" i="5" a="1"/>
  <c r="AG964" i="5" s="1"/>
  <c r="Z975" i="5" s="1"/>
  <c r="Q968" i="5" a="1"/>
  <c r="Q968" i="5" s="1"/>
  <c r="P979" i="5" s="1"/>
  <c r="AH947" i="5"/>
  <c r="AP941" i="5"/>
  <c r="AT964" i="5" a="1"/>
  <c r="AT964" i="5" s="1"/>
  <c r="O947" i="5"/>
  <c r="O958" i="5" s="1"/>
  <c r="T969" i="5" a="1"/>
  <c r="T969" i="5" s="1"/>
  <c r="AT970" i="5" a="1"/>
  <c r="AT970" i="5" s="1"/>
  <c r="AI969" i="5" a="1"/>
  <c r="AI969" i="5" s="1"/>
  <c r="AA980" i="5" s="1"/>
  <c r="AM968" i="5" a="1"/>
  <c r="AM968" i="5" s="1"/>
  <c r="AE979" i="5" s="1"/>
  <c r="AC970" i="5" a="1"/>
  <c r="AC970" i="5" s="1"/>
  <c r="X981" i="5" s="1"/>
  <c r="AM969" i="5" a="1"/>
  <c r="AM969" i="5" s="1"/>
  <c r="AE980" i="5" s="1"/>
  <c r="U952" i="5"/>
  <c r="AK941" i="5"/>
  <c r="AC952" i="5" s="1"/>
  <c r="AZ649" i="5"/>
  <c r="BB3" i="5" s="1"/>
  <c r="I649" i="5"/>
  <c r="J3" i="5"/>
  <c r="V632" i="5"/>
  <c r="L346" i="5"/>
  <c r="L10" i="5"/>
  <c r="AD635" i="5"/>
  <c r="J652" i="5"/>
  <c r="I342" i="5"/>
  <c r="AC635" i="5"/>
  <c r="AD632" i="5"/>
  <c r="M641" i="5" a="1"/>
  <c r="M641" i="5" s="1"/>
  <c r="X640" i="5" a="1"/>
  <c r="X640" i="5" s="1"/>
  <c r="J696" i="5"/>
  <c r="I386" i="5"/>
  <c r="AF635" i="5"/>
  <c r="T640" i="5" a="1"/>
  <c r="T640" i="5" s="1"/>
  <c r="Y632" i="5"/>
  <c r="J671" i="5"/>
  <c r="I361" i="5"/>
  <c r="AF941" i="5"/>
  <c r="AA964" i="5" a="1"/>
  <c r="AA964" i="5" s="1"/>
  <c r="W975" i="5" s="1"/>
  <c r="AC947" i="5"/>
  <c r="X958" i="5" s="1"/>
  <c r="AU941" i="5"/>
  <c r="AI952" i="5" s="1"/>
  <c r="W941" i="5"/>
  <c r="S952" i="5" s="1"/>
  <c r="AS941" i="5"/>
  <c r="AH952" i="5" s="1"/>
  <c r="V941" i="5"/>
  <c r="AQ941" i="5"/>
  <c r="AG952" i="5" s="1"/>
  <c r="U941" i="5"/>
  <c r="R952" i="5" s="1"/>
  <c r="AL941" i="5"/>
  <c r="AD952" i="5" s="1"/>
  <c r="Q941" i="5"/>
  <c r="P952" i="5" s="1"/>
  <c r="R964" i="5" a="1"/>
  <c r="R964" i="5" s="1"/>
  <c r="AN947" i="5"/>
  <c r="AL947" i="5"/>
  <c r="AD958" i="5" s="1"/>
  <c r="AI941" i="5"/>
  <c r="AA952" i="5" s="1"/>
  <c r="N968" i="5" a="1"/>
  <c r="N968" i="5" s="1"/>
  <c r="N979" i="5" s="1"/>
  <c r="Q947" i="5"/>
  <c r="P958" i="5" s="1"/>
  <c r="AH941" i="5"/>
  <c r="P947" i="5"/>
  <c r="AH964" i="5" a="1"/>
  <c r="AH964" i="5" s="1"/>
  <c r="N964" i="5" a="1"/>
  <c r="N964" i="5" s="1"/>
  <c r="N975" i="5" s="1"/>
  <c r="AB947" i="5"/>
  <c r="N970" i="5" a="1"/>
  <c r="N970" i="5" s="1"/>
  <c r="N981" i="5" s="1"/>
  <c r="AS968" i="5" a="1"/>
  <c r="AS968" i="5" s="1"/>
  <c r="AH979" i="5" s="1"/>
  <c r="AI970" i="5" a="1"/>
  <c r="AI970" i="5" s="1"/>
  <c r="AA981" i="5" s="1"/>
  <c r="AS969" i="5" a="1"/>
  <c r="AS969" i="5" s="1"/>
  <c r="AH980" i="5" s="1"/>
  <c r="S969" i="5" a="1"/>
  <c r="S969" i="5" s="1"/>
  <c r="Q980" i="5" s="1"/>
  <c r="AK970" i="5"/>
  <c r="AC981" i="5" s="1"/>
  <c r="M970" i="5"/>
  <c r="M981" i="5" s="1"/>
  <c r="U981" i="5"/>
  <c r="AA947" i="5"/>
  <c r="W958" i="5" s="1"/>
  <c r="AR947" i="5"/>
  <c r="AQ947" i="5"/>
  <c r="AG958" i="5" s="1"/>
  <c r="AC631" i="5"/>
  <c r="J701" i="5"/>
  <c r="I391" i="5"/>
  <c r="M635" i="5"/>
  <c r="AY663" i="5"/>
  <c r="BA17" i="5" s="1"/>
  <c r="I17" i="5"/>
  <c r="J650" i="5"/>
  <c r="AT966" i="5" s="1" a="1"/>
  <c r="AT966" i="5" s="1"/>
  <c r="I340" i="5"/>
  <c r="R631" i="5"/>
  <c r="R640" i="5" a="1"/>
  <c r="R640" i="5" s="1"/>
  <c r="O644" i="5" a="1"/>
  <c r="O644" i="5" s="1"/>
  <c r="X632" i="5"/>
  <c r="AE631" i="5"/>
  <c r="T641" i="5" a="1"/>
  <c r="T641" i="5" s="1"/>
  <c r="P641" i="5" a="1"/>
  <c r="P641" i="5" s="1"/>
  <c r="AD644" i="5" a="1"/>
  <c r="AD644" i="5" s="1"/>
  <c r="AF631" i="5"/>
  <c r="I678" i="5"/>
  <c r="AZ678" i="5"/>
  <c r="BB32" i="5" s="1"/>
  <c r="J32" i="5"/>
  <c r="U331" i="5"/>
  <c r="L321" i="5"/>
  <c r="L331" i="5" s="1"/>
  <c r="AJ321" i="5"/>
  <c r="AC331" i="5" s="1"/>
  <c r="U947" i="5"/>
  <c r="R958" i="5" s="1"/>
  <c r="AP968" i="5" a="1"/>
  <c r="AP968" i="5" s="1"/>
  <c r="R941" i="5"/>
  <c r="AG968" i="5" a="1"/>
  <c r="AG968" i="5" s="1"/>
  <c r="Z979" i="5" s="1"/>
  <c r="N941" i="5"/>
  <c r="N952" i="5" s="1"/>
  <c r="AE941" i="5"/>
  <c r="Y952" i="5" s="1"/>
  <c r="AE964" i="5" a="1"/>
  <c r="AE964" i="5" s="1"/>
  <c r="Y975" i="5" s="1"/>
  <c r="AO947" i="5"/>
  <c r="AF958" i="5" s="1"/>
  <c r="AU969" i="5" a="1"/>
  <c r="AU969" i="5" s="1"/>
  <c r="AI980" i="5" s="1"/>
  <c r="P964" i="5" a="1"/>
  <c r="P964" i="5" s="1"/>
  <c r="T970" i="5" a="1"/>
  <c r="T970" i="5" s="1"/>
  <c r="AD969" i="5" a="1"/>
  <c r="AD969" i="5" s="1"/>
  <c r="Z964" i="5" a="1"/>
  <c r="Z964" i="5" s="1"/>
  <c r="V975" i="5" s="1"/>
  <c r="AD970" i="5" a="1"/>
  <c r="AD970" i="5" s="1"/>
  <c r="AN969" i="5" a="1"/>
  <c r="AN969" i="5" s="1"/>
  <c r="V947" i="5"/>
  <c r="S947" i="5"/>
  <c r="Q958" i="5" s="1"/>
  <c r="Q635" i="5"/>
  <c r="Y641" i="5" a="1"/>
  <c r="Y641" i="5" s="1"/>
  <c r="P631" i="5"/>
  <c r="AE635" i="5"/>
  <c r="J689" i="5"/>
  <c r="Q948" i="5" s="1"/>
  <c r="P959" i="5" s="1"/>
  <c r="I379" i="5"/>
  <c r="Y631" i="5"/>
  <c r="AB946" i="5"/>
  <c r="AB640" i="5" a="1"/>
  <c r="AB640" i="5" s="1"/>
  <c r="W641" i="5" a="1"/>
  <c r="W641" i="5" s="1"/>
  <c r="J684" i="5"/>
  <c r="I374" i="5"/>
  <c r="V644" i="5" a="1"/>
  <c r="V644" i="5" s="1"/>
  <c r="AF644" i="5" a="1"/>
  <c r="AF644" i="5" s="1"/>
  <c r="N644" i="5" a="1"/>
  <c r="N644" i="5" s="1"/>
  <c r="W635" i="5"/>
  <c r="T631" i="5"/>
  <c r="AZ668" i="5"/>
  <c r="BB22" i="5" s="1"/>
  <c r="I668" i="5"/>
  <c r="J22" i="5"/>
  <c r="AS970" i="5" a="1"/>
  <c r="AS970" i="5" s="1"/>
  <c r="AH981" i="5" s="1"/>
  <c r="AU947" i="5"/>
  <c r="AI958" i="5" s="1"/>
  <c r="AA969" i="5" a="1"/>
  <c r="AA969" i="5" s="1"/>
  <c r="W980" i="5" s="1"/>
  <c r="AA941" i="5"/>
  <c r="W952" i="5" s="1"/>
  <c r="AR941" i="5"/>
  <c r="AN964" i="5" a="1"/>
  <c r="AN964" i="5" s="1"/>
  <c r="Z970" i="5" a="1"/>
  <c r="Z970" i="5" s="1"/>
  <c r="V981" i="5" s="1"/>
  <c r="V964" i="5" a="1"/>
  <c r="V964" i="5" s="1"/>
  <c r="AO970" i="5" a="1"/>
  <c r="AO970" i="5" s="1"/>
  <c r="AF981" i="5" s="1"/>
  <c r="O970" i="5" a="1"/>
  <c r="O970" i="5" s="1"/>
  <c r="O981" i="5" s="1"/>
  <c r="AF964" i="5" a="1"/>
  <c r="AF964" i="5" s="1"/>
  <c r="AO968" i="5" a="1"/>
  <c r="AO968" i="5" s="1"/>
  <c r="AF979" i="5" s="1"/>
  <c r="AT969" i="5" a="1"/>
  <c r="AT969" i="5" s="1"/>
  <c r="L394" i="5"/>
  <c r="L58" i="5"/>
  <c r="U979" i="5"/>
  <c r="AK968" i="5"/>
  <c r="AC979" i="5" s="1"/>
  <c r="M968" i="5"/>
  <c r="M979" i="5" s="1"/>
  <c r="AO946" i="5"/>
  <c r="AF957" i="5" s="1"/>
  <c r="P946" i="5"/>
  <c r="AM946" i="5"/>
  <c r="AE957" i="5" s="1"/>
  <c r="N946" i="5"/>
  <c r="N957" i="5" s="1"/>
  <c r="AH946" i="5"/>
  <c r="AP947" i="5"/>
  <c r="AD640" i="5" a="1"/>
  <c r="AD640" i="5" s="1"/>
  <c r="O635" i="5"/>
  <c r="J677" i="5"/>
  <c r="V948" i="5" s="1"/>
  <c r="I367" i="5"/>
  <c r="AF632" i="5"/>
  <c r="AE632" i="5"/>
  <c r="AY651" i="5"/>
  <c r="BA5" i="5" s="1"/>
  <c r="I5" i="5"/>
  <c r="AC632" i="5"/>
  <c r="AA641" i="5" a="1"/>
  <c r="AA641" i="5" s="1"/>
  <c r="AE640" i="5" a="1"/>
  <c r="AE640" i="5" s="1"/>
  <c r="Y635" i="5"/>
  <c r="J672" i="5"/>
  <c r="I362" i="5"/>
  <c r="U644" i="5" a="1"/>
  <c r="U644" i="5" s="1"/>
  <c r="AZ673" i="5"/>
  <c r="BB27" i="5" s="1"/>
  <c r="I673" i="5"/>
  <c r="J27" i="5"/>
  <c r="J695" i="5"/>
  <c r="I385" i="5"/>
  <c r="AY682" i="5"/>
  <c r="BA36" i="5" s="1"/>
  <c r="I36" i="5"/>
  <c r="AZ656" i="5"/>
  <c r="BB10" i="5" s="1"/>
  <c r="I656" i="5"/>
  <c r="J10" i="5"/>
  <c r="I692" i="5"/>
  <c r="AZ692" i="5"/>
  <c r="BB46" i="5" s="1"/>
  <c r="J46" i="5"/>
  <c r="AD964" i="5" a="1"/>
  <c r="AD964" i="5" s="1"/>
  <c r="AO969" i="5" a="1"/>
  <c r="AO969" i="5" s="1"/>
  <c r="AF980" i="5" s="1"/>
  <c r="AI947" i="5"/>
  <c r="AA958" i="5" s="1"/>
  <c r="AF947" i="5"/>
  <c r="O968" i="5" a="1"/>
  <c r="O968" i="5" s="1"/>
  <c r="O979" i="5" s="1"/>
  <c r="T947" i="5"/>
  <c r="AN941" i="5"/>
  <c r="T964" i="5" a="1"/>
  <c r="T964" i="5" s="1"/>
  <c r="AU964" i="5" a="1"/>
  <c r="AU964" i="5" s="1"/>
  <c r="AI975" i="5" s="1"/>
  <c r="T941" i="5"/>
  <c r="AF970" i="5" a="1"/>
  <c r="AF970" i="5" s="1"/>
  <c r="AQ964" i="5" a="1"/>
  <c r="AQ964" i="5" s="1"/>
  <c r="AG975" i="5" s="1"/>
  <c r="AU970" i="5" a="1"/>
  <c r="AU970" i="5" s="1"/>
  <c r="AI981" i="5" s="1"/>
  <c r="U970" i="5" a="1"/>
  <c r="U970" i="5" s="1"/>
  <c r="R981" i="5" s="1"/>
  <c r="S968" i="5" a="1"/>
  <c r="S968" i="5" s="1"/>
  <c r="Q979" i="5" s="1"/>
  <c r="AU968" i="5" a="1"/>
  <c r="AU968" i="5" s="1"/>
  <c r="AI979" i="5" s="1"/>
  <c r="AE970" i="5" a="1"/>
  <c r="AE970" i="5" s="1"/>
  <c r="Y981" i="5" s="1"/>
  <c r="L369" i="5"/>
  <c r="L33" i="5"/>
  <c r="AK969" i="5"/>
  <c r="AC980" i="5" s="1"/>
  <c r="U980" i="5"/>
  <c r="M969" i="5"/>
  <c r="M980" i="5" s="1"/>
  <c r="S946" i="5"/>
  <c r="Q957" i="5" s="1"/>
  <c r="O946" i="5"/>
  <c r="O957" i="5" s="1"/>
  <c r="R947" i="5"/>
  <c r="AX649" i="5"/>
  <c r="J703" i="5"/>
  <c r="I393" i="5"/>
  <c r="P640" i="5" a="1"/>
  <c r="P640" i="5" s="1"/>
  <c r="J665" i="5"/>
  <c r="I355" i="5"/>
  <c r="R632" i="5"/>
  <c r="L353" i="5"/>
  <c r="L17" i="5"/>
  <c r="Q632" i="5"/>
  <c r="O632" i="5"/>
  <c r="O640" i="5" a="1"/>
  <c r="O640" i="5" s="1"/>
  <c r="AD641" i="5" a="1"/>
  <c r="AD641" i="5" s="1"/>
  <c r="AE641" i="5" a="1"/>
  <c r="AE641" i="5" s="1"/>
  <c r="Q644" i="5" a="1"/>
  <c r="Q644" i="5" s="1"/>
  <c r="L325" i="5"/>
  <c r="L317" i="5"/>
  <c r="L327" i="5" s="1"/>
  <c r="L316" i="5"/>
  <c r="L339" i="5"/>
  <c r="L3" i="5"/>
  <c r="AB641" i="5" a="1"/>
  <c r="AB641" i="5" s="1"/>
  <c r="I666" i="5"/>
  <c r="AZ666" i="5"/>
  <c r="BB20" i="5" s="1"/>
  <c r="J20" i="5"/>
  <c r="AD941" i="5"/>
  <c r="AG969" i="5" a="1"/>
  <c r="AG969" i="5" s="1"/>
  <c r="Z980" i="5" s="1"/>
  <c r="AG947" i="5"/>
  <c r="Z958" i="5" s="1"/>
  <c r="AL968" i="5" a="1"/>
  <c r="AL968" i="5" s="1"/>
  <c r="AD979" i="5" s="1"/>
  <c r="O964" i="5" a="1"/>
  <c r="O964" i="5" s="1"/>
  <c r="O975" i="5" s="1"/>
  <c r="W968" i="5" a="1"/>
  <c r="W968" i="5" s="1"/>
  <c r="S979" i="5" s="1"/>
  <c r="AG941" i="5"/>
  <c r="Z952" i="5" s="1"/>
  <c r="P968" i="5" a="1"/>
  <c r="P968" i="5" s="1"/>
  <c r="AD968" i="5" a="1"/>
  <c r="AD968" i="5" s="1"/>
  <c r="AE968" i="5" a="1"/>
  <c r="AE968" i="5" s="1"/>
  <c r="Y979" i="5" s="1"/>
  <c r="AP970" i="5" a="1"/>
  <c r="AP970" i="5" s="1"/>
  <c r="AN968" i="5" a="1"/>
  <c r="AN968" i="5" s="1"/>
  <c r="Z969" i="5" a="1"/>
  <c r="Z969" i="5" s="1"/>
  <c r="V980" i="5" s="1"/>
  <c r="AE947" i="5"/>
  <c r="Y958" i="5" s="1"/>
  <c r="L386" i="5"/>
  <c r="L50" i="5"/>
  <c r="AF946" i="5"/>
  <c r="J691" i="5"/>
  <c r="I381" i="5"/>
  <c r="Z642" i="5"/>
  <c r="L642" i="5"/>
  <c r="J653" i="5"/>
  <c r="I343" i="5"/>
  <c r="AA631" i="5"/>
  <c r="M631" i="5"/>
  <c r="J698" i="5"/>
  <c r="I388" i="5"/>
  <c r="AB644" i="5" a="1"/>
  <c r="AB644" i="5" s="1"/>
  <c r="X631" i="5"/>
  <c r="V640" i="5" a="1"/>
  <c r="V640" i="5" s="1"/>
  <c r="Y640" i="5" a="1"/>
  <c r="Y640" i="5" s="1"/>
  <c r="J660" i="5"/>
  <c r="I350" i="5"/>
  <c r="AC644" i="5" a="1"/>
  <c r="AC644" i="5" s="1"/>
  <c r="X644" i="5" a="1"/>
  <c r="X644" i="5" s="1"/>
  <c r="U635" i="5"/>
  <c r="U631" i="5"/>
  <c r="R644" i="5" a="1"/>
  <c r="R644" i="5" s="1"/>
  <c r="AY661" i="5"/>
  <c r="BA15" i="5" s="1"/>
  <c r="I15" i="5"/>
  <c r="J659" i="5"/>
  <c r="I349" i="5"/>
  <c r="AC946" i="5"/>
  <c r="X957" i="5" s="1"/>
  <c r="J688" i="5"/>
  <c r="I378" i="5"/>
  <c r="N947" i="5"/>
  <c r="N958" i="5" s="1"/>
  <c r="AT947" i="5"/>
  <c r="T968" i="5" a="1"/>
  <c r="T968" i="5" s="1"/>
  <c r="AM964" i="5" a="1"/>
  <c r="AM964" i="5" s="1"/>
  <c r="AE975" i="5" s="1"/>
  <c r="AM970" i="5" a="1"/>
  <c r="AM970" i="5" s="1"/>
  <c r="AE981" i="5" s="1"/>
  <c r="AT941" i="5"/>
  <c r="V968" i="5" a="1"/>
  <c r="V968" i="5" s="1"/>
  <c r="O969" i="5" a="1"/>
  <c r="O969" i="5" s="1"/>
  <c r="O980" i="5" s="1"/>
  <c r="P969" i="5" a="1"/>
  <c r="P969" i="5" s="1"/>
  <c r="Z968" i="5" a="1"/>
  <c r="Z968" i="5" s="1"/>
  <c r="V979" i="5" s="1"/>
  <c r="AT968" i="5" a="1"/>
  <c r="AT968" i="5" s="1"/>
  <c r="AF969" i="5" a="1"/>
  <c r="AF969" i="5" s="1"/>
  <c r="AS946" i="5"/>
  <c r="AH957" i="5" s="1"/>
  <c r="AO941" i="5"/>
  <c r="AF952" i="5" s="1"/>
  <c r="L385" i="5"/>
  <c r="L49" i="5"/>
  <c r="W632" i="5"/>
  <c r="J679" i="5"/>
  <c r="I369" i="5"/>
  <c r="N631" i="5"/>
  <c r="AF641" i="5" a="1"/>
  <c r="AF641" i="5" s="1"/>
  <c r="N641" i="5" a="1"/>
  <c r="N641" i="5" s="1"/>
  <c r="Q641" i="5" a="1"/>
  <c r="Q641" i="5" s="1"/>
  <c r="N635" i="5"/>
  <c r="L365" i="5"/>
  <c r="L29" i="5"/>
  <c r="AY693" i="5"/>
  <c r="BA47" i="5" s="1"/>
  <c r="I47" i="5"/>
  <c r="U327" i="5"/>
  <c r="AJ317" i="5"/>
  <c r="AC327" i="5" s="1"/>
  <c r="U333" i="5"/>
  <c r="L323" i="5"/>
  <c r="L333" i="5" s="1"/>
  <c r="AJ323" i="5"/>
  <c r="AC333" i="5" s="1"/>
  <c r="R970" i="5" a="1"/>
  <c r="R970" i="5" s="1"/>
  <c r="W947" i="5"/>
  <c r="S958" i="5" s="1"/>
  <c r="U968" i="5" a="1"/>
  <c r="U968" i="5" s="1"/>
  <c r="R979" i="5" s="1"/>
  <c r="Q964" i="5" a="1"/>
  <c r="Q964" i="5" s="1"/>
  <c r="P975" i="5" s="1"/>
  <c r="AQ968" i="5" a="1"/>
  <c r="AQ968" i="5" s="1"/>
  <c r="AG979" i="5" s="1"/>
  <c r="U969" i="5" a="1"/>
  <c r="U969" i="5" s="1"/>
  <c r="R980" i="5" s="1"/>
  <c r="V969" i="5" a="1"/>
  <c r="V969" i="5" s="1"/>
  <c r="AF968" i="5" a="1"/>
  <c r="AF968" i="5" s="1"/>
  <c r="AE969" i="5" a="1"/>
  <c r="AE969" i="5" s="1"/>
  <c r="Y980" i="5" s="1"/>
  <c r="Q970" i="5" a="1"/>
  <c r="Q970" i="5" s="1"/>
  <c r="P981" i="5" s="1"/>
  <c r="AD947" i="5"/>
  <c r="S941" i="5"/>
  <c r="Q952" i="5" s="1"/>
  <c r="AD631" i="5"/>
  <c r="J667" i="5"/>
  <c r="I357" i="5"/>
  <c r="L639" i="5"/>
  <c r="Z639" i="5"/>
  <c r="J690" i="5"/>
  <c r="I380" i="5"/>
  <c r="T632" i="5"/>
  <c r="AY699" i="5"/>
  <c r="BA53" i="5" s="1"/>
  <c r="I53" i="5"/>
  <c r="J686" i="5"/>
  <c r="I376" i="5"/>
  <c r="R641" i="5" a="1"/>
  <c r="R641" i="5" s="1"/>
  <c r="U641" i="5" a="1"/>
  <c r="U641" i="5" s="1"/>
  <c r="X641" i="5" a="1"/>
  <c r="X641" i="5" s="1"/>
  <c r="AB632" i="5"/>
  <c r="X635" i="5"/>
  <c r="AA635" i="5"/>
  <c r="AE644" i="5" a="1"/>
  <c r="AE644" i="5" s="1"/>
  <c r="I654" i="5"/>
  <c r="AZ654" i="5"/>
  <c r="BB8" i="5" s="1"/>
  <c r="J8" i="5"/>
  <c r="Z941" i="5"/>
  <c r="V952" i="5" s="1"/>
  <c r="AR968" i="5" a="1"/>
  <c r="AR968" i="5" s="1"/>
  <c r="AO964" i="5" a="1"/>
  <c r="AO964" i="5" s="1"/>
  <c r="AF975" i="5" s="1"/>
  <c r="AB969" i="5" a="1"/>
  <c r="AB969" i="5" s="1"/>
  <c r="AP969" i="5" a="1"/>
  <c r="AP969" i="5" s="1"/>
  <c r="AQ969" i="5" a="1"/>
  <c r="AQ969" i="5" s="1"/>
  <c r="AG980" i="5" s="1"/>
  <c r="Q969" i="5" a="1"/>
  <c r="Q969" i="5" s="1"/>
  <c r="P980" i="5" s="1"/>
  <c r="P970" i="5" a="1"/>
  <c r="P970" i="5" s="1"/>
  <c r="W970" i="5" a="1"/>
  <c r="W970" i="5" s="1"/>
  <c r="S981" i="5" s="1"/>
  <c r="AY697" i="5"/>
  <c r="BA51" i="5" s="1"/>
  <c r="I51" i="5"/>
  <c r="Q631" i="5"/>
  <c r="J655" i="5"/>
  <c r="I345" i="5"/>
  <c r="P635" i="5"/>
  <c r="AB631" i="5"/>
  <c r="J700" i="5"/>
  <c r="I390" i="5"/>
  <c r="AB635" i="5"/>
  <c r="AY685" i="5"/>
  <c r="BA39" i="5" s="1"/>
  <c r="I39" i="5"/>
  <c r="AC640" i="5" a="1"/>
  <c r="AC640" i="5" s="1"/>
  <c r="N632" i="5"/>
  <c r="Y644" i="5" a="1"/>
  <c r="Y644" i="5" s="1"/>
  <c r="M644" i="5" a="1"/>
  <c r="M644" i="5" s="1"/>
  <c r="AY670" i="5"/>
  <c r="BA24" i="5" s="1"/>
  <c r="I24" i="5"/>
  <c r="AY681" i="5"/>
  <c r="BA35" i="5" s="1"/>
  <c r="I35" i="5"/>
  <c r="AZ702" i="5"/>
  <c r="BB56" i="5" s="1"/>
  <c r="I702" i="5"/>
  <c r="J56" i="5"/>
  <c r="U332" i="5"/>
  <c r="L322" i="5"/>
  <c r="L332" i="5" s="1"/>
  <c r="AJ322" i="5"/>
  <c r="AC332" i="5" s="1"/>
  <c r="I703" i="5" l="1"/>
  <c r="AZ703" i="5"/>
  <c r="BB57" i="5" s="1"/>
  <c r="J57" i="5"/>
  <c r="AZ662" i="5"/>
  <c r="BB16" i="5" s="1"/>
  <c r="I662" i="5"/>
  <c r="J16" i="5"/>
  <c r="AY702" i="5"/>
  <c r="BA56" i="5" s="1"/>
  <c r="I56" i="5"/>
  <c r="AS940" i="5"/>
  <c r="AH951" i="5" s="1"/>
  <c r="U940" i="5"/>
  <c r="R951" i="5" s="1"/>
  <c r="Z963" i="5" a="1"/>
  <c r="Z963" i="5" s="1"/>
  <c r="V974" i="5" s="1"/>
  <c r="AL940" i="5"/>
  <c r="AD951" i="5" s="1"/>
  <c r="P940" i="5"/>
  <c r="AH940" i="5"/>
  <c r="N940" i="5"/>
  <c r="N951" i="5" s="1"/>
  <c r="AG940" i="5"/>
  <c r="Z951" i="5" s="1"/>
  <c r="AE940" i="5"/>
  <c r="Y951" i="5" s="1"/>
  <c r="AH963" i="5" a="1"/>
  <c r="AH963" i="5" s="1"/>
  <c r="Q963" i="5" a="1"/>
  <c r="Q963" i="5" s="1"/>
  <c r="P974" i="5" s="1"/>
  <c r="AU940" i="5"/>
  <c r="AI951" i="5" s="1"/>
  <c r="AT940" i="5"/>
  <c r="AA940" i="5"/>
  <c r="W951" i="5" s="1"/>
  <c r="AZ3" i="5"/>
  <c r="AF940" i="5"/>
  <c r="AP963" i="5" a="1"/>
  <c r="AP963" i="5" s="1"/>
  <c r="AR963" i="5" a="1"/>
  <c r="AR963" i="5" s="1"/>
  <c r="T963" i="5" a="1"/>
  <c r="T963" i="5" s="1"/>
  <c r="Z940" i="5"/>
  <c r="V951" i="5" s="1"/>
  <c r="AO963" i="5" a="1"/>
  <c r="AO963" i="5" s="1"/>
  <c r="AF974" i="5" s="1"/>
  <c r="O963" i="5" a="1"/>
  <c r="O963" i="5" s="1"/>
  <c r="O974" i="5" s="1"/>
  <c r="AG963" i="5" a="1"/>
  <c r="AG963" i="5" s="1"/>
  <c r="Z974" i="5" s="1"/>
  <c r="AI940" i="5"/>
  <c r="AA951" i="5" s="1"/>
  <c r="AS963" i="5" a="1"/>
  <c r="AS963" i="5" s="1"/>
  <c r="AH974" i="5" s="1"/>
  <c r="V940" i="5"/>
  <c r="AF963" i="5" a="1"/>
  <c r="AF963" i="5" s="1"/>
  <c r="AL963" i="5" a="1"/>
  <c r="AL963" i="5" s="1"/>
  <c r="AD974" i="5" s="1"/>
  <c r="AB940" i="5"/>
  <c r="AD963" i="5" a="1"/>
  <c r="AD963" i="5" s="1"/>
  <c r="AQ963" i="5" a="1"/>
  <c r="AQ963" i="5" s="1"/>
  <c r="AG974" i="5" s="1"/>
  <c r="V963" i="5" a="1"/>
  <c r="V963" i="5" s="1"/>
  <c r="AQ940" i="5"/>
  <c r="AG951" i="5" s="1"/>
  <c r="AI963" i="5" a="1"/>
  <c r="AI963" i="5" s="1"/>
  <c r="AA974" i="5" s="1"/>
  <c r="AA963" i="5" a="1"/>
  <c r="AA963" i="5" s="1"/>
  <c r="W974" i="5" s="1"/>
  <c r="AE963" i="5" a="1"/>
  <c r="AE963" i="5" s="1"/>
  <c r="Y974" i="5" s="1"/>
  <c r="W940" i="5"/>
  <c r="S951" i="5" s="1"/>
  <c r="T940" i="5"/>
  <c r="AU963" i="5" a="1"/>
  <c r="AU963" i="5" s="1"/>
  <c r="AI974" i="5" s="1"/>
  <c r="P963" i="5" a="1"/>
  <c r="P963" i="5" s="1"/>
  <c r="R940" i="5"/>
  <c r="AD940" i="5"/>
  <c r="N963" i="5" a="1"/>
  <c r="N963" i="5" s="1"/>
  <c r="N974" i="5" s="1"/>
  <c r="S963" i="5" a="1"/>
  <c r="S963" i="5" s="1"/>
  <c r="Q974" i="5" s="1"/>
  <c r="Q940" i="5"/>
  <c r="P951" i="5" s="1"/>
  <c r="AN940" i="5"/>
  <c r="S940" i="5"/>
  <c r="Q951" i="5" s="1"/>
  <c r="AC963" i="5" a="1"/>
  <c r="AC963" i="5" s="1"/>
  <c r="X974" i="5" s="1"/>
  <c r="R963" i="5" a="1"/>
  <c r="R963" i="5" s="1"/>
  <c r="AT963" i="5" a="1"/>
  <c r="AT963" i="5" s="1"/>
  <c r="AP940" i="5"/>
  <c r="U963" i="5" a="1"/>
  <c r="U963" i="5" s="1"/>
  <c r="R974" i="5" s="1"/>
  <c r="AO940" i="5"/>
  <c r="AF951" i="5" s="1"/>
  <c r="AR940" i="5"/>
  <c r="AC940" i="5"/>
  <c r="X951" i="5" s="1"/>
  <c r="AM963" i="5" a="1"/>
  <c r="AM963" i="5" s="1"/>
  <c r="AE974" i="5" s="1"/>
  <c r="AN963" i="5" a="1"/>
  <c r="AN963" i="5" s="1"/>
  <c r="W963" i="5" a="1"/>
  <c r="W963" i="5" s="1"/>
  <c r="S974" i="5" s="1"/>
  <c r="AM940" i="5"/>
  <c r="AE951" i="5" s="1"/>
  <c r="O940" i="5"/>
  <c r="O951" i="5" s="1"/>
  <c r="AB963" i="5" a="1"/>
  <c r="AB963" i="5" s="1"/>
  <c r="AZ695" i="5"/>
  <c r="BB49" i="5" s="1"/>
  <c r="I695" i="5"/>
  <c r="J49" i="5"/>
  <c r="AD319" i="5" s="1" a="1"/>
  <c r="AD319" i="5" s="1"/>
  <c r="AZ696" i="5"/>
  <c r="BB50" i="5" s="1"/>
  <c r="I696" i="5"/>
  <c r="J50" i="5"/>
  <c r="AL943" i="5"/>
  <c r="AD954" i="5" s="1"/>
  <c r="AA943" i="5"/>
  <c r="W954" i="5" s="1"/>
  <c r="T943" i="5"/>
  <c r="N966" i="5" a="1"/>
  <c r="N966" i="5" s="1"/>
  <c r="N977" i="5" s="1"/>
  <c r="AN966" i="5" a="1"/>
  <c r="AN966" i="5" s="1"/>
  <c r="AZ683" i="5"/>
  <c r="BB37" i="5" s="1"/>
  <c r="I683" i="5"/>
  <c r="J37" i="5"/>
  <c r="V324" i="5" s="1" a="1"/>
  <c r="V324" i="5" s="1"/>
  <c r="AZ674" i="5"/>
  <c r="BB28" i="5" s="1"/>
  <c r="I674" i="5"/>
  <c r="J28" i="5"/>
  <c r="AD966" i="5" a="1"/>
  <c r="AD966" i="5" s="1"/>
  <c r="AM943" i="5"/>
  <c r="AE954" i="5" s="1"/>
  <c r="AF966" i="5" a="1"/>
  <c r="AF966" i="5" s="1"/>
  <c r="AD943" i="5"/>
  <c r="Q943" i="5"/>
  <c r="P954" i="5" s="1"/>
  <c r="AS943" i="5"/>
  <c r="AH954" i="5" s="1"/>
  <c r="AH943" i="5"/>
  <c r="AH966" i="5" a="1"/>
  <c r="AH966" i="5" s="1"/>
  <c r="AZ700" i="5"/>
  <c r="BB54" i="5" s="1"/>
  <c r="I700" i="5"/>
  <c r="J54" i="5"/>
  <c r="AZ653" i="5"/>
  <c r="BB7" i="5" s="1"/>
  <c r="I653" i="5"/>
  <c r="J7" i="5"/>
  <c r="AY673" i="5"/>
  <c r="BA27" i="5" s="1"/>
  <c r="I27" i="5"/>
  <c r="AZ650" i="5"/>
  <c r="BB4" i="5" s="1"/>
  <c r="I650" i="5"/>
  <c r="J4" i="5"/>
  <c r="AQ971" i="5" a="1"/>
  <c r="AQ971" i="5" s="1"/>
  <c r="AG982" i="5" s="1"/>
  <c r="N971" i="5" a="1"/>
  <c r="N971" i="5" s="1"/>
  <c r="N982" i="5" s="1"/>
  <c r="AR971" i="5" a="1"/>
  <c r="AR971" i="5" s="1"/>
  <c r="T971" i="5" a="1"/>
  <c r="T971" i="5" s="1"/>
  <c r="AI971" i="5" a="1"/>
  <c r="AI971" i="5" s="1"/>
  <c r="AA982" i="5" s="1"/>
  <c r="AU971" i="5" a="1"/>
  <c r="AU971" i="5" s="1"/>
  <c r="AI982" i="5" s="1"/>
  <c r="AS971" i="5" a="1"/>
  <c r="AS971" i="5" s="1"/>
  <c r="AH982" i="5" s="1"/>
  <c r="AC971" i="5" a="1"/>
  <c r="AC971" i="5" s="1"/>
  <c r="X982" i="5" s="1"/>
  <c r="AO971" i="5" a="1"/>
  <c r="AO971" i="5" s="1"/>
  <c r="AF982" i="5" s="1"/>
  <c r="AM971" i="5" a="1"/>
  <c r="AM971" i="5" s="1"/>
  <c r="AE982" i="5" s="1"/>
  <c r="AN971" i="5" a="1"/>
  <c r="AN971" i="5" s="1"/>
  <c r="AD971" i="5" a="1"/>
  <c r="AD971" i="5" s="1"/>
  <c r="U971" i="5" a="1"/>
  <c r="U971" i="5" s="1"/>
  <c r="R982" i="5" s="1"/>
  <c r="AG971" i="5" a="1"/>
  <c r="AG971" i="5" s="1"/>
  <c r="Z982" i="5" s="1"/>
  <c r="AH971" i="5" a="1"/>
  <c r="AH971" i="5" s="1"/>
  <c r="O971" i="5" a="1"/>
  <c r="O971" i="5" s="1"/>
  <c r="O982" i="5" s="1"/>
  <c r="AA971" i="5" a="1"/>
  <c r="AA971" i="5" s="1"/>
  <c r="W982" i="5" s="1"/>
  <c r="W971" i="5" a="1"/>
  <c r="W971" i="5" s="1"/>
  <c r="S982" i="5" s="1"/>
  <c r="AP971" i="5" a="1"/>
  <c r="AP971" i="5" s="1"/>
  <c r="S971" i="5" a="1"/>
  <c r="S971" i="5" s="1"/>
  <c r="Q982" i="5" s="1"/>
  <c r="AT971" i="5" a="1"/>
  <c r="AT971" i="5" s="1"/>
  <c r="AE971" i="5" a="1"/>
  <c r="AE971" i="5" s="1"/>
  <c r="Y982" i="5" s="1"/>
  <c r="Z971" i="5" a="1"/>
  <c r="Z971" i="5" s="1"/>
  <c r="V982" i="5" s="1"/>
  <c r="AL971" i="5" a="1"/>
  <c r="AL971" i="5" s="1"/>
  <c r="AD982" i="5" s="1"/>
  <c r="AF971" i="5" a="1"/>
  <c r="AF971" i="5" s="1"/>
  <c r="Q971" i="5" a="1"/>
  <c r="Q971" i="5" s="1"/>
  <c r="P982" i="5" s="1"/>
  <c r="P971" i="5" a="1"/>
  <c r="P971" i="5" s="1"/>
  <c r="V971" i="5" a="1"/>
  <c r="V971" i="5" s="1"/>
  <c r="AB971" i="5" a="1"/>
  <c r="AB971" i="5" s="1"/>
  <c r="R971" i="5" a="1"/>
  <c r="R971" i="5" s="1"/>
  <c r="AE943" i="5"/>
  <c r="Y954" i="5" s="1"/>
  <c r="AN943" i="5"/>
  <c r="AL966" i="5" a="1"/>
  <c r="AL966" i="5" s="1"/>
  <c r="AD977" i="5" s="1"/>
  <c r="AU943" i="5"/>
  <c r="AI954" i="5" s="1"/>
  <c r="AS966" i="5" a="1"/>
  <c r="AS966" i="5" s="1"/>
  <c r="AH977" i="5" s="1"/>
  <c r="AW965" i="5"/>
  <c r="AY666" i="5"/>
  <c r="BA20" i="5" s="1"/>
  <c r="I20" i="5"/>
  <c r="AY678" i="5"/>
  <c r="BA32" i="5" s="1"/>
  <c r="I32" i="5"/>
  <c r="AY649" i="5"/>
  <c r="BA3" i="5" s="1"/>
  <c r="I3" i="5"/>
  <c r="AB966" i="5" a="1"/>
  <c r="AB966" i="5" s="1"/>
  <c r="AC943" i="5"/>
  <c r="X954" i="5" s="1"/>
  <c r="T966" i="5" a="1"/>
  <c r="T966" i="5" s="1"/>
  <c r="W966" i="5" a="1"/>
  <c r="W966" i="5" s="1"/>
  <c r="S977" i="5" s="1"/>
  <c r="S966" i="5" a="1"/>
  <c r="S966" i="5" s="1"/>
  <c r="Q977" i="5" s="1"/>
  <c r="AZ667" i="5"/>
  <c r="BB21" i="5" s="1"/>
  <c r="I667" i="5"/>
  <c r="J21" i="5"/>
  <c r="AZ688" i="5"/>
  <c r="BB42" i="5" s="1"/>
  <c r="I688" i="5"/>
  <c r="J42" i="5"/>
  <c r="AZ660" i="5"/>
  <c r="BB14" i="5" s="1"/>
  <c r="I660" i="5"/>
  <c r="J14" i="5"/>
  <c r="AZ677" i="5"/>
  <c r="BB31" i="5" s="1"/>
  <c r="I677" i="5"/>
  <c r="J31" i="5"/>
  <c r="AC948" i="5"/>
  <c r="X959" i="5" s="1"/>
  <c r="AA948" i="5"/>
  <c r="W959" i="5" s="1"/>
  <c r="R943" i="5"/>
  <c r="AW948" i="5"/>
  <c r="AP966" i="5" a="1"/>
  <c r="AP966" i="5" s="1"/>
  <c r="AU966" i="5" a="1"/>
  <c r="AU966" i="5" s="1"/>
  <c r="AI977" i="5" s="1"/>
  <c r="AA966" i="5" a="1"/>
  <c r="AA966" i="5" s="1"/>
  <c r="W977" i="5" s="1"/>
  <c r="I664" i="5"/>
  <c r="AZ664" i="5"/>
  <c r="BB18" i="5" s="1"/>
  <c r="J18" i="5"/>
  <c r="Z302" i="5" s="1"/>
  <c r="V312" i="5" s="1"/>
  <c r="AU948" i="5"/>
  <c r="AI959" i="5" s="1"/>
  <c r="AT948" i="5"/>
  <c r="AS948" i="5"/>
  <c r="AH959" i="5" s="1"/>
  <c r="AF948" i="5"/>
  <c r="W948" i="5"/>
  <c r="S959" i="5" s="1"/>
  <c r="R948" i="5"/>
  <c r="AM948" i="5"/>
  <c r="AE959" i="5" s="1"/>
  <c r="N948" i="5"/>
  <c r="N959" i="5" s="1"/>
  <c r="AP948" i="5"/>
  <c r="Z948" i="5"/>
  <c r="V959" i="5" s="1"/>
  <c r="T948" i="5"/>
  <c r="U948" i="5"/>
  <c r="R959" i="5" s="1"/>
  <c r="AO948" i="5"/>
  <c r="AF959" i="5" s="1"/>
  <c r="AQ948" i="5"/>
  <c r="AG959" i="5" s="1"/>
  <c r="AB948" i="5"/>
  <c r="AE948" i="5"/>
  <c r="Y959" i="5" s="1"/>
  <c r="AG948" i="5"/>
  <c r="Z959" i="5" s="1"/>
  <c r="AI948" i="5"/>
  <c r="AA959" i="5" s="1"/>
  <c r="AD948" i="5"/>
  <c r="AH948" i="5"/>
  <c r="P948" i="5"/>
  <c r="AL948" i="5"/>
  <c r="AD959" i="5" s="1"/>
  <c r="AY692" i="5"/>
  <c r="BA46" i="5" s="1"/>
  <c r="I46" i="5"/>
  <c r="AZ684" i="5"/>
  <c r="BB38" i="5" s="1"/>
  <c r="I684" i="5"/>
  <c r="J38" i="5"/>
  <c r="AC302" i="5" s="1"/>
  <c r="X312" i="5" s="1"/>
  <c r="P966" i="5" a="1"/>
  <c r="P966" i="5" s="1"/>
  <c r="AP943" i="5"/>
  <c r="AM966" i="5" a="1"/>
  <c r="AM966" i="5" s="1"/>
  <c r="AE977" i="5" s="1"/>
  <c r="V943" i="5"/>
  <c r="N943" i="5"/>
  <c r="N954" i="5" s="1"/>
  <c r="AG966" i="5" a="1"/>
  <c r="AG966" i="5" s="1"/>
  <c r="Z977" i="5" s="1"/>
  <c r="AY704" i="5"/>
  <c r="BA58" i="5" s="1"/>
  <c r="I58" i="5"/>
  <c r="I676" i="5"/>
  <c r="AZ676" i="5"/>
  <c r="BB30" i="5" s="1"/>
  <c r="J30" i="5"/>
  <c r="AZ655" i="5"/>
  <c r="BB9" i="5" s="1"/>
  <c r="I655" i="5"/>
  <c r="J9" i="5"/>
  <c r="I686" i="5"/>
  <c r="AZ686" i="5"/>
  <c r="BB40" i="5" s="1"/>
  <c r="J40" i="5"/>
  <c r="AZ691" i="5"/>
  <c r="BB45" i="5" s="1"/>
  <c r="I691" i="5"/>
  <c r="J45" i="5"/>
  <c r="AZ672" i="5"/>
  <c r="BB26" i="5" s="1"/>
  <c r="I672" i="5"/>
  <c r="J26" i="5"/>
  <c r="AR948" i="5"/>
  <c r="I652" i="5"/>
  <c r="T967" i="5" s="1" a="1"/>
  <c r="T967" i="5" s="1"/>
  <c r="AZ652" i="5"/>
  <c r="BB6" i="5" s="1"/>
  <c r="J6" i="5"/>
  <c r="AU297" i="5" s="1"/>
  <c r="AI307" i="5" s="1"/>
  <c r="AF943" i="5"/>
  <c r="O948" i="5"/>
  <c r="O959" i="5" s="1"/>
  <c r="AC966" i="5" a="1"/>
  <c r="AC966" i="5" s="1"/>
  <c r="X977" i="5" s="1"/>
  <c r="U966" i="5" a="1"/>
  <c r="U966" i="5" s="1"/>
  <c r="R977" i="5" s="1"/>
  <c r="AB943" i="5"/>
  <c r="AI966" i="5" a="1"/>
  <c r="AI966" i="5" s="1"/>
  <c r="AA977" i="5" s="1"/>
  <c r="I690" i="5"/>
  <c r="AZ690" i="5"/>
  <c r="BB44" i="5" s="1"/>
  <c r="J44" i="5"/>
  <c r="AZ689" i="5"/>
  <c r="BB43" i="5" s="1"/>
  <c r="I689" i="5"/>
  <c r="J43" i="5"/>
  <c r="I659" i="5"/>
  <c r="AZ659" i="5"/>
  <c r="BB13" i="5" s="1"/>
  <c r="J13" i="5"/>
  <c r="AY656" i="5"/>
  <c r="BA10" i="5" s="1"/>
  <c r="I10" i="5"/>
  <c r="AZ701" i="5"/>
  <c r="BB55" i="5" s="1"/>
  <c r="I701" i="5"/>
  <c r="J55" i="5"/>
  <c r="I671" i="5"/>
  <c r="AZ671" i="5"/>
  <c r="BB25" i="5" s="1"/>
  <c r="J25" i="5"/>
  <c r="AI943" i="5"/>
  <c r="AA954" i="5" s="1"/>
  <c r="U943" i="5"/>
  <c r="R954" i="5" s="1"/>
  <c r="AO966" i="5" a="1"/>
  <c r="AO966" i="5" s="1"/>
  <c r="AF977" i="5" s="1"/>
  <c r="AR966" i="5" a="1"/>
  <c r="AR966" i="5" s="1"/>
  <c r="AO943" i="5"/>
  <c r="AF954" i="5" s="1"/>
  <c r="AQ966" i="5" a="1"/>
  <c r="AQ966" i="5" s="1"/>
  <c r="AG977" i="5" s="1"/>
  <c r="P319" i="5" a="1"/>
  <c r="P319" i="5" s="1"/>
  <c r="AG297" i="5"/>
  <c r="Z307" i="5" s="1"/>
  <c r="AU319" i="5" a="1"/>
  <c r="AU319" i="5" s="1"/>
  <c r="AI329" i="5" s="1"/>
  <c r="AQ302" i="5"/>
  <c r="AG312" i="5" s="1"/>
  <c r="AL302" i="5"/>
  <c r="AD312" i="5" s="1"/>
  <c r="Q319" i="5" a="1"/>
  <c r="Q319" i="5" s="1"/>
  <c r="P329" i="5" s="1"/>
  <c r="AR319" i="5" a="1"/>
  <c r="AR319" i="5" s="1"/>
  <c r="AF324" i="5" a="1"/>
  <c r="AF324" i="5" s="1"/>
  <c r="AQ324" i="5" a="1"/>
  <c r="AQ324" i="5" s="1"/>
  <c r="AG334" i="5" s="1"/>
  <c r="P324" i="5" a="1"/>
  <c r="P324" i="5" s="1"/>
  <c r="O302" i="5"/>
  <c r="O312" i="5" s="1"/>
  <c r="AL324" i="5" a="1"/>
  <c r="AL324" i="5" s="1"/>
  <c r="AD334" i="5" s="1"/>
  <c r="AZ679" i="5"/>
  <c r="BB33" i="5" s="1"/>
  <c r="I679" i="5"/>
  <c r="J33" i="5"/>
  <c r="AZ665" i="5"/>
  <c r="BB19" i="5" s="1"/>
  <c r="I665" i="5"/>
  <c r="J19" i="5"/>
  <c r="AD324" i="5" s="1" a="1"/>
  <c r="AD324" i="5" s="1"/>
  <c r="Q966" i="5" a="1"/>
  <c r="Q966" i="5" s="1"/>
  <c r="P977" i="5" s="1"/>
  <c r="AQ943" i="5"/>
  <c r="AG954" i="5" s="1"/>
  <c r="S943" i="5"/>
  <c r="Q954" i="5" s="1"/>
  <c r="V966" i="5" a="1"/>
  <c r="V966" i="5" s="1"/>
  <c r="O966" i="5" a="1"/>
  <c r="O966" i="5" s="1"/>
  <c r="O977" i="5" s="1"/>
  <c r="AW971" i="5"/>
  <c r="AY680" i="5"/>
  <c r="BA34" i="5" s="1"/>
  <c r="I34" i="5"/>
  <c r="AR943" i="5"/>
  <c r="AY654" i="5"/>
  <c r="BA8" i="5" s="1"/>
  <c r="I8" i="5"/>
  <c r="S948" i="5"/>
  <c r="Q959" i="5" s="1"/>
  <c r="AY668" i="5"/>
  <c r="BA22" i="5" s="1"/>
  <c r="I22" i="5"/>
  <c r="AE966" i="5" a="1"/>
  <c r="AE966" i="5" s="1"/>
  <c r="Y977" i="5" s="1"/>
  <c r="AG943" i="5"/>
  <c r="Z954" i="5" s="1"/>
  <c r="AW942" i="5"/>
  <c r="R966" i="5" a="1"/>
  <c r="R966" i="5" s="1"/>
  <c r="P943" i="5"/>
  <c r="AZ698" i="5"/>
  <c r="BB52" i="5" s="1"/>
  <c r="I698" i="5"/>
  <c r="J52" i="5"/>
  <c r="AN948" i="5"/>
  <c r="O943" i="5"/>
  <c r="O954" i="5" s="1"/>
  <c r="W943" i="5"/>
  <c r="S954" i="5" s="1"/>
  <c r="AT943" i="5"/>
  <c r="Z943" i="5"/>
  <c r="V954" i="5" s="1"/>
  <c r="Z966" i="5" a="1"/>
  <c r="Z966" i="5" s="1"/>
  <c r="V977" i="5" s="1"/>
  <c r="AY698" i="5" l="1"/>
  <c r="BA52" i="5" s="1"/>
  <c r="I52" i="5"/>
  <c r="AI302" i="5"/>
  <c r="AA312" i="5" s="1"/>
  <c r="AK324" i="5" a="1"/>
  <c r="AK324" i="5" s="1"/>
  <c r="AC324" i="5" a="1"/>
  <c r="AC324" i="5" s="1"/>
  <c r="X334" i="5" s="1"/>
  <c r="AB324" i="5" a="1"/>
  <c r="AB324" i="5" s="1"/>
  <c r="AO297" i="5"/>
  <c r="AF307" i="5" s="1"/>
  <c r="AR297" i="5"/>
  <c r="AT302" i="5"/>
  <c r="Z297" i="5"/>
  <c r="V307" i="5" s="1"/>
  <c r="AA319" i="5" a="1"/>
  <c r="AA319" i="5" s="1"/>
  <c r="W329" i="5" s="1"/>
  <c r="O319" i="5" a="1"/>
  <c r="O319" i="5" s="1"/>
  <c r="O329" i="5" s="1"/>
  <c r="AK319" i="5" a="1"/>
  <c r="AK319" i="5" s="1"/>
  <c r="AY684" i="5"/>
  <c r="BA38" i="5" s="1"/>
  <c r="I38" i="5"/>
  <c r="R944" i="5"/>
  <c r="AT944" i="5"/>
  <c r="AN967" i="5" a="1"/>
  <c r="AN967" i="5" s="1"/>
  <c r="AC944" i="5"/>
  <c r="X955" i="5" s="1"/>
  <c r="AM967" i="5" a="1"/>
  <c r="AM967" i="5" s="1"/>
  <c r="AE978" i="5" s="1"/>
  <c r="AY683" i="5"/>
  <c r="BA37" i="5" s="1"/>
  <c r="I37" i="5"/>
  <c r="AA967" i="5" a="1"/>
  <c r="AA967" i="5" s="1"/>
  <c r="W978" i="5" s="1"/>
  <c r="AY679" i="5"/>
  <c r="BA33" i="5" s="1"/>
  <c r="I33" i="5"/>
  <c r="Q324" i="5" a="1"/>
  <c r="Q324" i="5" s="1"/>
  <c r="P334" i="5" s="1"/>
  <c r="AE324" i="5" a="1"/>
  <c r="AE324" i="5" s="1"/>
  <c r="Y334" i="5" s="1"/>
  <c r="W302" i="5"/>
  <c r="S312" i="5" s="1"/>
  <c r="Q297" i="5"/>
  <c r="P307" i="5" s="1"/>
  <c r="M302" i="5"/>
  <c r="Q302" i="5"/>
  <c r="P312" i="5" s="1"/>
  <c r="N297" i="5"/>
  <c r="N307" i="5" s="1"/>
  <c r="AL297" i="5"/>
  <c r="AD307" i="5" s="1"/>
  <c r="AH319" i="5" a="1"/>
  <c r="AH319" i="5" s="1"/>
  <c r="AC319" i="5" a="1"/>
  <c r="AC319" i="5" s="1"/>
  <c r="X329" i="5" s="1"/>
  <c r="AN319" i="5" a="1"/>
  <c r="AN319" i="5" s="1"/>
  <c r="AY701" i="5"/>
  <c r="BA55" i="5" s="1"/>
  <c r="I55" i="5"/>
  <c r="AY690" i="5"/>
  <c r="BA44" i="5" s="1"/>
  <c r="I44" i="5"/>
  <c r="AY672" i="5"/>
  <c r="BA26" i="5" s="1"/>
  <c r="I26" i="5"/>
  <c r="AY677" i="5"/>
  <c r="BA31" i="5" s="1"/>
  <c r="I31" i="5"/>
  <c r="AM944" i="5"/>
  <c r="AE955" i="5" s="1"/>
  <c r="AI967" i="5" a="1"/>
  <c r="AI967" i="5" s="1"/>
  <c r="AA978" i="5" s="1"/>
  <c r="W944" i="5"/>
  <c r="S955" i="5" s="1"/>
  <c r="AP944" i="5"/>
  <c r="AS967" i="5" a="1"/>
  <c r="AS967" i="5" s="1"/>
  <c r="AH978" i="5" s="1"/>
  <c r="P944" i="5"/>
  <c r="W967" i="5" a="1"/>
  <c r="W967" i="5" s="1"/>
  <c r="S978" i="5" s="1"/>
  <c r="AY700" i="5"/>
  <c r="BA54" i="5" s="1"/>
  <c r="I54" i="5"/>
  <c r="AS324" i="5" a="1"/>
  <c r="AS324" i="5" s="1"/>
  <c r="AH334" i="5" s="1"/>
  <c r="AB297" i="5"/>
  <c r="M297" i="5"/>
  <c r="AS297" i="5"/>
  <c r="AH307" i="5" s="1"/>
  <c r="Y324" i="5" a="1"/>
  <c r="Y324" i="5" s="1"/>
  <c r="U302" i="5"/>
  <c r="R312" i="5" s="1"/>
  <c r="AH324" i="5" a="1"/>
  <c r="AH324" i="5" s="1"/>
  <c r="AK297" i="5"/>
  <c r="AE302" i="5"/>
  <c r="Y312" i="5" s="1"/>
  <c r="AH302" i="5"/>
  <c r="AE297" i="5"/>
  <c r="Y307" i="5" s="1"/>
  <c r="Y319" i="5" a="1"/>
  <c r="Y319" i="5" s="1"/>
  <c r="AO319" i="5" a="1"/>
  <c r="AO319" i="5" s="1"/>
  <c r="AF329" i="5" s="1"/>
  <c r="U297" i="5"/>
  <c r="R307" i="5" s="1"/>
  <c r="AT319" i="5" a="1"/>
  <c r="AT319" i="5" s="1"/>
  <c r="AY676" i="5"/>
  <c r="BA30" i="5" s="1"/>
  <c r="I30" i="5"/>
  <c r="R967" i="5" a="1"/>
  <c r="R967" i="5" s="1"/>
  <c r="AB944" i="5"/>
  <c r="AL944" i="5"/>
  <c r="AD955" i="5" s="1"/>
  <c r="U967" i="5" a="1"/>
  <c r="U967" i="5" s="1"/>
  <c r="R978" i="5" s="1"/>
  <c r="AT967" i="5" a="1"/>
  <c r="AT967" i="5" s="1"/>
  <c r="AY650" i="5"/>
  <c r="BA4" i="5" s="1"/>
  <c r="I4" i="5"/>
  <c r="M319" i="5" a="1"/>
  <c r="M319" i="5" s="1"/>
  <c r="AE967" i="5" a="1"/>
  <c r="AE967" i="5" s="1"/>
  <c r="Y978" i="5" s="1"/>
  <c r="AH316" i="5" a="1"/>
  <c r="AH316" i="5" s="1"/>
  <c r="AB316" i="5" a="1"/>
  <c r="AB316" i="5" s="1"/>
  <c r="AR294" i="5"/>
  <c r="AF294" i="5"/>
  <c r="T294" i="5"/>
  <c r="AT316" i="5" a="1"/>
  <c r="AT316" i="5" s="1"/>
  <c r="AN316" i="5" a="1"/>
  <c r="AN316" i="5" s="1"/>
  <c r="U316" i="5" a="1"/>
  <c r="U316" i="5" s="1"/>
  <c r="O316" i="5" a="1"/>
  <c r="O316" i="5" s="1"/>
  <c r="AQ294" i="5"/>
  <c r="AE294" i="5"/>
  <c r="S294" i="5"/>
  <c r="AG316" i="5" a="1"/>
  <c r="AG316" i="5" s="1"/>
  <c r="AA316" i="5" a="1"/>
  <c r="AA316" i="5" s="1"/>
  <c r="AP294" i="5"/>
  <c r="AD294" i="5"/>
  <c r="R294" i="5"/>
  <c r="AS316" i="5" a="1"/>
  <c r="AS316" i="5" s="1"/>
  <c r="AM316" i="5" a="1"/>
  <c r="AM316" i="5" s="1"/>
  <c r="T316" i="5" a="1"/>
  <c r="T316" i="5" s="1"/>
  <c r="AF316" i="5" a="1"/>
  <c r="AF316" i="5" s="1"/>
  <c r="Z316" i="5" a="1"/>
  <c r="Z316" i="5" s="1"/>
  <c r="AR316" i="5" a="1"/>
  <c r="AR316" i="5" s="1"/>
  <c r="AE316" i="5" a="1"/>
  <c r="AE316" i="5" s="1"/>
  <c r="Y316" i="5" a="1"/>
  <c r="Y316" i="5" s="1"/>
  <c r="AQ316" i="5" a="1"/>
  <c r="AQ316" i="5" s="1"/>
  <c r="AK316" i="5" a="1"/>
  <c r="AK316" i="5" s="1"/>
  <c r="R316" i="5" a="1"/>
  <c r="R316" i="5" s="1"/>
  <c r="AD316" i="5" a="1"/>
  <c r="AD316" i="5" s="1"/>
  <c r="AP316" i="5" a="1"/>
  <c r="AP316" i="5" s="1"/>
  <c r="W316" i="5" a="1"/>
  <c r="W316" i="5" s="1"/>
  <c r="Q316" i="5" a="1"/>
  <c r="Q316" i="5" s="1"/>
  <c r="AU294" i="5"/>
  <c r="AI294" i="5"/>
  <c r="W294" i="5"/>
  <c r="AL316" i="5" a="1"/>
  <c r="AL316" i="5" s="1"/>
  <c r="AG294" i="5"/>
  <c r="N294" i="5"/>
  <c r="V316" i="5" a="1"/>
  <c r="V316" i="5" s="1"/>
  <c r="AI316" i="5" a="1"/>
  <c r="AI316" i="5" s="1"/>
  <c r="AC294" i="5"/>
  <c r="M294" i="5"/>
  <c r="P316" i="5" a="1"/>
  <c r="P316" i="5" s="1"/>
  <c r="AB294" i="5"/>
  <c r="AK294" i="5"/>
  <c r="N316" i="5" a="1"/>
  <c r="N316" i="5" s="1"/>
  <c r="AT294" i="5"/>
  <c r="AA294" i="5"/>
  <c r="AC316" i="5" a="1"/>
  <c r="AC316" i="5" s="1"/>
  <c r="M316" i="5" a="1"/>
  <c r="M316" i="5" s="1"/>
  <c r="AS294" i="5"/>
  <c r="Z294" i="5"/>
  <c r="AU316" i="5" a="1"/>
  <c r="AU316" i="5" s="1"/>
  <c r="AO294" i="5"/>
  <c r="Y294" i="5"/>
  <c r="AN294" i="5"/>
  <c r="Q294" i="5"/>
  <c r="AM294" i="5"/>
  <c r="V294" i="5"/>
  <c r="AL294" i="5"/>
  <c r="U294" i="5"/>
  <c r="S316" i="5" a="1"/>
  <c r="S316" i="5" s="1"/>
  <c r="P294" i="5"/>
  <c r="AO316" i="5" a="1"/>
  <c r="AO316" i="5" s="1"/>
  <c r="AH294" i="5"/>
  <c r="O294" i="5"/>
  <c r="S324" i="5" a="1"/>
  <c r="S324" i="5" s="1"/>
  <c r="Q334" i="5" s="1"/>
  <c r="AR324" i="5" a="1"/>
  <c r="AR324" i="5" s="1"/>
  <c r="AN302" i="5"/>
  <c r="AG324" i="5" a="1"/>
  <c r="AG324" i="5" s="1"/>
  <c r="Z334" i="5" s="1"/>
  <c r="AA302" i="5"/>
  <c r="W312" i="5" s="1"/>
  <c r="Y297" i="5"/>
  <c r="W319" i="5" a="1"/>
  <c r="W319" i="5" s="1"/>
  <c r="S329" i="5" s="1"/>
  <c r="T302" i="5"/>
  <c r="AS319" i="5" a="1"/>
  <c r="AS319" i="5" s="1"/>
  <c r="AH329" i="5" s="1"/>
  <c r="T319" i="5" a="1"/>
  <c r="T319" i="5" s="1"/>
  <c r="AH297" i="5"/>
  <c r="S944" i="5"/>
  <c r="Q955" i="5" s="1"/>
  <c r="AU944" i="5"/>
  <c r="AI955" i="5" s="1"/>
  <c r="P967" i="5" a="1"/>
  <c r="P967" i="5" s="1"/>
  <c r="AG967" i="5" a="1"/>
  <c r="AG967" i="5" s="1"/>
  <c r="Z978" i="5" s="1"/>
  <c r="AO967" i="5" a="1"/>
  <c r="AO967" i="5" s="1"/>
  <c r="AF978" i="5" s="1"/>
  <c r="AY667" i="5"/>
  <c r="BA21" i="5" s="1"/>
  <c r="I21" i="5"/>
  <c r="AQ967" i="5" a="1"/>
  <c r="AQ967" i="5" s="1"/>
  <c r="AG978" i="5" s="1"/>
  <c r="AT324" i="5" a="1"/>
  <c r="AT324" i="5" s="1"/>
  <c r="AO302" i="5"/>
  <c r="AF312" i="5" s="1"/>
  <c r="M324" i="5" a="1"/>
  <c r="M324" i="5" s="1"/>
  <c r="O324" i="5" a="1"/>
  <c r="O324" i="5" s="1"/>
  <c r="O334" i="5" s="1"/>
  <c r="AR302" i="5"/>
  <c r="AP297" i="5"/>
  <c r="AC297" i="5"/>
  <c r="X307" i="5" s="1"/>
  <c r="AM302" i="5"/>
  <c r="AE312" i="5" s="1"/>
  <c r="R319" i="5" a="1"/>
  <c r="R319" i="5" s="1"/>
  <c r="AB319" i="5" a="1"/>
  <c r="AB319" i="5" s="1"/>
  <c r="AT297" i="5"/>
  <c r="AY691" i="5"/>
  <c r="BA45" i="5" s="1"/>
  <c r="I45" i="5"/>
  <c r="AY664" i="5"/>
  <c r="BA18" i="5" s="1"/>
  <c r="I18" i="5"/>
  <c r="AY660" i="5"/>
  <c r="BA14" i="5" s="1"/>
  <c r="I14" i="5"/>
  <c r="AO944" i="5"/>
  <c r="AF955" i="5" s="1"/>
  <c r="AD944" i="5"/>
  <c r="AC967" i="5" a="1"/>
  <c r="AC967" i="5" s="1"/>
  <c r="X978" i="5" s="1"/>
  <c r="Q944" i="5"/>
  <c r="P955" i="5" s="1"/>
  <c r="AU967" i="5" a="1"/>
  <c r="AU967" i="5" s="1"/>
  <c r="AI978" i="5" s="1"/>
  <c r="AY665" i="5"/>
  <c r="BA19" i="5" s="1"/>
  <c r="I19" i="5"/>
  <c r="AN324" i="5" a="1"/>
  <c r="AN324" i="5" s="1"/>
  <c r="AB302" i="5"/>
  <c r="AK302" i="5"/>
  <c r="AO324" i="5" a="1"/>
  <c r="AO324" i="5" s="1"/>
  <c r="AF334" i="5" s="1"/>
  <c r="AL319" i="5" a="1"/>
  <c r="AL319" i="5" s="1"/>
  <c r="AD329" i="5" s="1"/>
  <c r="N302" i="5"/>
  <c r="N312" i="5" s="1"/>
  <c r="R302" i="5"/>
  <c r="AE319" i="5" a="1"/>
  <c r="AE319" i="5" s="1"/>
  <c r="Y329" i="5" s="1"/>
  <c r="AF319" i="5" a="1"/>
  <c r="AF319" i="5" s="1"/>
  <c r="N319" i="5" a="1"/>
  <c r="N319" i="5" s="1"/>
  <c r="N329" i="5" s="1"/>
  <c r="V319" i="5" a="1"/>
  <c r="V319" i="5" s="1"/>
  <c r="V967" i="5" a="1"/>
  <c r="V967" i="5" s="1"/>
  <c r="AF944" i="5"/>
  <c r="AA944" i="5"/>
  <c r="W955" i="5" s="1"/>
  <c r="AE944" i="5"/>
  <c r="Y955" i="5" s="1"/>
  <c r="N967" i="5" a="1"/>
  <c r="N967" i="5" s="1"/>
  <c r="N978" i="5" s="1"/>
  <c r="AY662" i="5"/>
  <c r="BA16" i="5" s="1"/>
  <c r="I16" i="5"/>
  <c r="AA324" i="5" a="1"/>
  <c r="AA324" i="5" s="1"/>
  <c r="W334" i="5" s="1"/>
  <c r="W297" i="5"/>
  <c r="S307" i="5" s="1"/>
  <c r="S297" i="5"/>
  <c r="Q307" i="5" s="1"/>
  <c r="Z944" i="5"/>
  <c r="V955" i="5" s="1"/>
  <c r="O944" i="5"/>
  <c r="O955" i="5" s="1"/>
  <c r="AP302" i="5"/>
  <c r="Z324" i="5" a="1"/>
  <c r="Z324" i="5" s="1"/>
  <c r="V334" i="5" s="1"/>
  <c r="T324" i="5" a="1"/>
  <c r="T324" i="5" s="1"/>
  <c r="AI324" i="5" a="1"/>
  <c r="AI324" i="5" s="1"/>
  <c r="AA334" i="5" s="1"/>
  <c r="R297" i="5"/>
  <c r="AF302" i="5"/>
  <c r="AN297" i="5"/>
  <c r="O297" i="5"/>
  <c r="O307" i="5" s="1"/>
  <c r="AM319" i="5" a="1"/>
  <c r="AM319" i="5" s="1"/>
  <c r="AE329" i="5" s="1"/>
  <c r="U319" i="5" a="1"/>
  <c r="U319" i="5" s="1"/>
  <c r="R329" i="5" s="1"/>
  <c r="AQ319" i="5" a="1"/>
  <c r="AQ319" i="5" s="1"/>
  <c r="AG329" i="5" s="1"/>
  <c r="N944" i="5"/>
  <c r="N955" i="5" s="1"/>
  <c r="T944" i="5"/>
  <c r="AP967" i="5" a="1"/>
  <c r="AP967" i="5" s="1"/>
  <c r="AN944" i="5"/>
  <c r="AR944" i="5"/>
  <c r="I6" i="5"/>
  <c r="W298" i="5" s="1"/>
  <c r="S308" i="5" s="1"/>
  <c r="AY652" i="5"/>
  <c r="BA6" i="5" s="1"/>
  <c r="AS944" i="5"/>
  <c r="AH955" i="5" s="1"/>
  <c r="AG302" i="5"/>
  <c r="Z312" i="5" s="1"/>
  <c r="AU302" i="5"/>
  <c r="AI312" i="5" s="1"/>
  <c r="AM324" i="5" a="1"/>
  <c r="AM324" i="5" s="1"/>
  <c r="AE334" i="5" s="1"/>
  <c r="AM297" i="5"/>
  <c r="AE307" i="5" s="1"/>
  <c r="AA297" i="5"/>
  <c r="W307" i="5" s="1"/>
  <c r="AD302" i="5"/>
  <c r="AF297" i="5"/>
  <c r="Z319" i="5" a="1"/>
  <c r="Z319" i="5" s="1"/>
  <c r="V329" i="5" s="1"/>
  <c r="AI319" i="5" a="1"/>
  <c r="AI319" i="5" s="1"/>
  <c r="AA329" i="5" s="1"/>
  <c r="V297" i="5"/>
  <c r="AY659" i="5"/>
  <c r="BA13" i="5" s="1"/>
  <c r="I13" i="5"/>
  <c r="Q320" i="5" s="1" a="1"/>
  <c r="Q320" i="5" s="1"/>
  <c r="P330" i="5" s="1"/>
  <c r="AY688" i="5"/>
  <c r="BA42" i="5" s="1"/>
  <c r="I42" i="5"/>
  <c r="AH944" i="5"/>
  <c r="AQ944" i="5"/>
  <c r="AG955" i="5" s="1"/>
  <c r="AW943" i="5"/>
  <c r="AD967" i="5" a="1"/>
  <c r="AD967" i="5" s="1"/>
  <c r="AL967" i="5" a="1"/>
  <c r="AL967" i="5" s="1"/>
  <c r="AD978" i="5" s="1"/>
  <c r="AB967" i="5" a="1"/>
  <c r="AB967" i="5" s="1"/>
  <c r="AY653" i="5"/>
  <c r="BA7" i="5" s="1"/>
  <c r="I7" i="5"/>
  <c r="W324" i="5" a="1"/>
  <c r="W324" i="5" s="1"/>
  <c r="S334" i="5" s="1"/>
  <c r="AY671" i="5"/>
  <c r="BA25" i="5" s="1"/>
  <c r="I25" i="5"/>
  <c r="AF298" i="5" s="1"/>
  <c r="V944" i="5"/>
  <c r="AY695" i="5"/>
  <c r="BA49" i="5" s="1"/>
  <c r="I49" i="5"/>
  <c r="V302" i="5"/>
  <c r="Y302" i="5"/>
  <c r="AP324" i="5" a="1"/>
  <c r="AP324" i="5" s="1"/>
  <c r="U324" i="5" a="1"/>
  <c r="U324" i="5" s="1"/>
  <c r="R334" i="5" s="1"/>
  <c r="AQ297" i="5"/>
  <c r="AG307" i="5" s="1"/>
  <c r="AD297" i="5"/>
  <c r="P297" i="5"/>
  <c r="S319" i="5" a="1"/>
  <c r="S319" i="5" s="1"/>
  <c r="Q329" i="5" s="1"/>
  <c r="AP319" i="5" a="1"/>
  <c r="AP319" i="5" s="1"/>
  <c r="AI297" i="5"/>
  <c r="AA307" i="5" s="1"/>
  <c r="AY686" i="5"/>
  <c r="BA40" i="5" s="1"/>
  <c r="I40" i="5"/>
  <c r="U320" i="5" s="1" a="1"/>
  <c r="U320" i="5" s="1"/>
  <c r="R330" i="5" s="1"/>
  <c r="AI944" i="5"/>
  <c r="AA955" i="5" s="1"/>
  <c r="Z967" i="5" a="1"/>
  <c r="Z967" i="5" s="1"/>
  <c r="V978" i="5" s="1"/>
  <c r="AG944" i="5"/>
  <c r="Z955" i="5" s="1"/>
  <c r="S967" i="5" a="1"/>
  <c r="S967" i="5" s="1"/>
  <c r="Q978" i="5" s="1"/>
  <c r="AR967" i="5" a="1"/>
  <c r="AR967" i="5" s="1"/>
  <c r="AH967" i="5" a="1"/>
  <c r="AH967" i="5" s="1"/>
  <c r="AY696" i="5"/>
  <c r="BA50" i="5" s="1"/>
  <c r="I50" i="5"/>
  <c r="AY655" i="5"/>
  <c r="BA9" i="5" s="1"/>
  <c r="I9" i="5"/>
  <c r="R324" i="5" a="1"/>
  <c r="R324" i="5" s="1"/>
  <c r="N324" i="5" a="1"/>
  <c r="N324" i="5" s="1"/>
  <c r="N334" i="5" s="1"/>
  <c r="AU324" i="5" a="1"/>
  <c r="AU324" i="5" s="1"/>
  <c r="AI334" i="5" s="1"/>
  <c r="AS302" i="5"/>
  <c r="AH312" i="5" s="1"/>
  <c r="P302" i="5"/>
  <c r="S302" i="5"/>
  <c r="Q312" i="5" s="1"/>
  <c r="AG319" i="5" a="1"/>
  <c r="AG319" i="5" s="1"/>
  <c r="Z329" i="5" s="1"/>
  <c r="T297" i="5"/>
  <c r="AY689" i="5"/>
  <c r="BA43" i="5" s="1"/>
  <c r="I43" i="5"/>
  <c r="AW966" i="5"/>
  <c r="U944" i="5"/>
  <c r="R955" i="5" s="1"/>
  <c r="O967" i="5" a="1"/>
  <c r="O967" i="5" s="1"/>
  <c r="O978" i="5" s="1"/>
  <c r="AF967" i="5" a="1"/>
  <c r="AF967" i="5" s="1"/>
  <c r="Q967" i="5" a="1"/>
  <c r="Q967" i="5" s="1"/>
  <c r="P978" i="5" s="1"/>
  <c r="AY674" i="5"/>
  <c r="BA28" i="5" s="1"/>
  <c r="I28" i="5"/>
  <c r="AS298" i="5" s="1"/>
  <c r="AH308" i="5" s="1"/>
  <c r="AY703" i="5"/>
  <c r="BA57" i="5" s="1"/>
  <c r="I57" i="5"/>
  <c r="AR320" i="5" l="1" a="1"/>
  <c r="AR320" i="5" s="1"/>
  <c r="AR298" i="5"/>
  <c r="AG298" i="5"/>
  <c r="Z308" i="5" s="1"/>
  <c r="Y320" i="5" a="1"/>
  <c r="Y320" i="5" s="1"/>
  <c r="AH298" i="5"/>
  <c r="AI320" i="5" a="1"/>
  <c r="AI320" i="5" s="1"/>
  <c r="AA330" i="5" s="1"/>
  <c r="AK298" i="5"/>
  <c r="U298" i="5"/>
  <c r="R308" i="5" s="1"/>
  <c r="S298" i="5"/>
  <c r="Q308" i="5" s="1"/>
  <c r="AD298" i="5"/>
  <c r="Q298" i="5"/>
  <c r="P308" i="5" s="1"/>
  <c r="AT320" i="5" a="1"/>
  <c r="AT320" i="5" s="1"/>
  <c r="AT298" i="5"/>
  <c r="AO320" i="5" a="1"/>
  <c r="AO320" i="5" s="1"/>
  <c r="AF330" i="5" s="1"/>
  <c r="AK320" i="5" a="1"/>
  <c r="AK320" i="5" s="1"/>
  <c r="AU320" i="5" a="1"/>
  <c r="AU320" i="5" s="1"/>
  <c r="AI330" i="5" s="1"/>
  <c r="AN298" i="5"/>
  <c r="V320" i="5" a="1"/>
  <c r="V320" i="5" s="1"/>
  <c r="N298" i="5"/>
  <c r="N308" i="5" s="1"/>
  <c r="AF320" i="5" a="1"/>
  <c r="AF320" i="5" s="1"/>
  <c r="AH320" i="5" a="1"/>
  <c r="AH320" i="5" s="1"/>
  <c r="AP320" i="5" a="1"/>
  <c r="AP320" i="5" s="1"/>
  <c r="AL298" i="5"/>
  <c r="AD308" i="5" s="1"/>
  <c r="T320" i="5" a="1"/>
  <c r="T320" i="5" s="1"/>
  <c r="Y298" i="5"/>
  <c r="M298" i="5"/>
  <c r="AA298" i="5"/>
  <c r="W308" i="5" s="1"/>
  <c r="AM320" i="5" a="1"/>
  <c r="AM320" i="5" s="1"/>
  <c r="AE330" i="5" s="1"/>
  <c r="V298" i="5"/>
  <c r="AL320" i="5" a="1"/>
  <c r="AL320" i="5" s="1"/>
  <c r="AD330" i="5" s="1"/>
  <c r="R320" i="5" a="1"/>
  <c r="R320" i="5" s="1"/>
  <c r="AO298" i="5"/>
  <c r="AF308" i="5" s="1"/>
  <c r="AE298" i="5"/>
  <c r="Y308" i="5" s="1"/>
  <c r="AM298" i="5"/>
  <c r="AE308" i="5" s="1"/>
  <c r="Z320" i="5" a="1"/>
  <c r="Z320" i="5" s="1"/>
  <c r="V330" i="5" s="1"/>
  <c r="AI298" i="5"/>
  <c r="AA308" i="5" s="1"/>
  <c r="Z298" i="5"/>
  <c r="V308" i="5" s="1"/>
  <c r="AC320" i="5" a="1"/>
  <c r="AC320" i="5" s="1"/>
  <c r="X330" i="5" s="1"/>
  <c r="P320" i="5" a="1"/>
  <c r="P320" i="5" s="1"/>
  <c r="S320" i="5" a="1"/>
  <c r="S320" i="5" s="1"/>
  <c r="Q330" i="5" s="1"/>
  <c r="AU298" i="5"/>
  <c r="AI308" i="5" s="1"/>
  <c r="P298" i="5"/>
  <c r="AP298" i="5"/>
  <c r="T298" i="5"/>
  <c r="W320" i="5" a="1"/>
  <c r="W320" i="5" s="1"/>
  <c r="S330" i="5" s="1"/>
  <c r="AG320" i="5" a="1"/>
  <c r="AG320" i="5" s="1"/>
  <c r="Z330" i="5" s="1"/>
  <c r="N320" i="5" a="1"/>
  <c r="N320" i="5" s="1"/>
  <c r="N330" i="5" s="1"/>
  <c r="O320" i="5" a="1"/>
  <c r="O320" i="5" s="1"/>
  <c r="O330" i="5" s="1"/>
  <c r="O298" i="5"/>
  <c r="O308" i="5" s="1"/>
  <c r="AS320" i="5" a="1"/>
  <c r="AS320" i="5" s="1"/>
  <c r="AH330" i="5" s="1"/>
  <c r="AN320" i="5" a="1"/>
  <c r="AN320" i="5" s="1"/>
  <c r="AB320" i="5" a="1"/>
  <c r="AB320" i="5" s="1"/>
  <c r="AC298" i="5"/>
  <c r="X308" i="5" s="1"/>
  <c r="AB298" i="5"/>
  <c r="M320" i="5" a="1"/>
  <c r="M320" i="5" s="1"/>
  <c r="AQ320" i="5" a="1"/>
  <c r="AQ320" i="5" s="1"/>
  <c r="AG330" i="5" s="1"/>
  <c r="R298" i="5"/>
  <c r="AQ298" i="5"/>
  <c r="AG308" i="5" s="1"/>
  <c r="AD320" i="5" a="1"/>
  <c r="AD320" i="5" s="1"/>
  <c r="AE320" i="5" a="1"/>
  <c r="AE320" i="5" s="1"/>
  <c r="Y330" i="5" s="1"/>
  <c r="AA320" i="5" a="1"/>
  <c r="AA320" i="5" s="1"/>
  <c r="W330" i="5" s="1"/>
  <c r="W6" i="1" l="1"/>
  <c r="V6" i="1"/>
  <c r="U6" i="1"/>
  <c r="T6" i="1"/>
  <c r="S6" i="1"/>
  <c r="R6" i="1"/>
  <c r="K6" i="1"/>
  <c r="J6" i="1"/>
  <c r="I6" i="1"/>
  <c r="H6" i="1"/>
  <c r="G6" i="1"/>
  <c r="F6" i="1"/>
  <c r="U982" i="4"/>
  <c r="U978" i="4"/>
  <c r="U977" i="4"/>
  <c r="U976" i="4"/>
  <c r="M976" i="4"/>
  <c r="U973" i="4"/>
  <c r="M973" i="4"/>
  <c r="AI972" i="4"/>
  <c r="AH972" i="4"/>
  <c r="AG972" i="4"/>
  <c r="AF972" i="4"/>
  <c r="AE972" i="4"/>
  <c r="AD972" i="4"/>
  <c r="AA972" i="4"/>
  <c r="Z972" i="4"/>
  <c r="Y972" i="4"/>
  <c r="X972" i="4"/>
  <c r="W972" i="4"/>
  <c r="V972" i="4"/>
  <c r="S972" i="4"/>
  <c r="R972" i="4"/>
  <c r="Q972" i="4"/>
  <c r="P972" i="4"/>
  <c r="O972" i="4"/>
  <c r="N972" i="4"/>
  <c r="AK971" i="4"/>
  <c r="AC982" i="4" s="1"/>
  <c r="M971" i="4"/>
  <c r="M982" i="4" s="1"/>
  <c r="AK967" i="4"/>
  <c r="AC978" i="4" s="1"/>
  <c r="M967" i="4"/>
  <c r="M978" i="4" s="1"/>
  <c r="AK966" i="4"/>
  <c r="AC977" i="4" s="1"/>
  <c r="M966" i="4"/>
  <c r="M977" i="4" s="1"/>
  <c r="AK965" i="4"/>
  <c r="AC976" i="4" s="1"/>
  <c r="Y964" i="4"/>
  <c r="Y963" i="4"/>
  <c r="AK962" i="4"/>
  <c r="AC973" i="4" s="1"/>
  <c r="Y961" i="4"/>
  <c r="M961" i="4"/>
  <c r="M963" i="4" s="1"/>
  <c r="M974" i="4" s="1"/>
  <c r="U959" i="4"/>
  <c r="U958" i="4"/>
  <c r="U955" i="4"/>
  <c r="M955" i="4"/>
  <c r="U954" i="4"/>
  <c r="U953" i="4"/>
  <c r="M953" i="4"/>
  <c r="U952" i="4"/>
  <c r="AC950" i="4"/>
  <c r="U950" i="4"/>
  <c r="M950" i="4"/>
  <c r="AI949" i="4"/>
  <c r="AH949" i="4"/>
  <c r="AG949" i="4"/>
  <c r="AF949" i="4"/>
  <c r="AE949" i="4"/>
  <c r="AD949" i="4"/>
  <c r="AA949" i="4"/>
  <c r="Z949" i="4"/>
  <c r="Y949" i="4"/>
  <c r="X949" i="4"/>
  <c r="W949" i="4"/>
  <c r="V949" i="4"/>
  <c r="U949" i="4"/>
  <c r="S949" i="4"/>
  <c r="R949" i="4"/>
  <c r="Q949" i="4"/>
  <c r="P949" i="4"/>
  <c r="O949" i="4"/>
  <c r="N949" i="4"/>
  <c r="AK948" i="4"/>
  <c r="AC959" i="4" s="1"/>
  <c r="M948" i="4"/>
  <c r="M959" i="4" s="1"/>
  <c r="AK947" i="4"/>
  <c r="AC958" i="4" s="1"/>
  <c r="Y947" i="4"/>
  <c r="M947" i="4"/>
  <c r="M958" i="4" s="1"/>
  <c r="Y946" i="4"/>
  <c r="M946" i="4" s="1"/>
  <c r="M957" i="4" s="1"/>
  <c r="Y945" i="4"/>
  <c r="U956" i="4" s="1"/>
  <c r="AK944" i="4"/>
  <c r="AC955" i="4" s="1"/>
  <c r="M944" i="4"/>
  <c r="AK943" i="4"/>
  <c r="AC954" i="4" s="1"/>
  <c r="M943" i="4"/>
  <c r="M954" i="4" s="1"/>
  <c r="AK942" i="4"/>
  <c r="AC953" i="4" s="1"/>
  <c r="AK941" i="4"/>
  <c r="AC952" i="4" s="1"/>
  <c r="Y941" i="4"/>
  <c r="Y940" i="4"/>
  <c r="AK940" i="4" s="1"/>
  <c r="AC951" i="4" s="1"/>
  <c r="AN939" i="4"/>
  <c r="AK939" i="4"/>
  <c r="AK938" i="4"/>
  <c r="AC949" i="4" s="1"/>
  <c r="Y938" i="4"/>
  <c r="M938" i="4"/>
  <c r="M941" i="4" s="1"/>
  <c r="M952" i="4" s="1"/>
  <c r="AU704" i="4"/>
  <c r="AT704" i="4"/>
  <c r="AS704" i="4"/>
  <c r="AR704" i="4"/>
  <c r="AQ704" i="4"/>
  <c r="AP704" i="4"/>
  <c r="AO704" i="4"/>
  <c r="AN704" i="4"/>
  <c r="AM704" i="4"/>
  <c r="AL704" i="4"/>
  <c r="AK704" i="4"/>
  <c r="AI704" i="4"/>
  <c r="AH704" i="4"/>
  <c r="AG704" i="4"/>
  <c r="AF704" i="4"/>
  <c r="AE704" i="4"/>
  <c r="AD704" i="4"/>
  <c r="AC704" i="4"/>
  <c r="AB704" i="4"/>
  <c r="AA704" i="4"/>
  <c r="Z704" i="4"/>
  <c r="Y704" i="4"/>
  <c r="W704" i="4"/>
  <c r="V704" i="4"/>
  <c r="U704" i="4"/>
  <c r="T704" i="4"/>
  <c r="S704" i="4"/>
  <c r="R704" i="4"/>
  <c r="Q704" i="4"/>
  <c r="P704" i="4"/>
  <c r="O704" i="4"/>
  <c r="N704" i="4"/>
  <c r="M704" i="4"/>
  <c r="L704" i="4"/>
  <c r="K704" i="4"/>
  <c r="H704" i="4"/>
  <c r="AX704" i="4" s="1"/>
  <c r="G704" i="4"/>
  <c r="AX703" i="4"/>
  <c r="AU703" i="4"/>
  <c r="AT703" i="4"/>
  <c r="AS703" i="4"/>
  <c r="AR703" i="4"/>
  <c r="AQ703" i="4"/>
  <c r="AP703" i="4"/>
  <c r="AO703" i="4"/>
  <c r="AN703" i="4"/>
  <c r="AM703" i="4"/>
  <c r="AL703" i="4"/>
  <c r="AK703" i="4"/>
  <c r="AI703" i="4"/>
  <c r="AH703" i="4"/>
  <c r="AG703" i="4"/>
  <c r="AF703" i="4"/>
  <c r="AE703" i="4"/>
  <c r="AD703" i="4"/>
  <c r="AC703" i="4"/>
  <c r="AB703" i="4"/>
  <c r="AA703" i="4"/>
  <c r="Z703" i="4"/>
  <c r="Y703" i="4"/>
  <c r="W703" i="4"/>
  <c r="V703" i="4"/>
  <c r="U703" i="4"/>
  <c r="T703" i="4"/>
  <c r="S703" i="4"/>
  <c r="R703" i="4"/>
  <c r="Q703" i="4"/>
  <c r="P703" i="4"/>
  <c r="O703" i="4"/>
  <c r="N703" i="4"/>
  <c r="M703" i="4"/>
  <c r="L703" i="4"/>
  <c r="K703" i="4"/>
  <c r="H703" i="4"/>
  <c r="G703" i="4"/>
  <c r="AU702" i="4"/>
  <c r="AT702" i="4"/>
  <c r="AS702" i="4"/>
  <c r="AR702" i="4"/>
  <c r="AQ702" i="4"/>
  <c r="AP702" i="4"/>
  <c r="AO702" i="4"/>
  <c r="AN702" i="4"/>
  <c r="AM702" i="4"/>
  <c r="AL702" i="4"/>
  <c r="AK702" i="4"/>
  <c r="AI702" i="4"/>
  <c r="AH702" i="4"/>
  <c r="AG702" i="4"/>
  <c r="AF702" i="4"/>
  <c r="AE702" i="4"/>
  <c r="AD702" i="4"/>
  <c r="AC702" i="4"/>
  <c r="AB702" i="4"/>
  <c r="AA702" i="4"/>
  <c r="Z702" i="4"/>
  <c r="Y702" i="4"/>
  <c r="W702" i="4"/>
  <c r="V702" i="4"/>
  <c r="U702" i="4"/>
  <c r="T702" i="4"/>
  <c r="S702" i="4"/>
  <c r="R702" i="4"/>
  <c r="Q702" i="4"/>
  <c r="P702" i="4"/>
  <c r="O702" i="4"/>
  <c r="N702" i="4"/>
  <c r="M702" i="4"/>
  <c r="K702" i="4"/>
  <c r="H702" i="4"/>
  <c r="G702" i="4"/>
  <c r="AU701" i="4"/>
  <c r="AT701" i="4"/>
  <c r="AS701" i="4"/>
  <c r="AR701" i="4"/>
  <c r="AQ701" i="4"/>
  <c r="AP701" i="4"/>
  <c r="AO701" i="4"/>
  <c r="AN701" i="4"/>
  <c r="AM701" i="4"/>
  <c r="AL701" i="4"/>
  <c r="AK701" i="4"/>
  <c r="AI701" i="4"/>
  <c r="AH701" i="4"/>
  <c r="AG701" i="4"/>
  <c r="AF701" i="4"/>
  <c r="AE701" i="4"/>
  <c r="AD701" i="4"/>
  <c r="AC701" i="4"/>
  <c r="AB701" i="4"/>
  <c r="AA701" i="4"/>
  <c r="Z701" i="4"/>
  <c r="Y701" i="4"/>
  <c r="W701" i="4"/>
  <c r="V701" i="4"/>
  <c r="U701" i="4"/>
  <c r="T701" i="4"/>
  <c r="S701" i="4"/>
  <c r="R701" i="4"/>
  <c r="Q701" i="4"/>
  <c r="P701" i="4"/>
  <c r="O701" i="4"/>
  <c r="N701" i="4"/>
  <c r="M701" i="4"/>
  <c r="K701" i="4"/>
  <c r="H701" i="4"/>
  <c r="L701" i="4" s="1"/>
  <c r="G701" i="4"/>
  <c r="AU700" i="4"/>
  <c r="AT700" i="4"/>
  <c r="AS700" i="4"/>
  <c r="AR700" i="4"/>
  <c r="AQ700" i="4"/>
  <c r="AP700" i="4"/>
  <c r="AO700" i="4"/>
  <c r="AN700" i="4"/>
  <c r="AM700" i="4"/>
  <c r="AL700" i="4"/>
  <c r="AK700" i="4"/>
  <c r="AI700" i="4"/>
  <c r="AH700" i="4"/>
  <c r="AG700" i="4"/>
  <c r="AF700" i="4"/>
  <c r="AE700" i="4"/>
  <c r="AD700" i="4"/>
  <c r="AC700" i="4"/>
  <c r="AB700" i="4"/>
  <c r="AA700" i="4"/>
  <c r="Z700" i="4"/>
  <c r="Y700" i="4"/>
  <c r="W700" i="4"/>
  <c r="V700" i="4"/>
  <c r="U700" i="4"/>
  <c r="T700" i="4"/>
  <c r="S700" i="4"/>
  <c r="R700" i="4"/>
  <c r="Q700" i="4"/>
  <c r="P700" i="4"/>
  <c r="O700" i="4"/>
  <c r="N700" i="4"/>
  <c r="M700" i="4"/>
  <c r="L700" i="4"/>
  <c r="K700" i="4"/>
  <c r="H700" i="4"/>
  <c r="AX700" i="4" s="1"/>
  <c r="G700" i="4"/>
  <c r="AW699" i="4"/>
  <c r="AX699" i="4" s="1"/>
  <c r="AU699" i="4"/>
  <c r="AT699" i="4"/>
  <c r="AS699" i="4"/>
  <c r="AR699" i="4"/>
  <c r="AQ699" i="4"/>
  <c r="AP699" i="4"/>
  <c r="AO699" i="4"/>
  <c r="AN699" i="4"/>
  <c r="AM699" i="4"/>
  <c r="AL699" i="4"/>
  <c r="AK699" i="4"/>
  <c r="AI699" i="4"/>
  <c r="AH699" i="4"/>
  <c r="AG699" i="4"/>
  <c r="AF699" i="4"/>
  <c r="AE699" i="4"/>
  <c r="AD699" i="4"/>
  <c r="AC699" i="4"/>
  <c r="AB699" i="4"/>
  <c r="AA699" i="4"/>
  <c r="Z699" i="4"/>
  <c r="Y699" i="4"/>
  <c r="W699" i="4"/>
  <c r="V699" i="4"/>
  <c r="U699" i="4"/>
  <c r="T699" i="4"/>
  <c r="S699" i="4"/>
  <c r="R699" i="4"/>
  <c r="Q699" i="4"/>
  <c r="P699" i="4"/>
  <c r="O699" i="4"/>
  <c r="N699" i="4"/>
  <c r="M699" i="4"/>
  <c r="L699" i="4"/>
  <c r="K699" i="4"/>
  <c r="H699" i="4"/>
  <c r="G699" i="4"/>
  <c r="AX698" i="4"/>
  <c r="AU698" i="4"/>
  <c r="AT698" i="4"/>
  <c r="AS698" i="4"/>
  <c r="AR698" i="4"/>
  <c r="AQ698" i="4"/>
  <c r="AP698" i="4"/>
  <c r="AO698" i="4"/>
  <c r="AN698" i="4"/>
  <c r="AM698" i="4"/>
  <c r="AL698" i="4"/>
  <c r="AK698" i="4"/>
  <c r="AI698" i="4"/>
  <c r="AH698" i="4"/>
  <c r="AG698" i="4"/>
  <c r="AF698" i="4"/>
  <c r="AE698" i="4"/>
  <c r="AD698" i="4"/>
  <c r="AC698" i="4"/>
  <c r="AB698" i="4"/>
  <c r="AA698" i="4"/>
  <c r="Z698" i="4"/>
  <c r="Y698" i="4"/>
  <c r="W698" i="4"/>
  <c r="V698" i="4"/>
  <c r="U698" i="4"/>
  <c r="T698" i="4"/>
  <c r="S698" i="4"/>
  <c r="R698" i="4"/>
  <c r="Q698" i="4"/>
  <c r="P698" i="4"/>
  <c r="O698" i="4"/>
  <c r="N698" i="4"/>
  <c r="M698" i="4"/>
  <c r="K698" i="4"/>
  <c r="H698" i="4"/>
  <c r="L698" i="4" s="1"/>
  <c r="G698" i="4"/>
  <c r="AU697" i="4"/>
  <c r="AT697" i="4"/>
  <c r="AS697" i="4"/>
  <c r="AR697" i="4"/>
  <c r="AQ697" i="4"/>
  <c r="AP697" i="4"/>
  <c r="AO697" i="4"/>
  <c r="AN697" i="4"/>
  <c r="AM697" i="4"/>
  <c r="AL697" i="4"/>
  <c r="AK697" i="4"/>
  <c r="AI697" i="4"/>
  <c r="AH697" i="4"/>
  <c r="AG697" i="4"/>
  <c r="AF697" i="4"/>
  <c r="AE697" i="4"/>
  <c r="AD697" i="4"/>
  <c r="AC697" i="4"/>
  <c r="AB697" i="4"/>
  <c r="AA697" i="4"/>
  <c r="Z697" i="4"/>
  <c r="Y697" i="4"/>
  <c r="W697" i="4"/>
  <c r="V697" i="4"/>
  <c r="U697" i="4"/>
  <c r="T697" i="4"/>
  <c r="S697" i="4"/>
  <c r="R697" i="4"/>
  <c r="Q697" i="4"/>
  <c r="P697" i="4"/>
  <c r="O697" i="4"/>
  <c r="N697" i="4"/>
  <c r="M697" i="4"/>
  <c r="K697" i="4"/>
  <c r="H697" i="4"/>
  <c r="G697" i="4"/>
  <c r="AU696" i="4"/>
  <c r="AT696" i="4"/>
  <c r="AS696" i="4"/>
  <c r="AR696" i="4"/>
  <c r="AQ696" i="4"/>
  <c r="AP696" i="4"/>
  <c r="AO696" i="4"/>
  <c r="AN696" i="4"/>
  <c r="AM696" i="4"/>
  <c r="AL696" i="4"/>
  <c r="AK696" i="4"/>
  <c r="AI696" i="4"/>
  <c r="AH696" i="4"/>
  <c r="AG696" i="4"/>
  <c r="AF696" i="4"/>
  <c r="AE696" i="4"/>
  <c r="AD696" i="4"/>
  <c r="AC696" i="4"/>
  <c r="AB696" i="4"/>
  <c r="AA696" i="4"/>
  <c r="Z696" i="4"/>
  <c r="Y696" i="4"/>
  <c r="W696" i="4"/>
  <c r="V696" i="4"/>
  <c r="U696" i="4"/>
  <c r="T696" i="4"/>
  <c r="S696" i="4"/>
  <c r="R696" i="4"/>
  <c r="Q696" i="4"/>
  <c r="P696" i="4"/>
  <c r="O696" i="4"/>
  <c r="N696" i="4"/>
  <c r="M696" i="4"/>
  <c r="L696" i="4"/>
  <c r="K696" i="4"/>
  <c r="H696" i="4"/>
  <c r="G696" i="4"/>
  <c r="AX695" i="4"/>
  <c r="AU695" i="4"/>
  <c r="AT695" i="4"/>
  <c r="AS695" i="4"/>
  <c r="AR695" i="4"/>
  <c r="AQ695" i="4"/>
  <c r="AP695" i="4"/>
  <c r="AO695" i="4"/>
  <c r="AN695" i="4"/>
  <c r="AM695" i="4"/>
  <c r="AL695" i="4"/>
  <c r="AK695" i="4"/>
  <c r="AI695" i="4"/>
  <c r="AH695" i="4"/>
  <c r="AG695" i="4"/>
  <c r="AF695" i="4"/>
  <c r="AE695" i="4"/>
  <c r="AD695" i="4"/>
  <c r="AC695" i="4"/>
  <c r="AB695" i="4"/>
  <c r="AA695" i="4"/>
  <c r="Z695" i="4"/>
  <c r="Y695" i="4"/>
  <c r="W695" i="4"/>
  <c r="V695" i="4"/>
  <c r="U695" i="4"/>
  <c r="T695" i="4"/>
  <c r="S695" i="4"/>
  <c r="R695" i="4"/>
  <c r="Q695" i="4"/>
  <c r="P695" i="4"/>
  <c r="O695" i="4"/>
  <c r="N695" i="4"/>
  <c r="M695" i="4"/>
  <c r="K695" i="4"/>
  <c r="H695" i="4"/>
  <c r="G695" i="4"/>
  <c r="AX694" i="4"/>
  <c r="AU694" i="4"/>
  <c r="AT694" i="4"/>
  <c r="AS694" i="4"/>
  <c r="AR694" i="4"/>
  <c r="AQ694" i="4"/>
  <c r="AP694" i="4"/>
  <c r="AO694" i="4"/>
  <c r="AN694" i="4"/>
  <c r="AM694" i="4"/>
  <c r="AL694" i="4"/>
  <c r="AK694" i="4"/>
  <c r="AI694" i="4"/>
  <c r="AH694" i="4"/>
  <c r="AG694" i="4"/>
  <c r="AF694" i="4"/>
  <c r="AE694" i="4"/>
  <c r="AD694" i="4"/>
  <c r="AC694" i="4"/>
  <c r="AB694" i="4"/>
  <c r="AA694" i="4"/>
  <c r="Z694" i="4"/>
  <c r="Y694" i="4"/>
  <c r="W694" i="4"/>
  <c r="V694" i="4"/>
  <c r="U694" i="4"/>
  <c r="T694" i="4"/>
  <c r="S694" i="4"/>
  <c r="R694" i="4"/>
  <c r="Q694" i="4"/>
  <c r="P694" i="4"/>
  <c r="O694" i="4"/>
  <c r="N694" i="4"/>
  <c r="M694" i="4"/>
  <c r="K694" i="4"/>
  <c r="L694" i="4" s="1"/>
  <c r="H694" i="4"/>
  <c r="G694" i="4"/>
  <c r="AU693" i="4"/>
  <c r="AT693" i="4"/>
  <c r="AS693" i="4"/>
  <c r="AR693" i="4"/>
  <c r="AQ693" i="4"/>
  <c r="AP693" i="4"/>
  <c r="AO693" i="4"/>
  <c r="AN693" i="4"/>
  <c r="AM693" i="4"/>
  <c r="AL693" i="4"/>
  <c r="AK693" i="4"/>
  <c r="AI693" i="4"/>
  <c r="AH693" i="4"/>
  <c r="AG693" i="4"/>
  <c r="AF693" i="4"/>
  <c r="AE693" i="4"/>
  <c r="AD693" i="4"/>
  <c r="AC693" i="4"/>
  <c r="AB693" i="4"/>
  <c r="AA693" i="4"/>
  <c r="Z693" i="4"/>
  <c r="Y693" i="4"/>
  <c r="W693" i="4"/>
  <c r="V693" i="4"/>
  <c r="U693" i="4"/>
  <c r="T693" i="4"/>
  <c r="S693" i="4"/>
  <c r="R693" i="4"/>
  <c r="Q693" i="4"/>
  <c r="P693" i="4"/>
  <c r="O693" i="4"/>
  <c r="N693" i="4"/>
  <c r="M693" i="4"/>
  <c r="L693" i="4"/>
  <c r="K693" i="4"/>
  <c r="H693" i="4"/>
  <c r="AX693" i="4" s="1"/>
  <c r="G693" i="4"/>
  <c r="AU692" i="4"/>
  <c r="AT692" i="4"/>
  <c r="AS692" i="4"/>
  <c r="AR692" i="4"/>
  <c r="AQ692" i="4"/>
  <c r="AP692" i="4"/>
  <c r="AO692" i="4"/>
  <c r="AN692" i="4"/>
  <c r="AM692" i="4"/>
  <c r="AL692" i="4"/>
  <c r="AK692" i="4"/>
  <c r="AI692" i="4"/>
  <c r="AH692" i="4"/>
  <c r="AG692" i="4"/>
  <c r="AF692" i="4"/>
  <c r="AE692" i="4"/>
  <c r="AD692" i="4"/>
  <c r="AC692" i="4"/>
  <c r="AB692" i="4"/>
  <c r="AA692" i="4"/>
  <c r="Z692" i="4"/>
  <c r="Y692" i="4"/>
  <c r="W692" i="4"/>
  <c r="V692" i="4"/>
  <c r="U692" i="4"/>
  <c r="T692" i="4"/>
  <c r="S692" i="4"/>
  <c r="R692" i="4"/>
  <c r="Q692" i="4"/>
  <c r="P692" i="4"/>
  <c r="O692" i="4"/>
  <c r="N692" i="4"/>
  <c r="M692" i="4"/>
  <c r="K692" i="4"/>
  <c r="H692" i="4"/>
  <c r="L692" i="4" s="1"/>
  <c r="G692" i="4"/>
  <c r="AU691" i="4"/>
  <c r="AT691" i="4"/>
  <c r="AS691" i="4"/>
  <c r="AR691" i="4"/>
  <c r="AQ691" i="4"/>
  <c r="AP691" i="4"/>
  <c r="AO691" i="4"/>
  <c r="AN691" i="4"/>
  <c r="AM691" i="4"/>
  <c r="AL691" i="4"/>
  <c r="AK691" i="4"/>
  <c r="AI691" i="4"/>
  <c r="AH691" i="4"/>
  <c r="AG691" i="4"/>
  <c r="AF691" i="4"/>
  <c r="AE691" i="4"/>
  <c r="AD691" i="4"/>
  <c r="AC691" i="4"/>
  <c r="AB691" i="4"/>
  <c r="AA691" i="4"/>
  <c r="Z691" i="4"/>
  <c r="Y691" i="4"/>
  <c r="W691" i="4"/>
  <c r="V691" i="4"/>
  <c r="U691" i="4"/>
  <c r="T691" i="4"/>
  <c r="S691" i="4"/>
  <c r="R691" i="4"/>
  <c r="Q691" i="4"/>
  <c r="P691" i="4"/>
  <c r="O691" i="4"/>
  <c r="N691" i="4"/>
  <c r="M691" i="4"/>
  <c r="K691" i="4"/>
  <c r="H691" i="4"/>
  <c r="G691" i="4"/>
  <c r="AU690" i="4"/>
  <c r="AT690" i="4"/>
  <c r="AS690" i="4"/>
  <c r="AR690" i="4"/>
  <c r="AQ690" i="4"/>
  <c r="AP690" i="4"/>
  <c r="AO690" i="4"/>
  <c r="AN690" i="4"/>
  <c r="AM690" i="4"/>
  <c r="AL690" i="4"/>
  <c r="AK690" i="4"/>
  <c r="AI690" i="4"/>
  <c r="AH690" i="4"/>
  <c r="AG690" i="4"/>
  <c r="AF690" i="4"/>
  <c r="AE690" i="4"/>
  <c r="AD690" i="4"/>
  <c r="AC690" i="4"/>
  <c r="AB690" i="4"/>
  <c r="AA690" i="4"/>
  <c r="Z690" i="4"/>
  <c r="Y690" i="4"/>
  <c r="W690" i="4"/>
  <c r="V690" i="4"/>
  <c r="U690" i="4"/>
  <c r="T690" i="4"/>
  <c r="S690" i="4"/>
  <c r="R690" i="4"/>
  <c r="Q690" i="4"/>
  <c r="P690" i="4"/>
  <c r="O690" i="4"/>
  <c r="N690" i="4"/>
  <c r="M690" i="4"/>
  <c r="K690" i="4"/>
  <c r="H690" i="4"/>
  <c r="G690" i="4"/>
  <c r="AU689" i="4"/>
  <c r="AT689" i="4"/>
  <c r="AS689" i="4"/>
  <c r="AR689" i="4"/>
  <c r="AQ689" i="4"/>
  <c r="AP689" i="4"/>
  <c r="AO689" i="4"/>
  <c r="AN689" i="4"/>
  <c r="AM689" i="4"/>
  <c r="AL689" i="4"/>
  <c r="AK689" i="4"/>
  <c r="AI689" i="4"/>
  <c r="AH689" i="4"/>
  <c r="AG689" i="4"/>
  <c r="AF689" i="4"/>
  <c r="AE689" i="4"/>
  <c r="AD689" i="4"/>
  <c r="AC689" i="4"/>
  <c r="AB689" i="4"/>
  <c r="AA689" i="4"/>
  <c r="Z689" i="4"/>
  <c r="Y689" i="4"/>
  <c r="W689" i="4"/>
  <c r="V689" i="4"/>
  <c r="U689" i="4"/>
  <c r="T689" i="4"/>
  <c r="S689" i="4"/>
  <c r="R689" i="4"/>
  <c r="Q689" i="4"/>
  <c r="P689" i="4"/>
  <c r="O689" i="4"/>
  <c r="N689" i="4"/>
  <c r="M689" i="4"/>
  <c r="K689" i="4"/>
  <c r="H689" i="4"/>
  <c r="L689" i="4" s="1"/>
  <c r="G689" i="4"/>
  <c r="AU688" i="4"/>
  <c r="AT688" i="4"/>
  <c r="AS688" i="4"/>
  <c r="AR688" i="4"/>
  <c r="AQ688" i="4"/>
  <c r="AP688" i="4"/>
  <c r="AO688" i="4"/>
  <c r="AN688" i="4"/>
  <c r="AM688" i="4"/>
  <c r="AL688" i="4"/>
  <c r="AK688" i="4"/>
  <c r="AI688" i="4"/>
  <c r="AH688" i="4"/>
  <c r="AG688" i="4"/>
  <c r="AF688" i="4"/>
  <c r="AE688" i="4"/>
  <c r="AD688" i="4"/>
  <c r="AC688" i="4"/>
  <c r="AB688" i="4"/>
  <c r="AA688" i="4"/>
  <c r="Z688" i="4"/>
  <c r="Y688" i="4"/>
  <c r="W688" i="4"/>
  <c r="V688" i="4"/>
  <c r="U688" i="4"/>
  <c r="T688" i="4"/>
  <c r="S688" i="4"/>
  <c r="R688" i="4"/>
  <c r="Q688" i="4"/>
  <c r="P688" i="4"/>
  <c r="O688" i="4"/>
  <c r="N688" i="4"/>
  <c r="M688" i="4"/>
  <c r="K688" i="4"/>
  <c r="H688" i="4"/>
  <c r="L688" i="4" s="1"/>
  <c r="G688" i="4"/>
  <c r="AX687" i="4"/>
  <c r="AU687" i="4"/>
  <c r="AT687" i="4"/>
  <c r="AS687" i="4"/>
  <c r="AR687" i="4"/>
  <c r="AQ687" i="4"/>
  <c r="AP687" i="4"/>
  <c r="AO687" i="4"/>
  <c r="AN687" i="4"/>
  <c r="AM687" i="4"/>
  <c r="AL687" i="4"/>
  <c r="AK687" i="4"/>
  <c r="AI687" i="4"/>
  <c r="AH687" i="4"/>
  <c r="AG687" i="4"/>
  <c r="AF687" i="4"/>
  <c r="AE687" i="4"/>
  <c r="AD687" i="4"/>
  <c r="AC687" i="4"/>
  <c r="AB687" i="4"/>
  <c r="AA687" i="4"/>
  <c r="Z687" i="4"/>
  <c r="Y687" i="4"/>
  <c r="W687" i="4"/>
  <c r="V687" i="4"/>
  <c r="U687" i="4"/>
  <c r="T687" i="4"/>
  <c r="S687" i="4"/>
  <c r="R687" i="4"/>
  <c r="Q687" i="4"/>
  <c r="P687" i="4"/>
  <c r="O687" i="4"/>
  <c r="N687" i="4"/>
  <c r="M687" i="4"/>
  <c r="K687" i="4"/>
  <c r="L687" i="4" s="1"/>
  <c r="H687" i="4"/>
  <c r="G687" i="4"/>
  <c r="AX686" i="4"/>
  <c r="AU686" i="4"/>
  <c r="AT686" i="4"/>
  <c r="AS686" i="4"/>
  <c r="AR686" i="4"/>
  <c r="AQ686" i="4"/>
  <c r="AP686" i="4"/>
  <c r="AO686" i="4"/>
  <c r="AN686" i="4"/>
  <c r="AM686" i="4"/>
  <c r="AL686" i="4"/>
  <c r="AK686" i="4"/>
  <c r="AI686" i="4"/>
  <c r="AH686" i="4"/>
  <c r="AG686" i="4"/>
  <c r="AF686" i="4"/>
  <c r="AE686" i="4"/>
  <c r="AD686" i="4"/>
  <c r="AC686" i="4"/>
  <c r="AB686" i="4"/>
  <c r="AA686" i="4"/>
  <c r="Z686" i="4"/>
  <c r="Y686" i="4"/>
  <c r="W686" i="4"/>
  <c r="V686" i="4"/>
  <c r="U686" i="4"/>
  <c r="T686" i="4"/>
  <c r="S686" i="4"/>
  <c r="R686" i="4"/>
  <c r="Q686" i="4"/>
  <c r="P686" i="4"/>
  <c r="O686" i="4"/>
  <c r="N686" i="4"/>
  <c r="M686" i="4"/>
  <c r="K686" i="4"/>
  <c r="H686" i="4"/>
  <c r="L686" i="4" s="1"/>
  <c r="G686" i="4"/>
  <c r="AU685" i="4"/>
  <c r="AT685" i="4"/>
  <c r="AS685" i="4"/>
  <c r="AR685" i="4"/>
  <c r="AQ685" i="4"/>
  <c r="AP685" i="4"/>
  <c r="AO685" i="4"/>
  <c r="AN685" i="4"/>
  <c r="AM685" i="4"/>
  <c r="AL685" i="4"/>
  <c r="AK685" i="4"/>
  <c r="AI685" i="4"/>
  <c r="AH685" i="4"/>
  <c r="AG685" i="4"/>
  <c r="AF685" i="4"/>
  <c r="AE685" i="4"/>
  <c r="AD685" i="4"/>
  <c r="AC685" i="4"/>
  <c r="AB685" i="4"/>
  <c r="AA685" i="4"/>
  <c r="Z685" i="4"/>
  <c r="Y685" i="4"/>
  <c r="W685" i="4"/>
  <c r="V685" i="4"/>
  <c r="U685" i="4"/>
  <c r="T685" i="4"/>
  <c r="S685" i="4"/>
  <c r="R685" i="4"/>
  <c r="Q685" i="4"/>
  <c r="P685" i="4"/>
  <c r="O685" i="4"/>
  <c r="N685" i="4"/>
  <c r="M685" i="4"/>
  <c r="K685" i="4"/>
  <c r="H685" i="4"/>
  <c r="AX685" i="4" s="1"/>
  <c r="G685" i="4"/>
  <c r="AU684" i="4"/>
  <c r="AT684" i="4"/>
  <c r="AS684" i="4"/>
  <c r="AR684" i="4"/>
  <c r="AQ684" i="4"/>
  <c r="AP684" i="4"/>
  <c r="AO684" i="4"/>
  <c r="AN684" i="4"/>
  <c r="AM684" i="4"/>
  <c r="AL684" i="4"/>
  <c r="AK684" i="4"/>
  <c r="AI684" i="4"/>
  <c r="AH684" i="4"/>
  <c r="AG684" i="4"/>
  <c r="AF684" i="4"/>
  <c r="AE684" i="4"/>
  <c r="AD684" i="4"/>
  <c r="AC684" i="4"/>
  <c r="AB684" i="4"/>
  <c r="AA684" i="4"/>
  <c r="Z684" i="4"/>
  <c r="Y684" i="4"/>
  <c r="W684" i="4"/>
  <c r="V684" i="4"/>
  <c r="U684" i="4"/>
  <c r="T684" i="4"/>
  <c r="S684" i="4"/>
  <c r="R684" i="4"/>
  <c r="Q684" i="4"/>
  <c r="P684" i="4"/>
  <c r="O684" i="4"/>
  <c r="N684" i="4"/>
  <c r="M684" i="4"/>
  <c r="K684" i="4"/>
  <c r="H684" i="4"/>
  <c r="L684" i="4" s="1"/>
  <c r="G684" i="4"/>
  <c r="AU683" i="4"/>
  <c r="AT683" i="4"/>
  <c r="AS683" i="4"/>
  <c r="AR683" i="4"/>
  <c r="AQ683" i="4"/>
  <c r="AP683" i="4"/>
  <c r="AO683" i="4"/>
  <c r="AN683" i="4"/>
  <c r="AM683" i="4"/>
  <c r="AL683" i="4"/>
  <c r="AK683" i="4"/>
  <c r="AI683" i="4"/>
  <c r="AH683" i="4"/>
  <c r="AG683" i="4"/>
  <c r="AF683" i="4"/>
  <c r="AE683" i="4"/>
  <c r="AD683" i="4"/>
  <c r="AC683" i="4"/>
  <c r="AB683" i="4"/>
  <c r="AA683" i="4"/>
  <c r="Z683" i="4"/>
  <c r="Y683" i="4"/>
  <c r="W683" i="4"/>
  <c r="V683" i="4"/>
  <c r="U683" i="4"/>
  <c r="T683" i="4"/>
  <c r="S683" i="4"/>
  <c r="R683" i="4"/>
  <c r="Q683" i="4"/>
  <c r="P683" i="4"/>
  <c r="O683" i="4"/>
  <c r="N683" i="4"/>
  <c r="M683" i="4"/>
  <c r="K683" i="4"/>
  <c r="H683" i="4"/>
  <c r="G683" i="4"/>
  <c r="AX682" i="4"/>
  <c r="AU682" i="4"/>
  <c r="AT682" i="4"/>
  <c r="AS682" i="4"/>
  <c r="AR682" i="4"/>
  <c r="AQ682" i="4"/>
  <c r="AP682" i="4"/>
  <c r="AO682" i="4"/>
  <c r="AN682" i="4"/>
  <c r="AM682" i="4"/>
  <c r="AL682" i="4"/>
  <c r="AK682" i="4"/>
  <c r="AI682" i="4"/>
  <c r="AH682" i="4"/>
  <c r="AG682" i="4"/>
  <c r="AF682" i="4"/>
  <c r="AE682" i="4"/>
  <c r="AD682" i="4"/>
  <c r="AC682" i="4"/>
  <c r="AB682" i="4"/>
  <c r="AA682" i="4"/>
  <c r="Z682" i="4"/>
  <c r="Y682" i="4"/>
  <c r="W682" i="4"/>
  <c r="V682" i="4"/>
  <c r="U682" i="4"/>
  <c r="T682" i="4"/>
  <c r="S682" i="4"/>
  <c r="R682" i="4"/>
  <c r="Q682" i="4"/>
  <c r="P682" i="4"/>
  <c r="O682" i="4"/>
  <c r="N682" i="4"/>
  <c r="M682" i="4"/>
  <c r="L682" i="4"/>
  <c r="K682" i="4"/>
  <c r="H682" i="4"/>
  <c r="G682" i="4"/>
  <c r="AX681" i="4"/>
  <c r="AU681" i="4"/>
  <c r="AT681" i="4"/>
  <c r="AS681" i="4"/>
  <c r="AR681" i="4"/>
  <c r="AQ681" i="4"/>
  <c r="AP681" i="4"/>
  <c r="AO681" i="4"/>
  <c r="AN681" i="4"/>
  <c r="AM681" i="4"/>
  <c r="AL681" i="4"/>
  <c r="AK681" i="4"/>
  <c r="AI681" i="4"/>
  <c r="AH681" i="4"/>
  <c r="AG681" i="4"/>
  <c r="AF681" i="4"/>
  <c r="AE681" i="4"/>
  <c r="AD681" i="4"/>
  <c r="AC681" i="4"/>
  <c r="AB681" i="4"/>
  <c r="AA681" i="4"/>
  <c r="Z681" i="4"/>
  <c r="Y681" i="4"/>
  <c r="W681" i="4"/>
  <c r="V681" i="4"/>
  <c r="U681" i="4"/>
  <c r="T681" i="4"/>
  <c r="S681" i="4"/>
  <c r="R681" i="4"/>
  <c r="Q681" i="4"/>
  <c r="P681" i="4"/>
  <c r="O681" i="4"/>
  <c r="N681" i="4"/>
  <c r="M681" i="4"/>
  <c r="L681" i="4"/>
  <c r="K681" i="4"/>
  <c r="H681" i="4"/>
  <c r="G681" i="4"/>
  <c r="AX680" i="4"/>
  <c r="AU680" i="4"/>
  <c r="AT680" i="4"/>
  <c r="AS680" i="4"/>
  <c r="AR680" i="4"/>
  <c r="AQ680" i="4"/>
  <c r="AP680" i="4"/>
  <c r="AO680" i="4"/>
  <c r="AN680" i="4"/>
  <c r="AM680" i="4"/>
  <c r="AL680" i="4"/>
  <c r="AK680" i="4"/>
  <c r="AI680" i="4"/>
  <c r="AH680" i="4"/>
  <c r="AG680" i="4"/>
  <c r="AF680" i="4"/>
  <c r="AE680" i="4"/>
  <c r="AD680" i="4"/>
  <c r="AC680" i="4"/>
  <c r="AB680" i="4"/>
  <c r="AA680" i="4"/>
  <c r="Z680" i="4"/>
  <c r="Y680" i="4"/>
  <c r="W680" i="4"/>
  <c r="V680" i="4"/>
  <c r="U680" i="4"/>
  <c r="T680" i="4"/>
  <c r="S680" i="4"/>
  <c r="R680" i="4"/>
  <c r="Q680" i="4"/>
  <c r="P680" i="4"/>
  <c r="O680" i="4"/>
  <c r="N680" i="4"/>
  <c r="M680" i="4"/>
  <c r="K680" i="4"/>
  <c r="H680" i="4"/>
  <c r="L680" i="4" s="1"/>
  <c r="G680" i="4"/>
  <c r="AX679" i="4"/>
  <c r="AU679" i="4"/>
  <c r="AT679" i="4"/>
  <c r="AS679" i="4"/>
  <c r="AR679" i="4"/>
  <c r="AQ679" i="4"/>
  <c r="AP679" i="4"/>
  <c r="AO679" i="4"/>
  <c r="AN679" i="4"/>
  <c r="AM679" i="4"/>
  <c r="AL679" i="4"/>
  <c r="AK679" i="4"/>
  <c r="AI679" i="4"/>
  <c r="AH679" i="4"/>
  <c r="AG679" i="4"/>
  <c r="AF679" i="4"/>
  <c r="AE679" i="4"/>
  <c r="AD679" i="4"/>
  <c r="AC679" i="4"/>
  <c r="AB679" i="4"/>
  <c r="AA679" i="4"/>
  <c r="Z679" i="4"/>
  <c r="Y679" i="4"/>
  <c r="W679" i="4"/>
  <c r="V679" i="4"/>
  <c r="U679" i="4"/>
  <c r="T679" i="4"/>
  <c r="S679" i="4"/>
  <c r="R679" i="4"/>
  <c r="Q679" i="4"/>
  <c r="P679" i="4"/>
  <c r="O679" i="4"/>
  <c r="N679" i="4"/>
  <c r="M679" i="4"/>
  <c r="L679" i="4"/>
  <c r="K679" i="4"/>
  <c r="H679" i="4"/>
  <c r="G679" i="4"/>
  <c r="AX678" i="4"/>
  <c r="AU678" i="4"/>
  <c r="AT678" i="4"/>
  <c r="AS678" i="4"/>
  <c r="AR678" i="4"/>
  <c r="AQ678" i="4"/>
  <c r="AP678" i="4"/>
  <c r="AO678" i="4"/>
  <c r="AN678" i="4"/>
  <c r="AM678" i="4"/>
  <c r="AL678" i="4"/>
  <c r="AK678" i="4"/>
  <c r="AI678" i="4"/>
  <c r="AH678" i="4"/>
  <c r="AG678" i="4"/>
  <c r="AF678" i="4"/>
  <c r="AE678" i="4"/>
  <c r="AD678" i="4"/>
  <c r="AC678" i="4"/>
  <c r="AB678" i="4"/>
  <c r="AA678" i="4"/>
  <c r="Z678" i="4"/>
  <c r="Y678" i="4"/>
  <c r="W678" i="4"/>
  <c r="V678" i="4"/>
  <c r="U678" i="4"/>
  <c r="T678" i="4"/>
  <c r="S678" i="4"/>
  <c r="R678" i="4"/>
  <c r="Q678" i="4"/>
  <c r="P678" i="4"/>
  <c r="O678" i="4"/>
  <c r="N678" i="4"/>
  <c r="M678" i="4"/>
  <c r="K678" i="4"/>
  <c r="H678" i="4"/>
  <c r="L678" i="4" s="1"/>
  <c r="G678" i="4"/>
  <c r="AU677" i="4"/>
  <c r="AT677" i="4"/>
  <c r="AS677" i="4"/>
  <c r="AR677" i="4"/>
  <c r="AQ677" i="4"/>
  <c r="AP677" i="4"/>
  <c r="AO677" i="4"/>
  <c r="AN677" i="4"/>
  <c r="AM677" i="4"/>
  <c r="AL677" i="4"/>
  <c r="AK677" i="4"/>
  <c r="AI677" i="4"/>
  <c r="AH677" i="4"/>
  <c r="AG677" i="4"/>
  <c r="AF677" i="4"/>
  <c r="AE677" i="4"/>
  <c r="AD677" i="4"/>
  <c r="AC677" i="4"/>
  <c r="AB677" i="4"/>
  <c r="AA677" i="4"/>
  <c r="Z677" i="4"/>
  <c r="Y677" i="4"/>
  <c r="W677" i="4"/>
  <c r="V677" i="4"/>
  <c r="U677" i="4"/>
  <c r="T677" i="4"/>
  <c r="S677" i="4"/>
  <c r="R677" i="4"/>
  <c r="Q677" i="4"/>
  <c r="P677" i="4"/>
  <c r="O677" i="4"/>
  <c r="N677" i="4"/>
  <c r="M677" i="4"/>
  <c r="L677" i="4"/>
  <c r="K677" i="4"/>
  <c r="H677" i="4"/>
  <c r="G677" i="4"/>
  <c r="AU676" i="4"/>
  <c r="AT676" i="4"/>
  <c r="AS676" i="4"/>
  <c r="AR676" i="4"/>
  <c r="AQ676" i="4"/>
  <c r="AP676" i="4"/>
  <c r="AO676" i="4"/>
  <c r="AN676" i="4"/>
  <c r="AM676" i="4"/>
  <c r="AL676" i="4"/>
  <c r="AK676" i="4"/>
  <c r="AI676" i="4"/>
  <c r="AH676" i="4"/>
  <c r="AG676" i="4"/>
  <c r="AF676" i="4"/>
  <c r="AE676" i="4"/>
  <c r="AD676" i="4"/>
  <c r="AC676" i="4"/>
  <c r="AB676" i="4"/>
  <c r="AA676" i="4"/>
  <c r="Z676" i="4"/>
  <c r="Y676" i="4"/>
  <c r="W676" i="4"/>
  <c r="V676" i="4"/>
  <c r="U676" i="4"/>
  <c r="T676" i="4"/>
  <c r="S676" i="4"/>
  <c r="R676" i="4"/>
  <c r="Q676" i="4"/>
  <c r="P676" i="4"/>
  <c r="O676" i="4"/>
  <c r="N676" i="4"/>
  <c r="M676" i="4"/>
  <c r="L676" i="4"/>
  <c r="K676" i="4"/>
  <c r="H676" i="4"/>
  <c r="AX676" i="4" s="1"/>
  <c r="G676" i="4"/>
  <c r="AU675" i="4"/>
  <c r="AT675" i="4"/>
  <c r="AS675" i="4"/>
  <c r="AR675" i="4"/>
  <c r="AQ675" i="4"/>
  <c r="AP675" i="4"/>
  <c r="AO675" i="4"/>
  <c r="AN675" i="4"/>
  <c r="AM675" i="4"/>
  <c r="AL675" i="4"/>
  <c r="AK675" i="4"/>
  <c r="AI675" i="4"/>
  <c r="AH675" i="4"/>
  <c r="AG675" i="4"/>
  <c r="AF675" i="4"/>
  <c r="AE675" i="4"/>
  <c r="AD675" i="4"/>
  <c r="AC675" i="4"/>
  <c r="AB675" i="4"/>
  <c r="AA675" i="4"/>
  <c r="Z675" i="4"/>
  <c r="Y675" i="4"/>
  <c r="W675" i="4"/>
  <c r="V675" i="4"/>
  <c r="U675" i="4"/>
  <c r="T675" i="4"/>
  <c r="S675" i="4"/>
  <c r="R675" i="4"/>
  <c r="Q675" i="4"/>
  <c r="P675" i="4"/>
  <c r="O675" i="4"/>
  <c r="N675" i="4"/>
  <c r="M675" i="4"/>
  <c r="L675" i="4"/>
  <c r="L365" i="4" s="1"/>
  <c r="K675" i="4"/>
  <c r="H675" i="4"/>
  <c r="AX675" i="4" s="1"/>
  <c r="G675" i="4"/>
  <c r="AU674" i="4"/>
  <c r="AT674" i="4"/>
  <c r="AS674" i="4"/>
  <c r="AR674" i="4"/>
  <c r="AQ674" i="4"/>
  <c r="AP674" i="4"/>
  <c r="AO674" i="4"/>
  <c r="AN674" i="4"/>
  <c r="AM674" i="4"/>
  <c r="AL674" i="4"/>
  <c r="AK674" i="4"/>
  <c r="AI674" i="4"/>
  <c r="AH674" i="4"/>
  <c r="AG674" i="4"/>
  <c r="AF674" i="4"/>
  <c r="AE674" i="4"/>
  <c r="AD674" i="4"/>
  <c r="AC674" i="4"/>
  <c r="AB674" i="4"/>
  <c r="AA674" i="4"/>
  <c r="Z674" i="4"/>
  <c r="Y674" i="4"/>
  <c r="W674" i="4"/>
  <c r="V674" i="4"/>
  <c r="U674" i="4"/>
  <c r="T674" i="4"/>
  <c r="S674" i="4"/>
  <c r="R674" i="4"/>
  <c r="Q674" i="4"/>
  <c r="P674" i="4"/>
  <c r="O674" i="4"/>
  <c r="N674" i="4"/>
  <c r="M674" i="4"/>
  <c r="K674" i="4"/>
  <c r="H674" i="4"/>
  <c r="L674" i="4" s="1"/>
  <c r="G674" i="4"/>
  <c r="AU673" i="4"/>
  <c r="AT673" i="4"/>
  <c r="AS673" i="4"/>
  <c r="AR673" i="4"/>
  <c r="AQ673" i="4"/>
  <c r="AP673" i="4"/>
  <c r="AO673" i="4"/>
  <c r="AN673" i="4"/>
  <c r="AM673" i="4"/>
  <c r="AL673" i="4"/>
  <c r="AK673" i="4"/>
  <c r="AI673" i="4"/>
  <c r="AH673" i="4"/>
  <c r="AG673" i="4"/>
  <c r="AF673" i="4"/>
  <c r="AE673" i="4"/>
  <c r="AD673" i="4"/>
  <c r="AC673" i="4"/>
  <c r="AB673" i="4"/>
  <c r="AA673" i="4"/>
  <c r="Z673" i="4"/>
  <c r="Y673" i="4"/>
  <c r="W673" i="4"/>
  <c r="V673" i="4"/>
  <c r="U673" i="4"/>
  <c r="T673" i="4"/>
  <c r="S673" i="4"/>
  <c r="R673" i="4"/>
  <c r="Q673" i="4"/>
  <c r="P673" i="4"/>
  <c r="O673" i="4"/>
  <c r="N673" i="4"/>
  <c r="M673" i="4"/>
  <c r="L673" i="4"/>
  <c r="K673" i="4"/>
  <c r="H673" i="4"/>
  <c r="AX673" i="4" s="1"/>
  <c r="G673" i="4"/>
  <c r="AX672" i="4"/>
  <c r="AU672" i="4"/>
  <c r="AT672" i="4"/>
  <c r="AS672" i="4"/>
  <c r="AR672" i="4"/>
  <c r="AQ672" i="4"/>
  <c r="AP672" i="4"/>
  <c r="AO672" i="4"/>
  <c r="AN672" i="4"/>
  <c r="AM672" i="4"/>
  <c r="AL672" i="4"/>
  <c r="AK672" i="4"/>
  <c r="AI672" i="4"/>
  <c r="AH672" i="4"/>
  <c r="AG672" i="4"/>
  <c r="AF672" i="4"/>
  <c r="AE672" i="4"/>
  <c r="AD672" i="4"/>
  <c r="AC672" i="4"/>
  <c r="AB672" i="4"/>
  <c r="AA672" i="4"/>
  <c r="Z672" i="4"/>
  <c r="Y672" i="4"/>
  <c r="W672" i="4"/>
  <c r="V672" i="4"/>
  <c r="U672" i="4"/>
  <c r="T672" i="4"/>
  <c r="S672" i="4"/>
  <c r="R672" i="4"/>
  <c r="Q672" i="4"/>
  <c r="P672" i="4"/>
  <c r="O672" i="4"/>
  <c r="N672" i="4"/>
  <c r="M672" i="4"/>
  <c r="K672" i="4"/>
  <c r="H672" i="4"/>
  <c r="L672" i="4" s="1"/>
  <c r="G672" i="4"/>
  <c r="AU671" i="4"/>
  <c r="AT671" i="4"/>
  <c r="AS671" i="4"/>
  <c r="AR671" i="4"/>
  <c r="AQ671" i="4"/>
  <c r="AP671" i="4"/>
  <c r="AO671" i="4"/>
  <c r="AN671" i="4"/>
  <c r="AM671" i="4"/>
  <c r="AL671" i="4"/>
  <c r="AK671" i="4"/>
  <c r="AI671" i="4"/>
  <c r="AH671" i="4"/>
  <c r="AG671" i="4"/>
  <c r="AF671" i="4"/>
  <c r="AE671" i="4"/>
  <c r="AD671" i="4"/>
  <c r="AC671" i="4"/>
  <c r="AB671" i="4"/>
  <c r="AA671" i="4"/>
  <c r="Z671" i="4"/>
  <c r="Y671" i="4"/>
  <c r="W671" i="4"/>
  <c r="V671" i="4"/>
  <c r="U671" i="4"/>
  <c r="T671" i="4"/>
  <c r="S671" i="4"/>
  <c r="R671" i="4"/>
  <c r="Q671" i="4"/>
  <c r="P671" i="4"/>
  <c r="O671" i="4"/>
  <c r="N671" i="4"/>
  <c r="M671" i="4"/>
  <c r="K671" i="4"/>
  <c r="H671" i="4"/>
  <c r="L671" i="4" s="1"/>
  <c r="G671" i="4"/>
  <c r="AX670" i="4"/>
  <c r="AU670" i="4"/>
  <c r="AT670" i="4"/>
  <c r="AS670" i="4"/>
  <c r="AR670" i="4"/>
  <c r="AQ670" i="4"/>
  <c r="AP670" i="4"/>
  <c r="AO670" i="4"/>
  <c r="AN670" i="4"/>
  <c r="AM670" i="4"/>
  <c r="AL670" i="4"/>
  <c r="AK670" i="4"/>
  <c r="AI670" i="4"/>
  <c r="AH670" i="4"/>
  <c r="AG670" i="4"/>
  <c r="AF670" i="4"/>
  <c r="AE670" i="4"/>
  <c r="AD670" i="4"/>
  <c r="AC670" i="4"/>
  <c r="AB670" i="4"/>
  <c r="AA670" i="4"/>
  <c r="Z670" i="4"/>
  <c r="Y670" i="4"/>
  <c r="W670" i="4"/>
  <c r="V670" i="4"/>
  <c r="U670" i="4"/>
  <c r="T670" i="4"/>
  <c r="S670" i="4"/>
  <c r="R670" i="4"/>
  <c r="Q670" i="4"/>
  <c r="P670" i="4"/>
  <c r="O670" i="4"/>
  <c r="N670" i="4"/>
  <c r="M670" i="4"/>
  <c r="K670" i="4"/>
  <c r="L670" i="4" s="1"/>
  <c r="H670" i="4"/>
  <c r="G670" i="4"/>
  <c r="AU669" i="4"/>
  <c r="AT669" i="4"/>
  <c r="AS669" i="4"/>
  <c r="AR669" i="4"/>
  <c r="AQ669" i="4"/>
  <c r="AP669" i="4"/>
  <c r="AO669" i="4"/>
  <c r="AN669" i="4"/>
  <c r="AM669" i="4"/>
  <c r="AL669" i="4"/>
  <c r="AK669" i="4"/>
  <c r="AI669" i="4"/>
  <c r="AH669" i="4"/>
  <c r="AG669" i="4"/>
  <c r="AF669" i="4"/>
  <c r="AE669" i="4"/>
  <c r="AD669" i="4"/>
  <c r="AC669" i="4"/>
  <c r="AB669" i="4"/>
  <c r="AA669" i="4"/>
  <c r="Z669" i="4"/>
  <c r="Y669" i="4"/>
  <c r="W669" i="4"/>
  <c r="V669" i="4"/>
  <c r="U669" i="4"/>
  <c r="T669" i="4"/>
  <c r="S669" i="4"/>
  <c r="R669" i="4"/>
  <c r="Q669" i="4"/>
  <c r="P669" i="4"/>
  <c r="O669" i="4"/>
  <c r="N669" i="4"/>
  <c r="M669" i="4"/>
  <c r="L669" i="4"/>
  <c r="K669" i="4"/>
  <c r="H669" i="4"/>
  <c r="AX669" i="4" s="1"/>
  <c r="G669" i="4"/>
  <c r="AU668" i="4"/>
  <c r="AT668" i="4"/>
  <c r="AS668" i="4"/>
  <c r="AR668" i="4"/>
  <c r="AQ668" i="4"/>
  <c r="AP668" i="4"/>
  <c r="AO668" i="4"/>
  <c r="AN668" i="4"/>
  <c r="AM668" i="4"/>
  <c r="AL668" i="4"/>
  <c r="AK668" i="4"/>
  <c r="AI668" i="4"/>
  <c r="AH668" i="4"/>
  <c r="AG668" i="4"/>
  <c r="AF668" i="4"/>
  <c r="AE668" i="4"/>
  <c r="AD668" i="4"/>
  <c r="AC668" i="4"/>
  <c r="AB668" i="4"/>
  <c r="AA668" i="4"/>
  <c r="Z668" i="4"/>
  <c r="Y668" i="4"/>
  <c r="W668" i="4"/>
  <c r="V668" i="4"/>
  <c r="U668" i="4"/>
  <c r="T668" i="4"/>
  <c r="S668" i="4"/>
  <c r="R668" i="4"/>
  <c r="Q668" i="4"/>
  <c r="P668" i="4"/>
  <c r="O668" i="4"/>
  <c r="N668" i="4"/>
  <c r="M668" i="4"/>
  <c r="K668" i="4"/>
  <c r="H668" i="4"/>
  <c r="G668" i="4"/>
  <c r="AU667" i="4"/>
  <c r="AT667" i="4"/>
  <c r="AS667" i="4"/>
  <c r="AR667" i="4"/>
  <c r="AQ667" i="4"/>
  <c r="AP667" i="4"/>
  <c r="AO667" i="4"/>
  <c r="AN667" i="4"/>
  <c r="AM667" i="4"/>
  <c r="AL667" i="4"/>
  <c r="AK667" i="4"/>
  <c r="AI667" i="4"/>
  <c r="AH667" i="4"/>
  <c r="AG667" i="4"/>
  <c r="AF667" i="4"/>
  <c r="AE667" i="4"/>
  <c r="AD667" i="4"/>
  <c r="AC667" i="4"/>
  <c r="AB667" i="4"/>
  <c r="AA667" i="4"/>
  <c r="Z667" i="4"/>
  <c r="Y667" i="4"/>
  <c r="W667" i="4"/>
  <c r="V667" i="4"/>
  <c r="U667" i="4"/>
  <c r="T667" i="4"/>
  <c r="S667" i="4"/>
  <c r="R667" i="4"/>
  <c r="Q667" i="4"/>
  <c r="P667" i="4"/>
  <c r="O667" i="4"/>
  <c r="N667" i="4"/>
  <c r="M667" i="4"/>
  <c r="L667" i="4"/>
  <c r="K667" i="4"/>
  <c r="H667" i="4"/>
  <c r="AX667" i="4" s="1"/>
  <c r="G667" i="4"/>
  <c r="AU666" i="4"/>
  <c r="AT666" i="4"/>
  <c r="AS666" i="4"/>
  <c r="AR666" i="4"/>
  <c r="AQ666" i="4"/>
  <c r="AP666" i="4"/>
  <c r="AO666" i="4"/>
  <c r="AN666" i="4"/>
  <c r="AM666" i="4"/>
  <c r="AL666" i="4"/>
  <c r="AK666" i="4"/>
  <c r="AI666" i="4"/>
  <c r="AH666" i="4"/>
  <c r="AG666" i="4"/>
  <c r="AF666" i="4"/>
  <c r="AE666" i="4"/>
  <c r="AD666" i="4"/>
  <c r="AC666" i="4"/>
  <c r="AB666" i="4"/>
  <c r="AA666" i="4"/>
  <c r="Z666" i="4"/>
  <c r="Y666" i="4"/>
  <c r="W666" i="4"/>
  <c r="V666" i="4"/>
  <c r="U666" i="4"/>
  <c r="T666" i="4"/>
  <c r="S666" i="4"/>
  <c r="R666" i="4"/>
  <c r="Q666" i="4"/>
  <c r="P666" i="4"/>
  <c r="O666" i="4"/>
  <c r="N666" i="4"/>
  <c r="M666" i="4"/>
  <c r="L666" i="4"/>
  <c r="K666" i="4"/>
  <c r="H666" i="4"/>
  <c r="G666" i="4"/>
  <c r="AU665" i="4"/>
  <c r="AT665" i="4"/>
  <c r="AS665" i="4"/>
  <c r="AR665" i="4"/>
  <c r="AQ665" i="4"/>
  <c r="AP665" i="4"/>
  <c r="AO665" i="4"/>
  <c r="AN665" i="4"/>
  <c r="AM665" i="4"/>
  <c r="AL665" i="4"/>
  <c r="AK665" i="4"/>
  <c r="AI665" i="4"/>
  <c r="AH665" i="4"/>
  <c r="AG665" i="4"/>
  <c r="AF665" i="4"/>
  <c r="AE665" i="4"/>
  <c r="AD665" i="4"/>
  <c r="AC665" i="4"/>
  <c r="AB665" i="4"/>
  <c r="AA665" i="4"/>
  <c r="Z665" i="4"/>
  <c r="Y665" i="4"/>
  <c r="W665" i="4"/>
  <c r="V665" i="4"/>
  <c r="U665" i="4"/>
  <c r="T665" i="4"/>
  <c r="S665" i="4"/>
  <c r="R665" i="4"/>
  <c r="Q665" i="4"/>
  <c r="P665" i="4"/>
  <c r="O665" i="4"/>
  <c r="N665" i="4"/>
  <c r="M665" i="4"/>
  <c r="L665" i="4"/>
  <c r="K665" i="4"/>
  <c r="H665" i="4"/>
  <c r="AX665" i="4" s="1"/>
  <c r="G665" i="4"/>
  <c r="AU664" i="4"/>
  <c r="AT664" i="4"/>
  <c r="AS664" i="4"/>
  <c r="AR664" i="4"/>
  <c r="AQ664" i="4"/>
  <c r="AP664" i="4"/>
  <c r="AO664" i="4"/>
  <c r="AN664" i="4"/>
  <c r="AM664" i="4"/>
  <c r="AL664" i="4"/>
  <c r="AK664" i="4"/>
  <c r="AI664" i="4"/>
  <c r="AH664" i="4"/>
  <c r="AG664" i="4"/>
  <c r="AF664" i="4"/>
  <c r="AE664" i="4"/>
  <c r="AD664" i="4"/>
  <c r="AC664" i="4"/>
  <c r="AB664" i="4"/>
  <c r="AA664" i="4"/>
  <c r="Z664" i="4"/>
  <c r="Y664" i="4"/>
  <c r="W664" i="4"/>
  <c r="V664" i="4"/>
  <c r="U664" i="4"/>
  <c r="T664" i="4"/>
  <c r="S664" i="4"/>
  <c r="R664" i="4"/>
  <c r="Q664" i="4"/>
  <c r="P664" i="4"/>
  <c r="O664" i="4"/>
  <c r="N664" i="4"/>
  <c r="M664" i="4"/>
  <c r="L664" i="4"/>
  <c r="L354" i="4" s="1"/>
  <c r="K664" i="4"/>
  <c r="H664" i="4"/>
  <c r="G664" i="4"/>
  <c r="AX663" i="4"/>
  <c r="AU663" i="4"/>
  <c r="AT663" i="4"/>
  <c r="AS663" i="4"/>
  <c r="AR663" i="4"/>
  <c r="AQ663" i="4"/>
  <c r="AP663" i="4"/>
  <c r="AO663" i="4"/>
  <c r="AN663" i="4"/>
  <c r="AM663" i="4"/>
  <c r="AL663" i="4"/>
  <c r="AK663" i="4"/>
  <c r="AI663" i="4"/>
  <c r="AH663" i="4"/>
  <c r="AG663" i="4"/>
  <c r="AF663" i="4"/>
  <c r="AE663" i="4"/>
  <c r="AD663" i="4"/>
  <c r="AC663" i="4"/>
  <c r="AB663" i="4"/>
  <c r="AA663" i="4"/>
  <c r="Z663" i="4"/>
  <c r="Y663" i="4"/>
  <c r="W663" i="4"/>
  <c r="V663" i="4"/>
  <c r="U663" i="4"/>
  <c r="T663" i="4"/>
  <c r="S663" i="4"/>
  <c r="R663" i="4"/>
  <c r="Q663" i="4"/>
  <c r="P663" i="4"/>
  <c r="O663" i="4"/>
  <c r="N663" i="4"/>
  <c r="M663" i="4"/>
  <c r="K663" i="4"/>
  <c r="H663" i="4"/>
  <c r="L663" i="4" s="1"/>
  <c r="G663" i="4"/>
  <c r="AX662" i="4"/>
  <c r="AU662" i="4"/>
  <c r="AT662" i="4"/>
  <c r="AS662" i="4"/>
  <c r="AR662" i="4"/>
  <c r="AQ662" i="4"/>
  <c r="AP662" i="4"/>
  <c r="AO662" i="4"/>
  <c r="AN662" i="4"/>
  <c r="AM662" i="4"/>
  <c r="AL662" i="4"/>
  <c r="AK662" i="4"/>
  <c r="AI662" i="4"/>
  <c r="AH662" i="4"/>
  <c r="AG662" i="4"/>
  <c r="AF662" i="4"/>
  <c r="AE662" i="4"/>
  <c r="AD662" i="4"/>
  <c r="AC662" i="4"/>
  <c r="AB662" i="4"/>
  <c r="AA662" i="4"/>
  <c r="Z662" i="4"/>
  <c r="Y662" i="4"/>
  <c r="W662" i="4"/>
  <c r="V662" i="4"/>
  <c r="U662" i="4"/>
  <c r="T662" i="4"/>
  <c r="S662" i="4"/>
  <c r="R662" i="4"/>
  <c r="Q662" i="4"/>
  <c r="P662" i="4"/>
  <c r="O662" i="4"/>
  <c r="N662" i="4"/>
  <c r="M662" i="4"/>
  <c r="K662" i="4"/>
  <c r="H662" i="4"/>
  <c r="L662" i="4" s="1"/>
  <c r="G662" i="4"/>
  <c r="AU661" i="4"/>
  <c r="AT661" i="4"/>
  <c r="AS661" i="4"/>
  <c r="AR661" i="4"/>
  <c r="AQ661" i="4"/>
  <c r="AP661" i="4"/>
  <c r="AO661" i="4"/>
  <c r="AN661" i="4"/>
  <c r="AM661" i="4"/>
  <c r="AL661" i="4"/>
  <c r="AK661" i="4"/>
  <c r="AI661" i="4"/>
  <c r="AH661" i="4"/>
  <c r="AG661" i="4"/>
  <c r="AF661" i="4"/>
  <c r="AE661" i="4"/>
  <c r="AD661" i="4"/>
  <c r="AC661" i="4"/>
  <c r="AB661" i="4"/>
  <c r="AA661" i="4"/>
  <c r="Z661" i="4"/>
  <c r="Y661" i="4"/>
  <c r="W661" i="4"/>
  <c r="V661" i="4"/>
  <c r="U661" i="4"/>
  <c r="T661" i="4"/>
  <c r="S661" i="4"/>
  <c r="R661" i="4"/>
  <c r="Q661" i="4"/>
  <c r="P661" i="4"/>
  <c r="O661" i="4"/>
  <c r="N661" i="4"/>
  <c r="M661" i="4"/>
  <c r="L661" i="4"/>
  <c r="K661" i="4"/>
  <c r="H661" i="4"/>
  <c r="AX661" i="4" s="1"/>
  <c r="G661" i="4"/>
  <c r="AX660" i="4"/>
  <c r="AU660" i="4"/>
  <c r="AT660" i="4"/>
  <c r="AS660" i="4"/>
  <c r="AR660" i="4"/>
  <c r="AQ660" i="4"/>
  <c r="AP660" i="4"/>
  <c r="AO660" i="4"/>
  <c r="AN660" i="4"/>
  <c r="AM660" i="4"/>
  <c r="AL660" i="4"/>
  <c r="AK660" i="4"/>
  <c r="AI660" i="4"/>
  <c r="AH660" i="4"/>
  <c r="AG660" i="4"/>
  <c r="AF660" i="4"/>
  <c r="AE660" i="4"/>
  <c r="AD660" i="4"/>
  <c r="AC660" i="4"/>
  <c r="AB660" i="4"/>
  <c r="AA660" i="4"/>
  <c r="Z660" i="4"/>
  <c r="Y660" i="4"/>
  <c r="W660" i="4"/>
  <c r="V660" i="4"/>
  <c r="U660" i="4"/>
  <c r="T660" i="4"/>
  <c r="S660" i="4"/>
  <c r="R660" i="4"/>
  <c r="Q660" i="4"/>
  <c r="P660" i="4"/>
  <c r="O660" i="4"/>
  <c r="N660" i="4"/>
  <c r="M660" i="4"/>
  <c r="K660" i="4"/>
  <c r="H660" i="4"/>
  <c r="L660" i="4" s="1"/>
  <c r="G660" i="4"/>
  <c r="AX659" i="4"/>
  <c r="AU659" i="4"/>
  <c r="AT659" i="4"/>
  <c r="AS659" i="4"/>
  <c r="AR659" i="4"/>
  <c r="AQ659" i="4"/>
  <c r="AP659" i="4"/>
  <c r="AO659" i="4"/>
  <c r="AN659" i="4"/>
  <c r="AM659" i="4"/>
  <c r="AL659" i="4"/>
  <c r="AK659" i="4"/>
  <c r="AI659" i="4"/>
  <c r="AH659" i="4"/>
  <c r="AG659" i="4"/>
  <c r="AF659" i="4"/>
  <c r="AE659" i="4"/>
  <c r="AD659" i="4"/>
  <c r="AC659" i="4"/>
  <c r="AB659" i="4"/>
  <c r="AA659" i="4"/>
  <c r="Z659" i="4"/>
  <c r="Y659" i="4"/>
  <c r="W659" i="4"/>
  <c r="V659" i="4"/>
  <c r="U659" i="4"/>
  <c r="T659" i="4"/>
  <c r="S659" i="4"/>
  <c r="R659" i="4"/>
  <c r="Q659" i="4"/>
  <c r="P659" i="4"/>
  <c r="O659" i="4"/>
  <c r="N659" i="4"/>
  <c r="M659" i="4"/>
  <c r="K659" i="4"/>
  <c r="H659" i="4"/>
  <c r="L659" i="4" s="1"/>
  <c r="G659" i="4"/>
  <c r="AU658" i="4"/>
  <c r="AT658" i="4"/>
  <c r="AS658" i="4"/>
  <c r="AR658" i="4"/>
  <c r="AQ658" i="4"/>
  <c r="AP658" i="4"/>
  <c r="AO658" i="4"/>
  <c r="AN658" i="4"/>
  <c r="AM658" i="4"/>
  <c r="AL658" i="4"/>
  <c r="AK658" i="4"/>
  <c r="AI658" i="4"/>
  <c r="AH658" i="4"/>
  <c r="AG658" i="4"/>
  <c r="AF658" i="4"/>
  <c r="AE658" i="4"/>
  <c r="AD658" i="4"/>
  <c r="AC658" i="4"/>
  <c r="AB658" i="4"/>
  <c r="AA658" i="4"/>
  <c r="Z658" i="4"/>
  <c r="Y658" i="4"/>
  <c r="W658" i="4"/>
  <c r="V658" i="4"/>
  <c r="U658" i="4"/>
  <c r="T658" i="4"/>
  <c r="S658" i="4"/>
  <c r="R658" i="4"/>
  <c r="Q658" i="4"/>
  <c r="P658" i="4"/>
  <c r="O658" i="4"/>
  <c r="N658" i="4"/>
  <c r="M658" i="4"/>
  <c r="K658" i="4"/>
  <c r="H658" i="4"/>
  <c r="L658" i="4" s="1"/>
  <c r="G658" i="4"/>
  <c r="AU657" i="4"/>
  <c r="AT657" i="4"/>
  <c r="AS657" i="4"/>
  <c r="AR657" i="4"/>
  <c r="AQ657" i="4"/>
  <c r="AP657" i="4"/>
  <c r="AO657" i="4"/>
  <c r="AN657" i="4"/>
  <c r="AM657" i="4"/>
  <c r="AL657" i="4"/>
  <c r="AK657" i="4"/>
  <c r="AI657" i="4"/>
  <c r="AH657" i="4"/>
  <c r="AG657" i="4"/>
  <c r="AF657" i="4"/>
  <c r="AE657" i="4"/>
  <c r="AD657" i="4"/>
  <c r="AC657" i="4"/>
  <c r="AB657" i="4"/>
  <c r="AA657" i="4"/>
  <c r="Z657" i="4"/>
  <c r="Y657" i="4"/>
  <c r="W657" i="4"/>
  <c r="V657" i="4"/>
  <c r="U657" i="4"/>
  <c r="T657" i="4"/>
  <c r="S657" i="4"/>
  <c r="R657" i="4"/>
  <c r="Q657" i="4"/>
  <c r="P657" i="4"/>
  <c r="O657" i="4"/>
  <c r="N657" i="4"/>
  <c r="M657" i="4"/>
  <c r="K657" i="4"/>
  <c r="H657" i="4"/>
  <c r="L657" i="4" s="1"/>
  <c r="G657" i="4"/>
  <c r="AU656" i="4"/>
  <c r="AT656" i="4"/>
  <c r="AS656" i="4"/>
  <c r="AR656" i="4"/>
  <c r="AQ656" i="4"/>
  <c r="AP656" i="4"/>
  <c r="AO656" i="4"/>
  <c r="AN656" i="4"/>
  <c r="AM656" i="4"/>
  <c r="AL656" i="4"/>
  <c r="AK656" i="4"/>
  <c r="AI656" i="4"/>
  <c r="AH656" i="4"/>
  <c r="AG656" i="4"/>
  <c r="AF656" i="4"/>
  <c r="AE656" i="4"/>
  <c r="AD656" i="4"/>
  <c r="AC656" i="4"/>
  <c r="AB656" i="4"/>
  <c r="AA656" i="4"/>
  <c r="Z656" i="4"/>
  <c r="Y656" i="4"/>
  <c r="W656" i="4"/>
  <c r="V656" i="4"/>
  <c r="U656" i="4"/>
  <c r="T656" i="4"/>
  <c r="T962" i="4" s="1"/>
  <c r="S656" i="4"/>
  <c r="R656" i="4"/>
  <c r="Q656" i="4"/>
  <c r="P656" i="4"/>
  <c r="O656" i="4"/>
  <c r="N656" i="4"/>
  <c r="M656" i="4"/>
  <c r="K656" i="4"/>
  <c r="H656" i="4"/>
  <c r="AI965" i="4" s="1" a="1"/>
  <c r="AI965" i="4" s="1"/>
  <c r="AA976" i="4" s="1"/>
  <c r="G656" i="4"/>
  <c r="AU655" i="4"/>
  <c r="AT655" i="4"/>
  <c r="AS655" i="4"/>
  <c r="AR655" i="4"/>
  <c r="AQ655" i="4"/>
  <c r="AP655" i="4"/>
  <c r="AO655" i="4"/>
  <c r="AO962" i="4" s="1"/>
  <c r="AF973" i="4" s="1"/>
  <c r="AN655" i="4"/>
  <c r="AM655" i="4"/>
  <c r="AL655" i="4"/>
  <c r="AK655" i="4"/>
  <c r="AI655" i="4"/>
  <c r="AH655" i="4"/>
  <c r="AG655" i="4"/>
  <c r="AF655" i="4"/>
  <c r="AE655" i="4"/>
  <c r="AD655" i="4"/>
  <c r="AC655" i="4"/>
  <c r="AB655" i="4"/>
  <c r="AA655" i="4"/>
  <c r="Z655" i="4"/>
  <c r="Y655" i="4"/>
  <c r="W655" i="4"/>
  <c r="V655" i="4"/>
  <c r="U655" i="4"/>
  <c r="T655" i="4"/>
  <c r="S655" i="4"/>
  <c r="R655" i="4"/>
  <c r="Q655" i="4"/>
  <c r="P655" i="4"/>
  <c r="O655" i="4"/>
  <c r="N655" i="4"/>
  <c r="M655" i="4"/>
  <c r="L655" i="4"/>
  <c r="K655" i="4"/>
  <c r="H655" i="4"/>
  <c r="AX655" i="4" s="1"/>
  <c r="G655" i="4"/>
  <c r="AX654" i="4"/>
  <c r="AU654" i="4"/>
  <c r="AT654" i="4"/>
  <c r="AS654" i="4"/>
  <c r="AR654" i="4"/>
  <c r="AQ654" i="4"/>
  <c r="AP654" i="4"/>
  <c r="AO654" i="4"/>
  <c r="AN654" i="4"/>
  <c r="AM654" i="4"/>
  <c r="AL654" i="4"/>
  <c r="AK654" i="4"/>
  <c r="AI654" i="4"/>
  <c r="AH654" i="4"/>
  <c r="AG654" i="4"/>
  <c r="AF654" i="4"/>
  <c r="AE654" i="4"/>
  <c r="AD654" i="4"/>
  <c r="AC654" i="4"/>
  <c r="AB654" i="4"/>
  <c r="AA654" i="4"/>
  <c r="Z654" i="4"/>
  <c r="Y654" i="4"/>
  <c r="W654" i="4"/>
  <c r="V654" i="4"/>
  <c r="U654" i="4"/>
  <c r="T654" i="4"/>
  <c r="S654" i="4"/>
  <c r="R654" i="4"/>
  <c r="Q654" i="4"/>
  <c r="P654" i="4"/>
  <c r="O654" i="4"/>
  <c r="N654" i="4"/>
  <c r="M654" i="4"/>
  <c r="L654" i="4"/>
  <c r="K654" i="4"/>
  <c r="H654" i="4"/>
  <c r="G654" i="4"/>
  <c r="AU653" i="4"/>
  <c r="AT653" i="4"/>
  <c r="AS653" i="4"/>
  <c r="AR653" i="4"/>
  <c r="AQ653" i="4"/>
  <c r="AP653" i="4"/>
  <c r="AO653" i="4"/>
  <c r="AN653" i="4"/>
  <c r="AM653" i="4"/>
  <c r="AL653" i="4"/>
  <c r="AK653" i="4"/>
  <c r="AI653" i="4"/>
  <c r="AH653" i="4"/>
  <c r="AG653" i="4"/>
  <c r="AF653" i="4"/>
  <c r="AE653" i="4"/>
  <c r="AD653" i="4"/>
  <c r="AC653" i="4"/>
  <c r="AB653" i="4"/>
  <c r="AA653" i="4"/>
  <c r="Z653" i="4"/>
  <c r="Y653" i="4"/>
  <c r="W653" i="4"/>
  <c r="V653" i="4"/>
  <c r="U653" i="4"/>
  <c r="T653" i="4"/>
  <c r="S653" i="4"/>
  <c r="R653" i="4"/>
  <c r="Q653" i="4"/>
  <c r="P653" i="4"/>
  <c r="O653" i="4"/>
  <c r="N653" i="4"/>
  <c r="M653" i="4"/>
  <c r="L653" i="4"/>
  <c r="K653" i="4"/>
  <c r="H653" i="4"/>
  <c r="AX653" i="4" s="1"/>
  <c r="G653" i="4"/>
  <c r="AX652" i="4"/>
  <c r="AU652" i="4"/>
  <c r="AT652" i="4"/>
  <c r="AS652" i="4"/>
  <c r="AR652" i="4"/>
  <c r="AQ652" i="4"/>
  <c r="AP652" i="4"/>
  <c r="AO652" i="4"/>
  <c r="AN652" i="4"/>
  <c r="AM652" i="4"/>
  <c r="AL652" i="4"/>
  <c r="AK652" i="4"/>
  <c r="AI652" i="4"/>
  <c r="AH652" i="4"/>
  <c r="AG652" i="4"/>
  <c r="AF652" i="4"/>
  <c r="AE652" i="4"/>
  <c r="AD652" i="4"/>
  <c r="AC652" i="4"/>
  <c r="AB652" i="4"/>
  <c r="AA652" i="4"/>
  <c r="Z652" i="4"/>
  <c r="Y652" i="4"/>
  <c r="W652" i="4"/>
  <c r="V652" i="4"/>
  <c r="U652" i="4"/>
  <c r="T652" i="4"/>
  <c r="S652" i="4"/>
  <c r="R652" i="4"/>
  <c r="Q652" i="4"/>
  <c r="P652" i="4"/>
  <c r="O652" i="4"/>
  <c r="N652" i="4"/>
  <c r="M652" i="4"/>
  <c r="L652" i="4"/>
  <c r="K652" i="4"/>
  <c r="H652" i="4"/>
  <c r="G652" i="4"/>
  <c r="AX651" i="4"/>
  <c r="AU651" i="4"/>
  <c r="AT651" i="4"/>
  <c r="AS651" i="4"/>
  <c r="AR651" i="4"/>
  <c r="AQ651" i="4"/>
  <c r="AP651" i="4"/>
  <c r="AO651" i="4"/>
  <c r="AN651" i="4"/>
  <c r="AM651" i="4"/>
  <c r="AL651" i="4"/>
  <c r="AK651" i="4"/>
  <c r="AI651" i="4"/>
  <c r="AH651" i="4"/>
  <c r="AG651" i="4"/>
  <c r="AF651" i="4"/>
  <c r="AE651" i="4"/>
  <c r="AD651" i="4"/>
  <c r="AC651" i="4"/>
  <c r="AB651" i="4"/>
  <c r="AA651" i="4"/>
  <c r="Z651" i="4"/>
  <c r="Y651" i="4"/>
  <c r="W651" i="4"/>
  <c r="V651" i="4"/>
  <c r="U651" i="4"/>
  <c r="T651" i="4"/>
  <c r="S651" i="4"/>
  <c r="R651" i="4"/>
  <c r="Q651" i="4"/>
  <c r="P651" i="4"/>
  <c r="O651" i="4"/>
  <c r="N651" i="4"/>
  <c r="M651" i="4"/>
  <c r="K651" i="4"/>
  <c r="H651" i="4"/>
  <c r="L651" i="4" s="1"/>
  <c r="G651" i="4"/>
  <c r="AX650" i="4"/>
  <c r="AU650" i="4"/>
  <c r="AT650" i="4"/>
  <c r="AS650" i="4"/>
  <c r="AR650" i="4"/>
  <c r="AQ650" i="4"/>
  <c r="AP650" i="4"/>
  <c r="AO650" i="4"/>
  <c r="AN650" i="4"/>
  <c r="AM650" i="4"/>
  <c r="AL650" i="4"/>
  <c r="AK650" i="4"/>
  <c r="AI650" i="4"/>
  <c r="AH650" i="4"/>
  <c r="AG650" i="4"/>
  <c r="AF650" i="4"/>
  <c r="AE650" i="4"/>
  <c r="AD650" i="4"/>
  <c r="AC650" i="4"/>
  <c r="AB650" i="4"/>
  <c r="AA650" i="4"/>
  <c r="Z650" i="4"/>
  <c r="Y650" i="4"/>
  <c r="W650" i="4"/>
  <c r="V650" i="4"/>
  <c r="U650" i="4"/>
  <c r="T650" i="4"/>
  <c r="S650" i="4"/>
  <c r="R650" i="4"/>
  <c r="Q650" i="4"/>
  <c r="P650" i="4"/>
  <c r="O650" i="4"/>
  <c r="N650" i="4"/>
  <c r="N939" i="4" s="1"/>
  <c r="N950" i="4" s="1"/>
  <c r="M650" i="4"/>
  <c r="K650" i="4"/>
  <c r="H650" i="4"/>
  <c r="L650" i="4" s="1"/>
  <c r="G650" i="4"/>
  <c r="AU649" i="4"/>
  <c r="AT649" i="4"/>
  <c r="AS649" i="4"/>
  <c r="AS962" i="4" s="1"/>
  <c r="AH973" i="4" s="1"/>
  <c r="AR649" i="4"/>
  <c r="AQ649" i="4"/>
  <c r="AP649" i="4"/>
  <c r="AO649" i="4"/>
  <c r="AN649" i="4"/>
  <c r="AN962" i="4" s="1"/>
  <c r="AM649" i="4"/>
  <c r="AL649" i="4"/>
  <c r="AK649" i="4"/>
  <c r="AI649" i="4"/>
  <c r="AH649" i="4"/>
  <c r="AG649" i="4"/>
  <c r="AF649" i="4"/>
  <c r="AE649" i="4"/>
  <c r="AD649" i="4"/>
  <c r="AC649" i="4"/>
  <c r="AB649" i="4"/>
  <c r="AA649" i="4"/>
  <c r="AA962" i="4" s="1"/>
  <c r="W973" i="4" s="1"/>
  <c r="Z649" i="4"/>
  <c r="Z962" i="4" s="1"/>
  <c r="V973" i="4" s="1"/>
  <c r="Y649" i="4"/>
  <c r="W649" i="4"/>
  <c r="W962" i="4" s="1"/>
  <c r="S973" i="4" s="1"/>
  <c r="V649" i="4"/>
  <c r="U649" i="4"/>
  <c r="U962" i="4" s="1"/>
  <c r="R973" i="4" s="1"/>
  <c r="T649" i="4"/>
  <c r="S649" i="4"/>
  <c r="R649" i="4"/>
  <c r="Q649" i="4"/>
  <c r="P649" i="4"/>
  <c r="O649" i="4"/>
  <c r="N649" i="4"/>
  <c r="M649" i="4"/>
  <c r="L649" i="4"/>
  <c r="K649" i="4"/>
  <c r="H649" i="4"/>
  <c r="G649" i="4"/>
  <c r="Z644" i="4"/>
  <c r="L644" i="4"/>
  <c r="Z643" i="4"/>
  <c r="L643" i="4"/>
  <c r="Z641" i="4"/>
  <c r="L641" i="4"/>
  <c r="Z640" i="4"/>
  <c r="L640" i="4"/>
  <c r="Z638" i="4"/>
  <c r="L638" i="4"/>
  <c r="Z637" i="4"/>
  <c r="S637" i="4"/>
  <c r="S642" i="4" s="1"/>
  <c r="Z642" i="4" s="1"/>
  <c r="L637" i="4"/>
  <c r="Z635" i="4"/>
  <c r="L635" i="4"/>
  <c r="Z634" i="4"/>
  <c r="L634" i="4"/>
  <c r="S633" i="4"/>
  <c r="L633" i="4" s="1"/>
  <c r="Z632" i="4"/>
  <c r="L632" i="4"/>
  <c r="Z631" i="4"/>
  <c r="L631" i="4"/>
  <c r="Z629" i="4"/>
  <c r="L629" i="4"/>
  <c r="S628" i="4"/>
  <c r="BB394" i="4"/>
  <c r="AW704" i="4" s="1"/>
  <c r="AF394" i="4"/>
  <c r="AE394" i="4"/>
  <c r="AD394" i="4"/>
  <c r="AC394" i="4"/>
  <c r="AB394" i="4"/>
  <c r="AA394" i="4"/>
  <c r="Y394" i="4"/>
  <c r="X394" i="4"/>
  <c r="W394" i="4"/>
  <c r="V394" i="4"/>
  <c r="U394" i="4"/>
  <c r="T394" i="4"/>
  <c r="R394" i="4"/>
  <c r="Q394" i="4"/>
  <c r="P394" i="4"/>
  <c r="O394" i="4"/>
  <c r="N394" i="4"/>
  <c r="M394" i="4"/>
  <c r="L394" i="4"/>
  <c r="K394" i="4"/>
  <c r="H394" i="4"/>
  <c r="G394" i="4"/>
  <c r="BB393" i="4"/>
  <c r="AF393" i="4"/>
  <c r="AE393" i="4"/>
  <c r="AD393" i="4"/>
  <c r="AC393" i="4"/>
  <c r="AB393" i="4"/>
  <c r="AA393" i="4"/>
  <c r="Y393" i="4"/>
  <c r="X393" i="4"/>
  <c r="W393" i="4"/>
  <c r="V393" i="4"/>
  <c r="U393" i="4"/>
  <c r="T393" i="4"/>
  <c r="R393" i="4"/>
  <c r="Q393" i="4"/>
  <c r="P393" i="4"/>
  <c r="O393" i="4"/>
  <c r="N393" i="4"/>
  <c r="M393" i="4"/>
  <c r="L393" i="4"/>
  <c r="K393" i="4"/>
  <c r="H393" i="4"/>
  <c r="G393" i="4"/>
  <c r="BB392" i="4"/>
  <c r="AF392" i="4"/>
  <c r="AE392" i="4"/>
  <c r="AD392" i="4"/>
  <c r="AC392" i="4"/>
  <c r="AB392" i="4"/>
  <c r="AA392" i="4"/>
  <c r="Y392" i="4"/>
  <c r="X392" i="4"/>
  <c r="W392" i="4"/>
  <c r="V392" i="4"/>
  <c r="U392" i="4"/>
  <c r="T392" i="4"/>
  <c r="R392" i="4"/>
  <c r="Q392" i="4"/>
  <c r="P392" i="4"/>
  <c r="O392" i="4"/>
  <c r="N392" i="4"/>
  <c r="M392" i="4"/>
  <c r="K392" i="4"/>
  <c r="H392" i="4"/>
  <c r="G392" i="4"/>
  <c r="BB391" i="4"/>
  <c r="AF391" i="4"/>
  <c r="AE391" i="4"/>
  <c r="AD391" i="4"/>
  <c r="AC391" i="4"/>
  <c r="AB391" i="4"/>
  <c r="AA391" i="4"/>
  <c r="Y391" i="4"/>
  <c r="X391" i="4"/>
  <c r="W391" i="4"/>
  <c r="V391" i="4"/>
  <c r="U391" i="4"/>
  <c r="T391" i="4"/>
  <c r="R391" i="4"/>
  <c r="Q391" i="4"/>
  <c r="P391" i="4"/>
  <c r="O391" i="4"/>
  <c r="N391" i="4"/>
  <c r="M391" i="4"/>
  <c r="L391" i="4"/>
  <c r="K391" i="4"/>
  <c r="H391" i="4"/>
  <c r="G391" i="4"/>
  <c r="BB390" i="4"/>
  <c r="AW700" i="4" s="1"/>
  <c r="AF390" i="4"/>
  <c r="AE390" i="4"/>
  <c r="AD390" i="4"/>
  <c r="AC390" i="4"/>
  <c r="AB390" i="4"/>
  <c r="AA390" i="4"/>
  <c r="Y390" i="4"/>
  <c r="X390" i="4"/>
  <c r="W390" i="4"/>
  <c r="V390" i="4"/>
  <c r="U390" i="4"/>
  <c r="T390" i="4"/>
  <c r="R390" i="4"/>
  <c r="Q390" i="4"/>
  <c r="P390" i="4"/>
  <c r="O390" i="4"/>
  <c r="N390" i="4"/>
  <c r="M390" i="4"/>
  <c r="L390" i="4"/>
  <c r="K390" i="4"/>
  <c r="J390" i="4"/>
  <c r="J700" i="4" s="1"/>
  <c r="I390" i="4"/>
  <c r="H390" i="4"/>
  <c r="G390" i="4"/>
  <c r="BB389" i="4"/>
  <c r="AF389" i="4"/>
  <c r="AE389" i="4"/>
  <c r="AD389" i="4"/>
  <c r="AC389" i="4"/>
  <c r="AB389" i="4"/>
  <c r="AA389" i="4"/>
  <c r="Y389" i="4"/>
  <c r="X389" i="4"/>
  <c r="W389" i="4"/>
  <c r="V389" i="4"/>
  <c r="U389" i="4"/>
  <c r="T389" i="4"/>
  <c r="R389" i="4"/>
  <c r="Q389" i="4"/>
  <c r="P389" i="4"/>
  <c r="O389" i="4"/>
  <c r="N389" i="4"/>
  <c r="M389" i="4"/>
  <c r="L389" i="4"/>
  <c r="K389" i="4"/>
  <c r="J389" i="4"/>
  <c r="J699" i="4" s="1"/>
  <c r="I389" i="4"/>
  <c r="H389" i="4"/>
  <c r="G389" i="4"/>
  <c r="BB388" i="4"/>
  <c r="AW698" i="4" s="1"/>
  <c r="AF388" i="4"/>
  <c r="AE388" i="4"/>
  <c r="AD388" i="4"/>
  <c r="AC388" i="4"/>
  <c r="AB388" i="4"/>
  <c r="AA388" i="4"/>
  <c r="Y388" i="4"/>
  <c r="X388" i="4"/>
  <c r="W388" i="4"/>
  <c r="V388" i="4"/>
  <c r="U388" i="4"/>
  <c r="T388" i="4"/>
  <c r="R388" i="4"/>
  <c r="Q388" i="4"/>
  <c r="P388" i="4"/>
  <c r="O388" i="4"/>
  <c r="N388" i="4"/>
  <c r="M388" i="4"/>
  <c r="L388" i="4"/>
  <c r="K388" i="4"/>
  <c r="J388" i="4"/>
  <c r="H388" i="4"/>
  <c r="G388" i="4"/>
  <c r="BB387" i="4"/>
  <c r="AW697" i="4" s="1"/>
  <c r="AF387" i="4"/>
  <c r="AE387" i="4"/>
  <c r="AD387" i="4"/>
  <c r="AC387" i="4"/>
  <c r="AB387" i="4"/>
  <c r="AA387" i="4"/>
  <c r="Y387" i="4"/>
  <c r="X387" i="4"/>
  <c r="W387" i="4"/>
  <c r="V387" i="4"/>
  <c r="U387" i="4"/>
  <c r="T387" i="4"/>
  <c r="R387" i="4"/>
  <c r="Q387" i="4"/>
  <c r="P387" i="4"/>
  <c r="O387" i="4"/>
  <c r="N387" i="4"/>
  <c r="M387" i="4"/>
  <c r="K387" i="4"/>
  <c r="H387" i="4"/>
  <c r="G387" i="4"/>
  <c r="BB386" i="4"/>
  <c r="AW696" i="4" s="1"/>
  <c r="AF386" i="4"/>
  <c r="AE386" i="4"/>
  <c r="AD386" i="4"/>
  <c r="AC386" i="4"/>
  <c r="AB386" i="4"/>
  <c r="AA386" i="4"/>
  <c r="Y386" i="4"/>
  <c r="X386" i="4"/>
  <c r="W386" i="4"/>
  <c r="V386" i="4"/>
  <c r="U386" i="4"/>
  <c r="T386" i="4"/>
  <c r="R386" i="4"/>
  <c r="Q386" i="4"/>
  <c r="P386" i="4"/>
  <c r="O386" i="4"/>
  <c r="N386" i="4"/>
  <c r="M386" i="4"/>
  <c r="L386" i="4"/>
  <c r="K386" i="4"/>
  <c r="H386" i="4"/>
  <c r="G386" i="4"/>
  <c r="BB385" i="4"/>
  <c r="AW695" i="4" s="1"/>
  <c r="AF385" i="4"/>
  <c r="AE385" i="4"/>
  <c r="AD385" i="4"/>
  <c r="AC385" i="4"/>
  <c r="AB385" i="4"/>
  <c r="AA385" i="4"/>
  <c r="Y385" i="4"/>
  <c r="X385" i="4"/>
  <c r="W385" i="4"/>
  <c r="V385" i="4"/>
  <c r="U385" i="4"/>
  <c r="T385" i="4"/>
  <c r="R385" i="4"/>
  <c r="Q385" i="4"/>
  <c r="P385" i="4"/>
  <c r="O385" i="4"/>
  <c r="N385" i="4"/>
  <c r="M385" i="4"/>
  <c r="K385" i="4"/>
  <c r="H385" i="4"/>
  <c r="G385" i="4"/>
  <c r="BB384" i="4"/>
  <c r="AW694" i="4" s="1"/>
  <c r="AF384" i="4"/>
  <c r="AE384" i="4"/>
  <c r="AD384" i="4"/>
  <c r="AC384" i="4"/>
  <c r="AB384" i="4"/>
  <c r="AA384" i="4"/>
  <c r="Y384" i="4"/>
  <c r="X384" i="4"/>
  <c r="W384" i="4"/>
  <c r="V384" i="4"/>
  <c r="U384" i="4"/>
  <c r="T384" i="4"/>
  <c r="R384" i="4"/>
  <c r="Q384" i="4"/>
  <c r="P384" i="4"/>
  <c r="O384" i="4"/>
  <c r="N384" i="4"/>
  <c r="M384" i="4"/>
  <c r="L384" i="4"/>
  <c r="K384" i="4"/>
  <c r="H384" i="4"/>
  <c r="G384" i="4"/>
  <c r="BB383" i="4"/>
  <c r="AW693" i="4" s="1"/>
  <c r="AF383" i="4"/>
  <c r="AE383" i="4"/>
  <c r="AD383" i="4"/>
  <c r="AC383" i="4"/>
  <c r="AB383" i="4"/>
  <c r="AA383" i="4"/>
  <c r="Y383" i="4"/>
  <c r="X383" i="4"/>
  <c r="W383" i="4"/>
  <c r="V383" i="4"/>
  <c r="U383" i="4"/>
  <c r="T383" i="4"/>
  <c r="R383" i="4"/>
  <c r="Q383" i="4"/>
  <c r="P383" i="4"/>
  <c r="O383" i="4"/>
  <c r="N383" i="4"/>
  <c r="M383" i="4"/>
  <c r="L383" i="4"/>
  <c r="K383" i="4"/>
  <c r="J383" i="4"/>
  <c r="J693" i="4" s="1"/>
  <c r="AZ693" i="4" s="1"/>
  <c r="H383" i="4"/>
  <c r="G383" i="4"/>
  <c r="BB382" i="4"/>
  <c r="AW692" i="4" s="1"/>
  <c r="AF382" i="4"/>
  <c r="AE382" i="4"/>
  <c r="AD382" i="4"/>
  <c r="AC382" i="4"/>
  <c r="AB382" i="4"/>
  <c r="AA382" i="4"/>
  <c r="Y382" i="4"/>
  <c r="X382" i="4"/>
  <c r="W382" i="4"/>
  <c r="V382" i="4"/>
  <c r="U382" i="4"/>
  <c r="T382" i="4"/>
  <c r="R382" i="4"/>
  <c r="Q382" i="4"/>
  <c r="P382" i="4"/>
  <c r="O382" i="4"/>
  <c r="N382" i="4"/>
  <c r="M382" i="4"/>
  <c r="L382" i="4"/>
  <c r="K382" i="4"/>
  <c r="J382" i="4"/>
  <c r="J692" i="4" s="1"/>
  <c r="H382" i="4"/>
  <c r="G382" i="4"/>
  <c r="BB381" i="4"/>
  <c r="AW691" i="4" s="1"/>
  <c r="AF381" i="4"/>
  <c r="AE381" i="4"/>
  <c r="AD381" i="4"/>
  <c r="AC381" i="4"/>
  <c r="AB381" i="4"/>
  <c r="AA381" i="4"/>
  <c r="Y381" i="4"/>
  <c r="X381" i="4"/>
  <c r="W381" i="4"/>
  <c r="V381" i="4"/>
  <c r="U381" i="4"/>
  <c r="T381" i="4"/>
  <c r="R381" i="4"/>
  <c r="Q381" i="4"/>
  <c r="P381" i="4"/>
  <c r="O381" i="4"/>
  <c r="N381" i="4"/>
  <c r="M381" i="4"/>
  <c r="K381" i="4"/>
  <c r="H381" i="4"/>
  <c r="G381" i="4"/>
  <c r="BB380" i="4"/>
  <c r="AF380" i="4"/>
  <c r="AE380" i="4"/>
  <c r="AD380" i="4"/>
  <c r="AC380" i="4"/>
  <c r="AB380" i="4"/>
  <c r="AA380" i="4"/>
  <c r="Y380" i="4"/>
  <c r="X380" i="4"/>
  <c r="W380" i="4"/>
  <c r="V380" i="4"/>
  <c r="U380" i="4"/>
  <c r="T380" i="4"/>
  <c r="R380" i="4"/>
  <c r="Q380" i="4"/>
  <c r="P380" i="4"/>
  <c r="O380" i="4"/>
  <c r="N380" i="4"/>
  <c r="M380" i="4"/>
  <c r="K380" i="4"/>
  <c r="H380" i="4"/>
  <c r="G380" i="4"/>
  <c r="BB379" i="4"/>
  <c r="AW689" i="4" s="1"/>
  <c r="AX689" i="4" s="1"/>
  <c r="AF379" i="4"/>
  <c r="AE379" i="4"/>
  <c r="AD379" i="4"/>
  <c r="AC379" i="4"/>
  <c r="AB379" i="4"/>
  <c r="AA379" i="4"/>
  <c r="Y379" i="4"/>
  <c r="X379" i="4"/>
  <c r="W379" i="4"/>
  <c r="V379" i="4"/>
  <c r="U379" i="4"/>
  <c r="T379" i="4"/>
  <c r="R379" i="4"/>
  <c r="Q379" i="4"/>
  <c r="P379" i="4"/>
  <c r="O379" i="4"/>
  <c r="N379" i="4"/>
  <c r="M379" i="4"/>
  <c r="L379" i="4"/>
  <c r="K379" i="4"/>
  <c r="H379" i="4"/>
  <c r="G379" i="4"/>
  <c r="BB378" i="4"/>
  <c r="AW688" i="4" s="1"/>
  <c r="AF378" i="4"/>
  <c r="AE378" i="4"/>
  <c r="AD378" i="4"/>
  <c r="AC378" i="4"/>
  <c r="AB378" i="4"/>
  <c r="AA378" i="4"/>
  <c r="Y378" i="4"/>
  <c r="X378" i="4"/>
  <c r="W378" i="4"/>
  <c r="V378" i="4"/>
  <c r="U378" i="4"/>
  <c r="T378" i="4"/>
  <c r="R378" i="4"/>
  <c r="Q378" i="4"/>
  <c r="P378" i="4"/>
  <c r="O378" i="4"/>
  <c r="N378" i="4"/>
  <c r="M378" i="4"/>
  <c r="L378" i="4"/>
  <c r="K378" i="4"/>
  <c r="H378" i="4"/>
  <c r="G378" i="4"/>
  <c r="BB377" i="4"/>
  <c r="AF377" i="4"/>
  <c r="AE377" i="4"/>
  <c r="AD377" i="4"/>
  <c r="AC377" i="4"/>
  <c r="AB377" i="4"/>
  <c r="AA377" i="4"/>
  <c r="Y377" i="4"/>
  <c r="X377" i="4"/>
  <c r="W377" i="4"/>
  <c r="V377" i="4"/>
  <c r="U377" i="4"/>
  <c r="T377" i="4"/>
  <c r="R377" i="4"/>
  <c r="Q377" i="4"/>
  <c r="P377" i="4"/>
  <c r="O377" i="4"/>
  <c r="N377" i="4"/>
  <c r="M377" i="4"/>
  <c r="L377" i="4"/>
  <c r="K377" i="4"/>
  <c r="H377" i="4"/>
  <c r="G377" i="4"/>
  <c r="BB376" i="4"/>
  <c r="AW686" i="4" s="1"/>
  <c r="AF376" i="4"/>
  <c r="AE376" i="4"/>
  <c r="AD376" i="4"/>
  <c r="AC376" i="4"/>
  <c r="AB376" i="4"/>
  <c r="AA376" i="4"/>
  <c r="Y376" i="4"/>
  <c r="X376" i="4"/>
  <c r="W376" i="4"/>
  <c r="V376" i="4"/>
  <c r="U376" i="4"/>
  <c r="T376" i="4"/>
  <c r="R376" i="4"/>
  <c r="Q376" i="4"/>
  <c r="P376" i="4"/>
  <c r="O376" i="4"/>
  <c r="N376" i="4"/>
  <c r="M376" i="4"/>
  <c r="L376" i="4"/>
  <c r="K376" i="4"/>
  <c r="J376" i="4"/>
  <c r="J686" i="4" s="1"/>
  <c r="I376" i="4"/>
  <c r="H376" i="4"/>
  <c r="G376" i="4"/>
  <c r="BB375" i="4"/>
  <c r="AW685" i="4" s="1"/>
  <c r="AF375" i="4"/>
  <c r="AE375" i="4"/>
  <c r="AD375" i="4"/>
  <c r="AC375" i="4"/>
  <c r="AB375" i="4"/>
  <c r="AA375" i="4"/>
  <c r="Y375" i="4"/>
  <c r="X375" i="4"/>
  <c r="W375" i="4"/>
  <c r="V375" i="4"/>
  <c r="U375" i="4"/>
  <c r="T375" i="4"/>
  <c r="R375" i="4"/>
  <c r="Q375" i="4"/>
  <c r="P375" i="4"/>
  <c r="O375" i="4"/>
  <c r="N375" i="4"/>
  <c r="M375" i="4"/>
  <c r="K375" i="4"/>
  <c r="J375" i="4"/>
  <c r="J685" i="4" s="1"/>
  <c r="I375" i="4"/>
  <c r="H375" i="4"/>
  <c r="G375" i="4"/>
  <c r="BB374" i="4"/>
  <c r="AW684" i="4" s="1"/>
  <c r="AX684" i="4" s="1"/>
  <c r="AF374" i="4"/>
  <c r="AE374" i="4"/>
  <c r="AD374" i="4"/>
  <c r="AC374" i="4"/>
  <c r="AB374" i="4"/>
  <c r="AA374" i="4"/>
  <c r="Y374" i="4"/>
  <c r="X374" i="4"/>
  <c r="W374" i="4"/>
  <c r="V374" i="4"/>
  <c r="U374" i="4"/>
  <c r="T374" i="4"/>
  <c r="R374" i="4"/>
  <c r="Q374" i="4"/>
  <c r="P374" i="4"/>
  <c r="O374" i="4"/>
  <c r="N374" i="4"/>
  <c r="M374" i="4"/>
  <c r="L374" i="4"/>
  <c r="K374" i="4"/>
  <c r="J374" i="4"/>
  <c r="H374" i="4"/>
  <c r="G374" i="4"/>
  <c r="BB373" i="4"/>
  <c r="AW683" i="4" s="1"/>
  <c r="AF373" i="4"/>
  <c r="AE373" i="4"/>
  <c r="AD373" i="4"/>
  <c r="AC373" i="4"/>
  <c r="AB373" i="4"/>
  <c r="AA373" i="4"/>
  <c r="Y373" i="4"/>
  <c r="X373" i="4"/>
  <c r="W373" i="4"/>
  <c r="V373" i="4"/>
  <c r="U373" i="4"/>
  <c r="T373" i="4"/>
  <c r="R373" i="4"/>
  <c r="Q373" i="4"/>
  <c r="P373" i="4"/>
  <c r="O373" i="4"/>
  <c r="N373" i="4"/>
  <c r="M373" i="4"/>
  <c r="K373" i="4"/>
  <c r="H373" i="4"/>
  <c r="G373" i="4"/>
  <c r="BB372" i="4"/>
  <c r="AW682" i="4" s="1"/>
  <c r="AF372" i="4"/>
  <c r="AE372" i="4"/>
  <c r="AD372" i="4"/>
  <c r="AC372" i="4"/>
  <c r="AB372" i="4"/>
  <c r="AA372" i="4"/>
  <c r="Y372" i="4"/>
  <c r="X372" i="4"/>
  <c r="W372" i="4"/>
  <c r="V372" i="4"/>
  <c r="U372" i="4"/>
  <c r="T372" i="4"/>
  <c r="R372" i="4"/>
  <c r="Q372" i="4"/>
  <c r="P372" i="4"/>
  <c r="O372" i="4"/>
  <c r="N372" i="4"/>
  <c r="M372" i="4"/>
  <c r="L372" i="4"/>
  <c r="K372" i="4"/>
  <c r="H372" i="4"/>
  <c r="G372" i="4"/>
  <c r="BB371" i="4"/>
  <c r="AW681" i="4" s="1"/>
  <c r="AF371" i="4"/>
  <c r="AE371" i="4"/>
  <c r="AD371" i="4"/>
  <c r="AC371" i="4"/>
  <c r="AB371" i="4"/>
  <c r="AA371" i="4"/>
  <c r="Y371" i="4"/>
  <c r="X371" i="4"/>
  <c r="W371" i="4"/>
  <c r="V371" i="4"/>
  <c r="U371" i="4"/>
  <c r="T371" i="4"/>
  <c r="R371" i="4"/>
  <c r="Q371" i="4"/>
  <c r="P371" i="4"/>
  <c r="O371" i="4"/>
  <c r="N371" i="4"/>
  <c r="M371" i="4"/>
  <c r="L371" i="4"/>
  <c r="K371" i="4"/>
  <c r="H371" i="4"/>
  <c r="G371" i="4"/>
  <c r="BB370" i="4"/>
  <c r="AW680" i="4" s="1"/>
  <c r="AF370" i="4"/>
  <c r="AE370" i="4"/>
  <c r="AD370" i="4"/>
  <c r="AC370" i="4"/>
  <c r="AB370" i="4"/>
  <c r="AA370" i="4"/>
  <c r="Y370" i="4"/>
  <c r="X370" i="4"/>
  <c r="W370" i="4"/>
  <c r="V370" i="4"/>
  <c r="U370" i="4"/>
  <c r="T370" i="4"/>
  <c r="R370" i="4"/>
  <c r="Q370" i="4"/>
  <c r="P370" i="4"/>
  <c r="O370" i="4"/>
  <c r="N370" i="4"/>
  <c r="M370" i="4"/>
  <c r="L370" i="4"/>
  <c r="K370" i="4"/>
  <c r="H370" i="4"/>
  <c r="G370" i="4"/>
  <c r="BB369" i="4"/>
  <c r="AW679" i="4" s="1"/>
  <c r="AF369" i="4"/>
  <c r="AE369" i="4"/>
  <c r="AD369" i="4"/>
  <c r="AC369" i="4"/>
  <c r="AB369" i="4"/>
  <c r="AA369" i="4"/>
  <c r="Y369" i="4"/>
  <c r="X369" i="4"/>
  <c r="W369" i="4"/>
  <c r="V369" i="4"/>
  <c r="U369" i="4"/>
  <c r="T369" i="4"/>
  <c r="R369" i="4"/>
  <c r="Q369" i="4"/>
  <c r="P369" i="4"/>
  <c r="O369" i="4"/>
  <c r="N369" i="4"/>
  <c r="M369" i="4"/>
  <c r="L369" i="4"/>
  <c r="K369" i="4"/>
  <c r="J369" i="4"/>
  <c r="J679" i="4" s="1"/>
  <c r="H369" i="4"/>
  <c r="G369" i="4"/>
  <c r="BB368" i="4"/>
  <c r="AW678" i="4" s="1"/>
  <c r="AF368" i="4"/>
  <c r="AE368" i="4"/>
  <c r="AD368" i="4"/>
  <c r="AC368" i="4"/>
  <c r="AB368" i="4"/>
  <c r="AA368" i="4"/>
  <c r="Y368" i="4"/>
  <c r="X368" i="4"/>
  <c r="W368" i="4"/>
  <c r="V368" i="4"/>
  <c r="U368" i="4"/>
  <c r="T368" i="4"/>
  <c r="R368" i="4"/>
  <c r="Q368" i="4"/>
  <c r="P368" i="4"/>
  <c r="O368" i="4"/>
  <c r="N368" i="4"/>
  <c r="M368" i="4"/>
  <c r="L368" i="4"/>
  <c r="K368" i="4"/>
  <c r="J368" i="4"/>
  <c r="J678" i="4" s="1"/>
  <c r="H368" i="4"/>
  <c r="G368" i="4"/>
  <c r="BB367" i="4"/>
  <c r="J367" i="4" s="1"/>
  <c r="AF367" i="4"/>
  <c r="AE367" i="4"/>
  <c r="AD367" i="4"/>
  <c r="AC367" i="4"/>
  <c r="AB367" i="4"/>
  <c r="AA367" i="4"/>
  <c r="Y367" i="4"/>
  <c r="X367" i="4"/>
  <c r="W367" i="4"/>
  <c r="V367" i="4"/>
  <c r="U367" i="4"/>
  <c r="T367" i="4"/>
  <c r="R367" i="4"/>
  <c r="Q367" i="4"/>
  <c r="P367" i="4"/>
  <c r="O367" i="4"/>
  <c r="N367" i="4"/>
  <c r="M367" i="4"/>
  <c r="L367" i="4"/>
  <c r="K367" i="4"/>
  <c r="H367" i="4"/>
  <c r="G367" i="4"/>
  <c r="BB366" i="4"/>
  <c r="AW676" i="4" s="1"/>
  <c r="AF366" i="4"/>
  <c r="AE366" i="4"/>
  <c r="AD366" i="4"/>
  <c r="AC366" i="4"/>
  <c r="AB366" i="4"/>
  <c r="AA366" i="4"/>
  <c r="Y366" i="4"/>
  <c r="X366" i="4"/>
  <c r="W366" i="4"/>
  <c r="V366" i="4"/>
  <c r="U366" i="4"/>
  <c r="T366" i="4"/>
  <c r="R366" i="4"/>
  <c r="Q366" i="4"/>
  <c r="P366" i="4"/>
  <c r="O366" i="4"/>
  <c r="N366" i="4"/>
  <c r="M366" i="4"/>
  <c r="L366" i="4"/>
  <c r="K366" i="4"/>
  <c r="H366" i="4"/>
  <c r="G366" i="4"/>
  <c r="BB365" i="4"/>
  <c r="AF365" i="4"/>
  <c r="AE365" i="4"/>
  <c r="AD365" i="4"/>
  <c r="AC365" i="4"/>
  <c r="AB365" i="4"/>
  <c r="AA365" i="4"/>
  <c r="Y365" i="4"/>
  <c r="X365" i="4"/>
  <c r="W365" i="4"/>
  <c r="V365" i="4"/>
  <c r="U365" i="4"/>
  <c r="T365" i="4"/>
  <c r="R365" i="4"/>
  <c r="Q365" i="4"/>
  <c r="P365" i="4"/>
  <c r="O365" i="4"/>
  <c r="N365" i="4"/>
  <c r="M365" i="4"/>
  <c r="K365" i="4"/>
  <c r="H365" i="4"/>
  <c r="G365" i="4"/>
  <c r="BB364" i="4"/>
  <c r="AW674" i="4" s="1"/>
  <c r="AF364" i="4"/>
  <c r="AE364" i="4"/>
  <c r="AD364" i="4"/>
  <c r="AC364" i="4"/>
  <c r="AB364" i="4"/>
  <c r="AA364" i="4"/>
  <c r="Y364" i="4"/>
  <c r="X364" i="4"/>
  <c r="W364" i="4"/>
  <c r="V364" i="4"/>
  <c r="U364" i="4"/>
  <c r="U629" i="4" s="1"/>
  <c r="T364" i="4"/>
  <c r="R364" i="4"/>
  <c r="Q364" i="4"/>
  <c r="P364" i="4"/>
  <c r="O364" i="4"/>
  <c r="N364" i="4"/>
  <c r="M364" i="4"/>
  <c r="L364" i="4"/>
  <c r="K364" i="4"/>
  <c r="J364" i="4"/>
  <c r="J674" i="4" s="1"/>
  <c r="I364" i="4"/>
  <c r="H364" i="4"/>
  <c r="G364" i="4"/>
  <c r="BB363" i="4"/>
  <c r="AW673" i="4" s="1"/>
  <c r="AF363" i="4"/>
  <c r="AE363" i="4"/>
  <c r="AD363" i="4"/>
  <c r="AC363" i="4"/>
  <c r="AB363" i="4"/>
  <c r="AA363" i="4"/>
  <c r="Y363" i="4"/>
  <c r="X363" i="4"/>
  <c r="W363" i="4"/>
  <c r="V363" i="4"/>
  <c r="U363" i="4"/>
  <c r="T363" i="4"/>
  <c r="R363" i="4"/>
  <c r="Q363" i="4"/>
  <c r="P363" i="4"/>
  <c r="O363" i="4"/>
  <c r="N363" i="4"/>
  <c r="M363" i="4"/>
  <c r="L363" i="4"/>
  <c r="K363" i="4"/>
  <c r="J363" i="4"/>
  <c r="J673" i="4" s="1"/>
  <c r="I673" i="4" s="1"/>
  <c r="AY673" i="4" s="1"/>
  <c r="I363" i="4"/>
  <c r="H363" i="4"/>
  <c r="G363" i="4"/>
  <c r="BB362" i="4"/>
  <c r="AW672" i="4" s="1"/>
  <c r="AF362" i="4"/>
  <c r="AE362" i="4"/>
  <c r="AD362" i="4"/>
  <c r="AC362" i="4"/>
  <c r="AB362" i="4"/>
  <c r="AA362" i="4"/>
  <c r="Y362" i="4"/>
  <c r="X362" i="4"/>
  <c r="W362" i="4"/>
  <c r="V362" i="4"/>
  <c r="U362" i="4"/>
  <c r="T362" i="4"/>
  <c r="R362" i="4"/>
  <c r="Q362" i="4"/>
  <c r="P362" i="4"/>
  <c r="O362" i="4"/>
  <c r="N362" i="4"/>
  <c r="M362" i="4"/>
  <c r="L362" i="4"/>
  <c r="K362" i="4"/>
  <c r="J362" i="4"/>
  <c r="H362" i="4"/>
  <c r="G362" i="4"/>
  <c r="BB361" i="4"/>
  <c r="AW671" i="4" s="1"/>
  <c r="AF361" i="4"/>
  <c r="AE361" i="4"/>
  <c r="AD361" i="4"/>
  <c r="AC361" i="4"/>
  <c r="AB361" i="4"/>
  <c r="AA361" i="4"/>
  <c r="Y361" i="4"/>
  <c r="X361" i="4"/>
  <c r="W361" i="4"/>
  <c r="V361" i="4"/>
  <c r="U361" i="4"/>
  <c r="T361" i="4"/>
  <c r="R361" i="4"/>
  <c r="Q361" i="4"/>
  <c r="P361" i="4"/>
  <c r="O361" i="4"/>
  <c r="N361" i="4"/>
  <c r="M361" i="4"/>
  <c r="L361" i="4"/>
  <c r="K361" i="4"/>
  <c r="H361" i="4"/>
  <c r="G361" i="4"/>
  <c r="BB360" i="4"/>
  <c r="AW670" i="4" s="1"/>
  <c r="AF360" i="4"/>
  <c r="AE360" i="4"/>
  <c r="AD360" i="4"/>
  <c r="AC360" i="4"/>
  <c r="AB360" i="4"/>
  <c r="AA360" i="4"/>
  <c r="Y360" i="4"/>
  <c r="X360" i="4"/>
  <c r="W360" i="4"/>
  <c r="V360" i="4"/>
  <c r="U360" i="4"/>
  <c r="T360" i="4"/>
  <c r="R360" i="4"/>
  <c r="Q360" i="4"/>
  <c r="P360" i="4"/>
  <c r="O360" i="4"/>
  <c r="N360" i="4"/>
  <c r="M360" i="4"/>
  <c r="L360" i="4"/>
  <c r="K360" i="4"/>
  <c r="H360" i="4"/>
  <c r="G360" i="4"/>
  <c r="BB359" i="4"/>
  <c r="AW669" i="4" s="1"/>
  <c r="AF359" i="4"/>
  <c r="AE359" i="4"/>
  <c r="AD359" i="4"/>
  <c r="AC359" i="4"/>
  <c r="AB359" i="4"/>
  <c r="AA359" i="4"/>
  <c r="Y359" i="4"/>
  <c r="X359" i="4"/>
  <c r="W359" i="4"/>
  <c r="V359" i="4"/>
  <c r="U359" i="4"/>
  <c r="T359" i="4"/>
  <c r="R359" i="4"/>
  <c r="Q359" i="4"/>
  <c r="P359" i="4"/>
  <c r="O359" i="4"/>
  <c r="N359" i="4"/>
  <c r="M359" i="4"/>
  <c r="L359" i="4"/>
  <c r="K359" i="4"/>
  <c r="H359" i="4"/>
  <c r="G359" i="4"/>
  <c r="BB358" i="4"/>
  <c r="AW668" i="4" s="1"/>
  <c r="AF358" i="4"/>
  <c r="AE358" i="4"/>
  <c r="AD358" i="4"/>
  <c r="AC358" i="4"/>
  <c r="AB358" i="4"/>
  <c r="AA358" i="4"/>
  <c r="Y358" i="4"/>
  <c r="X358" i="4"/>
  <c r="W358" i="4"/>
  <c r="V358" i="4"/>
  <c r="U358" i="4"/>
  <c r="T358" i="4"/>
  <c r="R358" i="4"/>
  <c r="Q358" i="4"/>
  <c r="P358" i="4"/>
  <c r="O358" i="4"/>
  <c r="N358" i="4"/>
  <c r="M358" i="4"/>
  <c r="K358" i="4"/>
  <c r="H358" i="4"/>
  <c r="G358" i="4"/>
  <c r="BB357" i="4"/>
  <c r="AW667" i="4" s="1"/>
  <c r="AF357" i="4"/>
  <c r="AE357" i="4"/>
  <c r="AD357" i="4"/>
  <c r="AC357" i="4"/>
  <c r="AB357" i="4"/>
  <c r="AA357" i="4"/>
  <c r="Y357" i="4"/>
  <c r="X357" i="4"/>
  <c r="W357" i="4"/>
  <c r="V357" i="4"/>
  <c r="U357" i="4"/>
  <c r="T357" i="4"/>
  <c r="R357" i="4"/>
  <c r="Q357" i="4"/>
  <c r="P357" i="4"/>
  <c r="O357" i="4"/>
  <c r="N357" i="4"/>
  <c r="M357" i="4"/>
  <c r="L357" i="4"/>
  <c r="K357" i="4"/>
  <c r="J357" i="4"/>
  <c r="J667" i="4" s="1"/>
  <c r="H357" i="4"/>
  <c r="G357" i="4"/>
  <c r="BB356" i="4"/>
  <c r="AW666" i="4" s="1"/>
  <c r="AX666" i="4" s="1"/>
  <c r="AF356" i="4"/>
  <c r="AE356" i="4"/>
  <c r="AD356" i="4"/>
  <c r="AC356" i="4"/>
  <c r="AB356" i="4"/>
  <c r="AA356" i="4"/>
  <c r="Y356" i="4"/>
  <c r="X356" i="4"/>
  <c r="W356" i="4"/>
  <c r="V356" i="4"/>
  <c r="U356" i="4"/>
  <c r="T356" i="4"/>
  <c r="R356" i="4"/>
  <c r="Q356" i="4"/>
  <c r="P356" i="4"/>
  <c r="O356" i="4"/>
  <c r="N356" i="4"/>
  <c r="M356" i="4"/>
  <c r="L356" i="4"/>
  <c r="K356" i="4"/>
  <c r="J356" i="4"/>
  <c r="I356" i="4" s="1"/>
  <c r="H356" i="4"/>
  <c r="G356" i="4"/>
  <c r="BB355" i="4"/>
  <c r="AW665" i="4" s="1"/>
  <c r="AF355" i="4"/>
  <c r="AE355" i="4"/>
  <c r="AD355" i="4"/>
  <c r="AC355" i="4"/>
  <c r="AB355" i="4"/>
  <c r="AA355" i="4"/>
  <c r="Y355" i="4"/>
  <c r="X355" i="4"/>
  <c r="W355" i="4"/>
  <c r="V355" i="4"/>
  <c r="U355" i="4"/>
  <c r="T355" i="4"/>
  <c r="R355" i="4"/>
  <c r="Q355" i="4"/>
  <c r="P355" i="4"/>
  <c r="O355" i="4"/>
  <c r="N355" i="4"/>
  <c r="M355" i="4"/>
  <c r="L355" i="4"/>
  <c r="K355" i="4"/>
  <c r="H355" i="4"/>
  <c r="G355" i="4"/>
  <c r="BB354" i="4"/>
  <c r="AW664" i="4" s="1"/>
  <c r="AX664" i="4" s="1"/>
  <c r="AF354" i="4"/>
  <c r="AE354" i="4"/>
  <c r="AD354" i="4"/>
  <c r="AC354" i="4"/>
  <c r="AB354" i="4"/>
  <c r="AA354" i="4"/>
  <c r="Y354" i="4"/>
  <c r="X354" i="4"/>
  <c r="W354" i="4"/>
  <c r="V354" i="4"/>
  <c r="U354" i="4"/>
  <c r="T354" i="4"/>
  <c r="R354" i="4"/>
  <c r="Q354" i="4"/>
  <c r="P354" i="4"/>
  <c r="O354" i="4"/>
  <c r="N354" i="4"/>
  <c r="M354" i="4"/>
  <c r="K354" i="4"/>
  <c r="H354" i="4"/>
  <c r="G354" i="4"/>
  <c r="BB353" i="4"/>
  <c r="N630" i="4" s="1"/>
  <c r="AF353" i="4"/>
  <c r="AE353" i="4"/>
  <c r="AD353" i="4"/>
  <c r="AC353" i="4"/>
  <c r="AB353" i="4"/>
  <c r="AA353" i="4"/>
  <c r="Y353" i="4"/>
  <c r="X353" i="4"/>
  <c r="W353" i="4"/>
  <c r="V353" i="4"/>
  <c r="U353" i="4"/>
  <c r="T353" i="4"/>
  <c r="R353" i="4"/>
  <c r="Q353" i="4"/>
  <c r="P353" i="4"/>
  <c r="O353" i="4"/>
  <c r="N353" i="4"/>
  <c r="M353" i="4"/>
  <c r="L353" i="4"/>
  <c r="K353" i="4"/>
  <c r="H353" i="4"/>
  <c r="G353" i="4"/>
  <c r="BB352" i="4"/>
  <c r="AW662" i="4" s="1"/>
  <c r="AF352" i="4"/>
  <c r="AE352" i="4"/>
  <c r="AD352" i="4"/>
  <c r="AC352" i="4"/>
  <c r="AB352" i="4"/>
  <c r="AA352" i="4"/>
  <c r="Y352" i="4"/>
  <c r="X352" i="4"/>
  <c r="W352" i="4"/>
  <c r="V352" i="4"/>
  <c r="U352" i="4"/>
  <c r="T352" i="4"/>
  <c r="R352" i="4"/>
  <c r="Q352" i="4"/>
  <c r="P352" i="4"/>
  <c r="O352" i="4"/>
  <c r="N352" i="4"/>
  <c r="M352" i="4"/>
  <c r="L352" i="4"/>
  <c r="K352" i="4"/>
  <c r="J352" i="4"/>
  <c r="J662" i="4" s="1"/>
  <c r="I352" i="4"/>
  <c r="H352" i="4"/>
  <c r="X634" i="4" s="1"/>
  <c r="G352" i="4"/>
  <c r="BB351" i="4"/>
  <c r="AW661" i="4" s="1"/>
  <c r="AF351" i="4"/>
  <c r="AE351" i="4"/>
  <c r="AD351" i="4"/>
  <c r="AC351" i="4"/>
  <c r="AB351" i="4"/>
  <c r="AA351" i="4"/>
  <c r="Y351" i="4"/>
  <c r="X351" i="4"/>
  <c r="W351" i="4"/>
  <c r="V351" i="4"/>
  <c r="U351" i="4"/>
  <c r="T351" i="4"/>
  <c r="R351" i="4"/>
  <c r="Q351" i="4"/>
  <c r="P351" i="4"/>
  <c r="O351" i="4"/>
  <c r="N351" i="4"/>
  <c r="M351" i="4"/>
  <c r="L351" i="4"/>
  <c r="K351" i="4"/>
  <c r="J351" i="4"/>
  <c r="J661" i="4" s="1"/>
  <c r="AZ661" i="4" s="1"/>
  <c r="I351" i="4"/>
  <c r="H351" i="4"/>
  <c r="G351" i="4"/>
  <c r="BB350" i="4"/>
  <c r="AW660" i="4" s="1"/>
  <c r="AF350" i="4"/>
  <c r="AE350" i="4"/>
  <c r="AD350" i="4"/>
  <c r="AC350" i="4"/>
  <c r="AB350" i="4"/>
  <c r="AA350" i="4"/>
  <c r="Y350" i="4"/>
  <c r="X350" i="4"/>
  <c r="W350" i="4"/>
  <c r="V350" i="4"/>
  <c r="U350" i="4"/>
  <c r="T350" i="4"/>
  <c r="R350" i="4"/>
  <c r="Q350" i="4"/>
  <c r="P350" i="4"/>
  <c r="O350" i="4"/>
  <c r="N350" i="4"/>
  <c r="M350" i="4"/>
  <c r="L350" i="4"/>
  <c r="K350" i="4"/>
  <c r="J350" i="4"/>
  <c r="H350" i="4"/>
  <c r="G350" i="4"/>
  <c r="BB349" i="4"/>
  <c r="AW659" i="4" s="1"/>
  <c r="AF349" i="4"/>
  <c r="AE349" i="4"/>
  <c r="AD349" i="4"/>
  <c r="AC349" i="4"/>
  <c r="AB349" i="4"/>
  <c r="AA349" i="4"/>
  <c r="Y349" i="4"/>
  <c r="X349" i="4"/>
  <c r="W349" i="4"/>
  <c r="V349" i="4"/>
  <c r="U349" i="4"/>
  <c r="T349" i="4"/>
  <c r="R349" i="4"/>
  <c r="Q349" i="4"/>
  <c r="P349" i="4"/>
  <c r="O349" i="4"/>
  <c r="N349" i="4"/>
  <c r="M349" i="4"/>
  <c r="L349" i="4"/>
  <c r="K349" i="4"/>
  <c r="H349" i="4"/>
  <c r="G349" i="4"/>
  <c r="BB348" i="4"/>
  <c r="AW658" i="4" s="1"/>
  <c r="AF348" i="4"/>
  <c r="AE348" i="4"/>
  <c r="AD348" i="4"/>
  <c r="AC348" i="4"/>
  <c r="AB348" i="4"/>
  <c r="AA348" i="4"/>
  <c r="Y348" i="4"/>
  <c r="X348" i="4"/>
  <c r="W348" i="4"/>
  <c r="V348" i="4"/>
  <c r="U348" i="4"/>
  <c r="T348" i="4"/>
  <c r="R348" i="4"/>
  <c r="Q348" i="4"/>
  <c r="P348" i="4"/>
  <c r="O348" i="4"/>
  <c r="N348" i="4"/>
  <c r="M348" i="4"/>
  <c r="L348" i="4"/>
  <c r="K348" i="4"/>
  <c r="H348" i="4"/>
  <c r="G348" i="4"/>
  <c r="BB347" i="4"/>
  <c r="AW657" i="4" s="1"/>
  <c r="AF347" i="4"/>
  <c r="AE347" i="4"/>
  <c r="AD347" i="4"/>
  <c r="AC347" i="4"/>
  <c r="AB347" i="4"/>
  <c r="AA347" i="4"/>
  <c r="Y347" i="4"/>
  <c r="X347" i="4"/>
  <c r="W347" i="4"/>
  <c r="V347" i="4"/>
  <c r="U347" i="4"/>
  <c r="T347" i="4"/>
  <c r="R347" i="4"/>
  <c r="Q347" i="4"/>
  <c r="P347" i="4"/>
  <c r="O347" i="4"/>
  <c r="N347" i="4"/>
  <c r="M347" i="4"/>
  <c r="L347" i="4"/>
  <c r="K347" i="4"/>
  <c r="H347" i="4"/>
  <c r="G347" i="4"/>
  <c r="BB346" i="4"/>
  <c r="AW656" i="4" s="1"/>
  <c r="AF346" i="4"/>
  <c r="AE346" i="4"/>
  <c r="AD346" i="4"/>
  <c r="AC346" i="4"/>
  <c r="AB346" i="4"/>
  <c r="AA346" i="4"/>
  <c r="Y346" i="4"/>
  <c r="X346" i="4"/>
  <c r="W346" i="4"/>
  <c r="V346" i="4"/>
  <c r="U346" i="4"/>
  <c r="T346" i="4"/>
  <c r="R346" i="4"/>
  <c r="Q346" i="4"/>
  <c r="P346" i="4"/>
  <c r="O346" i="4"/>
  <c r="N346" i="4"/>
  <c r="M346" i="4"/>
  <c r="K346" i="4"/>
  <c r="H346" i="4"/>
  <c r="G346" i="4"/>
  <c r="BB345" i="4"/>
  <c r="AW655" i="4" s="1"/>
  <c r="AF345" i="4"/>
  <c r="AE345" i="4"/>
  <c r="AD345" i="4"/>
  <c r="AC345" i="4"/>
  <c r="AB345" i="4"/>
  <c r="AA345" i="4"/>
  <c r="Y345" i="4"/>
  <c r="X345" i="4"/>
  <c r="W345" i="4"/>
  <c r="V345" i="4"/>
  <c r="U345" i="4"/>
  <c r="T345" i="4"/>
  <c r="R345" i="4"/>
  <c r="Q345" i="4"/>
  <c r="P345" i="4"/>
  <c r="O345" i="4"/>
  <c r="N345" i="4"/>
  <c r="M345" i="4"/>
  <c r="L345" i="4"/>
  <c r="K345" i="4"/>
  <c r="J345" i="4"/>
  <c r="J655" i="4" s="1"/>
  <c r="H345" i="4"/>
  <c r="G345" i="4"/>
  <c r="BB344" i="4"/>
  <c r="AW654" i="4" s="1"/>
  <c r="AF344" i="4"/>
  <c r="AE344" i="4"/>
  <c r="AD344" i="4"/>
  <c r="AC344" i="4"/>
  <c r="AB344" i="4"/>
  <c r="AA344" i="4"/>
  <c r="Y344" i="4"/>
  <c r="X344" i="4"/>
  <c r="W344" i="4"/>
  <c r="V344" i="4"/>
  <c r="U344" i="4"/>
  <c r="T344" i="4"/>
  <c r="R344" i="4"/>
  <c r="Q344" i="4"/>
  <c r="P344" i="4"/>
  <c r="O344" i="4"/>
  <c r="N344" i="4"/>
  <c r="M344" i="4"/>
  <c r="L344" i="4"/>
  <c r="K344" i="4"/>
  <c r="J344" i="4"/>
  <c r="J654" i="4" s="1"/>
  <c r="H344" i="4"/>
  <c r="G344" i="4"/>
  <c r="BB343" i="4"/>
  <c r="AW653" i="4" s="1"/>
  <c r="AF343" i="4"/>
  <c r="AE343" i="4"/>
  <c r="AD343" i="4"/>
  <c r="AC343" i="4"/>
  <c r="AB343" i="4"/>
  <c r="AA343" i="4"/>
  <c r="Y343" i="4"/>
  <c r="X343" i="4"/>
  <c r="W343" i="4"/>
  <c r="V343" i="4"/>
  <c r="U343" i="4"/>
  <c r="T343" i="4"/>
  <c r="R343" i="4"/>
  <c r="Q343" i="4"/>
  <c r="P343" i="4"/>
  <c r="O343" i="4"/>
  <c r="N343" i="4"/>
  <c r="M343" i="4"/>
  <c r="L343" i="4"/>
  <c r="K343" i="4"/>
  <c r="H343" i="4"/>
  <c r="G343" i="4"/>
  <c r="BB342" i="4"/>
  <c r="AW652" i="4" s="1"/>
  <c r="AF342" i="4"/>
  <c r="AE342" i="4"/>
  <c r="AD342" i="4"/>
  <c r="AC342" i="4"/>
  <c r="AB342" i="4"/>
  <c r="AA342" i="4"/>
  <c r="Y342" i="4"/>
  <c r="X342" i="4"/>
  <c r="W342" i="4"/>
  <c r="V342" i="4"/>
  <c r="U342" i="4"/>
  <c r="T342" i="4"/>
  <c r="R342" i="4"/>
  <c r="Q342" i="4"/>
  <c r="P342" i="4"/>
  <c r="O342" i="4"/>
  <c r="N342" i="4"/>
  <c r="M342" i="4"/>
  <c r="L342" i="4"/>
  <c r="K342" i="4"/>
  <c r="H342" i="4"/>
  <c r="G342" i="4"/>
  <c r="BB341" i="4"/>
  <c r="AF341" i="4"/>
  <c r="AE341" i="4"/>
  <c r="AD341" i="4"/>
  <c r="AC341" i="4"/>
  <c r="AB341" i="4"/>
  <c r="AA341" i="4"/>
  <c r="Y341" i="4"/>
  <c r="X341" i="4"/>
  <c r="W341" i="4"/>
  <c r="V341" i="4"/>
  <c r="U341" i="4"/>
  <c r="T341" i="4"/>
  <c r="R341" i="4"/>
  <c r="Q341" i="4"/>
  <c r="P341" i="4"/>
  <c r="O341" i="4"/>
  <c r="N341" i="4"/>
  <c r="N638" i="4" s="1"/>
  <c r="M341" i="4"/>
  <c r="L341" i="4"/>
  <c r="K341" i="4"/>
  <c r="H341" i="4"/>
  <c r="G341" i="4"/>
  <c r="BB340" i="4"/>
  <c r="AW650" i="4" s="1"/>
  <c r="AF340" i="4"/>
  <c r="AE340" i="4"/>
  <c r="AD340" i="4"/>
  <c r="AC340" i="4"/>
  <c r="AB340" i="4"/>
  <c r="AA340" i="4"/>
  <c r="Y340" i="4"/>
  <c r="X340" i="4"/>
  <c r="W340" i="4"/>
  <c r="V340" i="4"/>
  <c r="U340" i="4"/>
  <c r="T340" i="4"/>
  <c r="R340" i="4"/>
  <c r="Q340" i="4"/>
  <c r="P340" i="4"/>
  <c r="O340" i="4"/>
  <c r="N340" i="4"/>
  <c r="M340" i="4"/>
  <c r="L340" i="4"/>
  <c r="K340" i="4"/>
  <c r="J340" i="4"/>
  <c r="J650" i="4" s="1"/>
  <c r="I340" i="4"/>
  <c r="H340" i="4"/>
  <c r="G340" i="4"/>
  <c r="BB339" i="4"/>
  <c r="AW649" i="4" s="1"/>
  <c r="AF339" i="4"/>
  <c r="AE339" i="4"/>
  <c r="AD339" i="4"/>
  <c r="AC339" i="4"/>
  <c r="AB339" i="4"/>
  <c r="AB638" i="4" s="1"/>
  <c r="AA339" i="4"/>
  <c r="Y339" i="4"/>
  <c r="X339" i="4"/>
  <c r="W339" i="4"/>
  <c r="V339" i="4"/>
  <c r="U339" i="4"/>
  <c r="T339" i="4"/>
  <c r="R339" i="4"/>
  <c r="Q339" i="4"/>
  <c r="P339" i="4"/>
  <c r="O339" i="4"/>
  <c r="N339" i="4"/>
  <c r="N629" i="4" s="1"/>
  <c r="M339" i="4"/>
  <c r="L339" i="4"/>
  <c r="K339" i="4"/>
  <c r="J339" i="4"/>
  <c r="I339" i="4"/>
  <c r="H339" i="4"/>
  <c r="G339" i="4"/>
  <c r="H338" i="4"/>
  <c r="U334" i="4"/>
  <c r="L334" i="4"/>
  <c r="U330" i="4"/>
  <c r="L330" i="4"/>
  <c r="U329" i="4"/>
  <c r="U328" i="4"/>
  <c r="L328" i="4"/>
  <c r="U326" i="4"/>
  <c r="L326" i="4"/>
  <c r="AI325" i="4"/>
  <c r="AH325" i="4"/>
  <c r="AG325" i="4"/>
  <c r="AF325" i="4"/>
  <c r="AE325" i="4"/>
  <c r="AD325" i="4"/>
  <c r="AA325" i="4"/>
  <c r="Z325" i="4"/>
  <c r="Y325" i="4"/>
  <c r="X325" i="4"/>
  <c r="W325" i="4"/>
  <c r="V325" i="4"/>
  <c r="S325" i="4"/>
  <c r="R325" i="4"/>
  <c r="Q325" i="4"/>
  <c r="P325" i="4"/>
  <c r="O325" i="4"/>
  <c r="N325" i="4"/>
  <c r="AJ324" i="4"/>
  <c r="AC334" i="4" s="1"/>
  <c r="L324" i="4"/>
  <c r="AJ320" i="4"/>
  <c r="AC330" i="4" s="1"/>
  <c r="L320" i="4"/>
  <c r="AJ319" i="4"/>
  <c r="AC329" i="4" s="1"/>
  <c r="L319" i="4"/>
  <c r="L329" i="4" s="1"/>
  <c r="AJ318" i="4"/>
  <c r="AC328" i="4" s="1"/>
  <c r="X317" i="4"/>
  <c r="X316" i="4"/>
  <c r="AJ316" i="4" s="1"/>
  <c r="AU315" i="4"/>
  <c r="AI326" i="4" s="1"/>
  <c r="AT315" i="4"/>
  <c r="AS315" i="4"/>
  <c r="AH326" i="4" s="1"/>
  <c r="AR315" i="4"/>
  <c r="AQ315" i="4"/>
  <c r="AG326" i="4" s="1"/>
  <c r="AP315" i="4"/>
  <c r="AO315" i="4"/>
  <c r="AF326" i="4" s="1"/>
  <c r="AN315" i="4"/>
  <c r="AM315" i="4"/>
  <c r="AE326" i="4" s="1"/>
  <c r="AL315" i="4"/>
  <c r="AD326" i="4" s="1"/>
  <c r="AK315" i="4"/>
  <c r="AJ315" i="4"/>
  <c r="AC326" i="4" s="1"/>
  <c r="AI315" i="4"/>
  <c r="AA326" i="4" s="1"/>
  <c r="AH315" i="4"/>
  <c r="AG315" i="4"/>
  <c r="Z326" i="4" s="1"/>
  <c r="AF315" i="4"/>
  <c r="AE315" i="4"/>
  <c r="Y326" i="4" s="1"/>
  <c r="AD315" i="4"/>
  <c r="AC315" i="4"/>
  <c r="X326" i="4" s="1"/>
  <c r="AB315" i="4"/>
  <c r="AA315" i="4"/>
  <c r="W326" i="4" s="1"/>
  <c r="Z315" i="4"/>
  <c r="V326" i="4" s="1"/>
  <c r="Y315" i="4"/>
  <c r="W315" i="4"/>
  <c r="S326" i="4" s="1"/>
  <c r="V315" i="4"/>
  <c r="U315" i="4"/>
  <c r="R326" i="4" s="1"/>
  <c r="T315" i="4"/>
  <c r="S315" i="4"/>
  <c r="Q326" i="4" s="1"/>
  <c r="R315" i="4"/>
  <c r="Q315" i="4"/>
  <c r="P326" i="4" s="1"/>
  <c r="P315" i="4"/>
  <c r="O315" i="4"/>
  <c r="O326" i="4" s="1"/>
  <c r="N315" i="4"/>
  <c r="N326" i="4" s="1"/>
  <c r="M315" i="4"/>
  <c r="AJ314" i="4"/>
  <c r="AC325" i="4" s="1"/>
  <c r="X314" i="4"/>
  <c r="L314" i="4"/>
  <c r="L325" i="4" s="1"/>
  <c r="U312" i="4"/>
  <c r="L312" i="4"/>
  <c r="L311" i="4"/>
  <c r="U310" i="4"/>
  <c r="L310" i="4"/>
  <c r="L309" i="4"/>
  <c r="AC308" i="4"/>
  <c r="U308" i="4"/>
  <c r="L308" i="4"/>
  <c r="U307" i="4"/>
  <c r="U306" i="4"/>
  <c r="L306" i="4"/>
  <c r="AD304" i="4"/>
  <c r="AC304" i="4"/>
  <c r="AA304" i="4"/>
  <c r="Z304" i="4"/>
  <c r="V304" i="4"/>
  <c r="U304" i="4"/>
  <c r="S304" i="4"/>
  <c r="P304" i="4"/>
  <c r="L304" i="4"/>
  <c r="AI303" i="4"/>
  <c r="AH303" i="4"/>
  <c r="AG303" i="4"/>
  <c r="AF303" i="4"/>
  <c r="AE303" i="4"/>
  <c r="AD303" i="4"/>
  <c r="AA303" i="4"/>
  <c r="Z303" i="4"/>
  <c r="Y303" i="4"/>
  <c r="X303" i="4"/>
  <c r="W303" i="4"/>
  <c r="V303" i="4"/>
  <c r="U303" i="4"/>
  <c r="S303" i="4"/>
  <c r="R303" i="4"/>
  <c r="Q303" i="4"/>
  <c r="P303" i="4"/>
  <c r="O303" i="4"/>
  <c r="N303" i="4"/>
  <c r="L303" i="4"/>
  <c r="AJ302" i="4"/>
  <c r="AC312" i="4" s="1"/>
  <c r="L302" i="4"/>
  <c r="X301" i="4"/>
  <c r="U311" i="4" s="1"/>
  <c r="L301" i="4"/>
  <c r="X300" i="4"/>
  <c r="AJ300" i="4" s="1"/>
  <c r="AC310" i="4" s="1"/>
  <c r="L300" i="4"/>
  <c r="X299" i="4"/>
  <c r="U309" i="4" s="1"/>
  <c r="L299" i="4"/>
  <c r="AJ298" i="4"/>
  <c r="L298" i="4"/>
  <c r="AJ297" i="4"/>
  <c r="AC307" i="4" s="1"/>
  <c r="L297" i="4"/>
  <c r="L307" i="4" s="1"/>
  <c r="AJ296" i="4"/>
  <c r="AC306" i="4" s="1"/>
  <c r="X295" i="4"/>
  <c r="AJ295" i="4" s="1"/>
  <c r="AC305" i="4" s="1"/>
  <c r="X294" i="4"/>
  <c r="AJ294" i="4" s="1"/>
  <c r="AU293" i="4"/>
  <c r="AI304" i="4" s="1"/>
  <c r="AT293" i="4"/>
  <c r="AS293" i="4"/>
  <c r="AH304" i="4" s="1"/>
  <c r="AR293" i="4"/>
  <c r="AQ293" i="4"/>
  <c r="AG304" i="4" s="1"/>
  <c r="AP293" i="4"/>
  <c r="AO293" i="4"/>
  <c r="AF304" i="4" s="1"/>
  <c r="AN293" i="4"/>
  <c r="AM293" i="4"/>
  <c r="AE304" i="4" s="1"/>
  <c r="AL293" i="4"/>
  <c r="AK293" i="4"/>
  <c r="AJ293" i="4"/>
  <c r="AI293" i="4"/>
  <c r="AH293" i="4"/>
  <c r="AG293" i="4"/>
  <c r="AF293" i="4"/>
  <c r="AE293" i="4"/>
  <c r="Y304" i="4" s="1"/>
  <c r="AD293" i="4"/>
  <c r="AC293" i="4"/>
  <c r="X304" i="4" s="1"/>
  <c r="AB293" i="4"/>
  <c r="AA293" i="4"/>
  <c r="W304" i="4" s="1"/>
  <c r="Z293" i="4"/>
  <c r="Y293" i="4"/>
  <c r="W293" i="4"/>
  <c r="V293" i="4"/>
  <c r="U293" i="4"/>
  <c r="R304" i="4" s="1"/>
  <c r="T293" i="4"/>
  <c r="S293" i="4"/>
  <c r="Q304" i="4" s="1"/>
  <c r="R293" i="4"/>
  <c r="Q293" i="4"/>
  <c r="P293" i="4"/>
  <c r="O293" i="4"/>
  <c r="O304" i="4" s="1"/>
  <c r="N293" i="4"/>
  <c r="N304" i="4" s="1"/>
  <c r="M293" i="4"/>
  <c r="AJ292" i="4"/>
  <c r="AC303" i="4" s="1"/>
  <c r="L292" i="4"/>
  <c r="L295" i="4" s="1"/>
  <c r="L305" i="4" s="1"/>
  <c r="AZ58" i="4"/>
  <c r="AY58" i="4"/>
  <c r="L58" i="4"/>
  <c r="K58" i="4"/>
  <c r="H58" i="4"/>
  <c r="G58" i="4"/>
  <c r="F58" i="4"/>
  <c r="AZ57" i="4"/>
  <c r="AY57" i="4"/>
  <c r="L57" i="4"/>
  <c r="K57" i="4"/>
  <c r="H57" i="4"/>
  <c r="G57" i="4"/>
  <c r="F57" i="4"/>
  <c r="AY56" i="4"/>
  <c r="K56" i="4"/>
  <c r="H56" i="4"/>
  <c r="G56" i="4"/>
  <c r="F56" i="4"/>
  <c r="AY55" i="4"/>
  <c r="L55" i="4"/>
  <c r="K55" i="4"/>
  <c r="H55" i="4"/>
  <c r="G55" i="4"/>
  <c r="F55" i="4"/>
  <c r="AZ54" i="4"/>
  <c r="AY54" i="4"/>
  <c r="L54" i="4"/>
  <c r="K54" i="4"/>
  <c r="J54" i="4"/>
  <c r="H54" i="4"/>
  <c r="G54" i="4"/>
  <c r="F54" i="4"/>
  <c r="AZ53" i="4"/>
  <c r="AY53" i="4"/>
  <c r="L53" i="4"/>
  <c r="K53" i="4"/>
  <c r="J53" i="4"/>
  <c r="H53" i="4"/>
  <c r="G53" i="4"/>
  <c r="F53" i="4"/>
  <c r="AZ52" i="4"/>
  <c r="AY52" i="4"/>
  <c r="L52" i="4"/>
  <c r="K52" i="4"/>
  <c r="H52" i="4"/>
  <c r="G52" i="4"/>
  <c r="F52" i="4"/>
  <c r="AY51" i="4"/>
  <c r="K51" i="4"/>
  <c r="H51" i="4"/>
  <c r="G51" i="4"/>
  <c r="F51" i="4"/>
  <c r="AY50" i="4"/>
  <c r="L50" i="4"/>
  <c r="K50" i="4"/>
  <c r="H50" i="4"/>
  <c r="G50" i="4"/>
  <c r="F50" i="4"/>
  <c r="AZ49" i="4"/>
  <c r="AY49" i="4"/>
  <c r="K49" i="4"/>
  <c r="H49" i="4"/>
  <c r="G49" i="4"/>
  <c r="F49" i="4"/>
  <c r="AZ48" i="4"/>
  <c r="AY48" i="4"/>
  <c r="L48" i="4"/>
  <c r="K48" i="4"/>
  <c r="H48" i="4"/>
  <c r="G48" i="4"/>
  <c r="F48" i="4"/>
  <c r="BB47" i="4"/>
  <c r="AZ47" i="4"/>
  <c r="AY47" i="4"/>
  <c r="L47" i="4"/>
  <c r="K47" i="4"/>
  <c r="J47" i="4"/>
  <c r="H47" i="4"/>
  <c r="G47" i="4"/>
  <c r="F47" i="4"/>
  <c r="AY46" i="4"/>
  <c r="L46" i="4"/>
  <c r="K46" i="4"/>
  <c r="J46" i="4"/>
  <c r="H46" i="4"/>
  <c r="G46" i="4"/>
  <c r="F46" i="4"/>
  <c r="AY45" i="4"/>
  <c r="K45" i="4"/>
  <c r="H45" i="4"/>
  <c r="G45" i="4"/>
  <c r="F45" i="4"/>
  <c r="AY44" i="4"/>
  <c r="K44" i="4"/>
  <c r="H44" i="4"/>
  <c r="G44" i="4"/>
  <c r="F44" i="4"/>
  <c r="AZ43" i="4"/>
  <c r="AY43" i="4"/>
  <c r="L43" i="4"/>
  <c r="K43" i="4"/>
  <c r="H43" i="4"/>
  <c r="G43" i="4"/>
  <c r="F43" i="4"/>
  <c r="AY42" i="4"/>
  <c r="L42" i="4"/>
  <c r="K42" i="4"/>
  <c r="H42" i="4"/>
  <c r="G42" i="4"/>
  <c r="F42" i="4"/>
  <c r="AZ41" i="4"/>
  <c r="AY41" i="4"/>
  <c r="L41" i="4"/>
  <c r="K41" i="4"/>
  <c r="H41" i="4"/>
  <c r="G41" i="4"/>
  <c r="F41" i="4"/>
  <c r="AZ40" i="4"/>
  <c r="AY40" i="4"/>
  <c r="L40" i="4"/>
  <c r="K40" i="4"/>
  <c r="J40" i="4"/>
  <c r="H40" i="4"/>
  <c r="G40" i="4"/>
  <c r="F40" i="4"/>
  <c r="AZ39" i="4"/>
  <c r="AY39" i="4"/>
  <c r="K39" i="4"/>
  <c r="J39" i="4"/>
  <c r="H39" i="4"/>
  <c r="G39" i="4"/>
  <c r="F39" i="4"/>
  <c r="AZ38" i="4"/>
  <c r="AY38" i="4"/>
  <c r="L38" i="4"/>
  <c r="K38" i="4"/>
  <c r="H38" i="4"/>
  <c r="G38" i="4"/>
  <c r="F38" i="4"/>
  <c r="AY37" i="4"/>
  <c r="K37" i="4"/>
  <c r="H37" i="4"/>
  <c r="G37" i="4"/>
  <c r="F37" i="4"/>
  <c r="AZ36" i="4"/>
  <c r="AY36" i="4"/>
  <c r="L36" i="4"/>
  <c r="K36" i="4"/>
  <c r="H36" i="4"/>
  <c r="G36" i="4"/>
  <c r="F36" i="4"/>
  <c r="AZ35" i="4"/>
  <c r="AY35" i="4"/>
  <c r="L35" i="4"/>
  <c r="K35" i="4"/>
  <c r="H35" i="4"/>
  <c r="G35" i="4"/>
  <c r="F35" i="4"/>
  <c r="AZ34" i="4"/>
  <c r="AY34" i="4"/>
  <c r="L34" i="4"/>
  <c r="K34" i="4"/>
  <c r="H34" i="4"/>
  <c r="G34" i="4"/>
  <c r="F34" i="4"/>
  <c r="AZ33" i="4"/>
  <c r="AY33" i="4"/>
  <c r="L33" i="4"/>
  <c r="K33" i="4"/>
  <c r="J33" i="4"/>
  <c r="H33" i="4"/>
  <c r="G33" i="4"/>
  <c r="F33" i="4"/>
  <c r="AZ32" i="4"/>
  <c r="AY32" i="4"/>
  <c r="L32" i="4"/>
  <c r="K32" i="4"/>
  <c r="J32" i="4"/>
  <c r="H32" i="4"/>
  <c r="G32" i="4"/>
  <c r="F32" i="4"/>
  <c r="AY31" i="4"/>
  <c r="L31" i="4"/>
  <c r="K31" i="4"/>
  <c r="H31" i="4"/>
  <c r="AT301" i="4" s="1"/>
  <c r="G31" i="4"/>
  <c r="F31" i="4"/>
  <c r="AZ30" i="4"/>
  <c r="AY30" i="4"/>
  <c r="L30" i="4"/>
  <c r="K30" i="4"/>
  <c r="H30" i="4"/>
  <c r="G30" i="4"/>
  <c r="F30" i="4"/>
  <c r="AZ29" i="4"/>
  <c r="AY29" i="4"/>
  <c r="L29" i="4"/>
  <c r="K29" i="4"/>
  <c r="H29" i="4"/>
  <c r="G29" i="4"/>
  <c r="F29" i="4"/>
  <c r="AY28" i="4"/>
  <c r="L28" i="4"/>
  <c r="K28" i="4"/>
  <c r="J28" i="4"/>
  <c r="H28" i="4"/>
  <c r="G28" i="4"/>
  <c r="F28" i="4"/>
  <c r="BA27" i="4"/>
  <c r="AZ27" i="4"/>
  <c r="AY27" i="4"/>
  <c r="L27" i="4"/>
  <c r="K27" i="4"/>
  <c r="J27" i="4"/>
  <c r="I27" i="4"/>
  <c r="H27" i="4"/>
  <c r="G27" i="4"/>
  <c r="F27" i="4"/>
  <c r="AZ26" i="4"/>
  <c r="AY26" i="4"/>
  <c r="AO295" i="4" s="1"/>
  <c r="AF305" i="4" s="1"/>
  <c r="L26" i="4"/>
  <c r="K26" i="4"/>
  <c r="H26" i="4"/>
  <c r="G26" i="4"/>
  <c r="F26" i="4"/>
  <c r="AY25" i="4"/>
  <c r="L25" i="4"/>
  <c r="K25" i="4"/>
  <c r="H25" i="4"/>
  <c r="G25" i="4"/>
  <c r="F25" i="4"/>
  <c r="AZ24" i="4"/>
  <c r="AY24" i="4"/>
  <c r="L24" i="4"/>
  <c r="K24" i="4"/>
  <c r="H24" i="4"/>
  <c r="G24" i="4"/>
  <c r="F24" i="4"/>
  <c r="AZ23" i="4"/>
  <c r="AY23" i="4"/>
  <c r="L23" i="4"/>
  <c r="K23" i="4"/>
  <c r="H23" i="4"/>
  <c r="G23" i="4"/>
  <c r="F23" i="4"/>
  <c r="AY22" i="4"/>
  <c r="K22" i="4"/>
  <c r="H22" i="4"/>
  <c r="G22" i="4"/>
  <c r="F22" i="4"/>
  <c r="AZ21" i="4"/>
  <c r="AY21" i="4"/>
  <c r="L21" i="4"/>
  <c r="K21" i="4"/>
  <c r="J21" i="4"/>
  <c r="H21" i="4"/>
  <c r="G21" i="4"/>
  <c r="F21" i="4"/>
  <c r="AZ20" i="4"/>
  <c r="AY20" i="4"/>
  <c r="L20" i="4"/>
  <c r="K20" i="4"/>
  <c r="H20" i="4"/>
  <c r="G20" i="4"/>
  <c r="F20" i="4"/>
  <c r="AZ19" i="4"/>
  <c r="AY19" i="4"/>
  <c r="L19" i="4"/>
  <c r="K19" i="4"/>
  <c r="H19" i="4"/>
  <c r="G19" i="4"/>
  <c r="F19" i="4"/>
  <c r="AZ18" i="4"/>
  <c r="AY18" i="4"/>
  <c r="L18" i="4"/>
  <c r="K18" i="4"/>
  <c r="H18" i="4"/>
  <c r="G18" i="4"/>
  <c r="F18" i="4"/>
  <c r="AZ17" i="4"/>
  <c r="AY17" i="4"/>
  <c r="L17" i="4"/>
  <c r="K17" i="4"/>
  <c r="H17" i="4"/>
  <c r="G17" i="4"/>
  <c r="F17" i="4"/>
  <c r="AZ16" i="4"/>
  <c r="AY16" i="4"/>
  <c r="L16" i="4"/>
  <c r="K16" i="4"/>
  <c r="J16" i="4"/>
  <c r="H16" i="4"/>
  <c r="G16" i="4"/>
  <c r="F16" i="4"/>
  <c r="BB15" i="4"/>
  <c r="AZ15" i="4"/>
  <c r="AY15" i="4"/>
  <c r="L15" i="4"/>
  <c r="K15" i="4"/>
  <c r="J15" i="4"/>
  <c r="H15" i="4"/>
  <c r="G15" i="4"/>
  <c r="F15" i="4"/>
  <c r="AZ14" i="4"/>
  <c r="AY14" i="4"/>
  <c r="L14" i="4"/>
  <c r="K14" i="4"/>
  <c r="H14" i="4"/>
  <c r="G14" i="4"/>
  <c r="F14" i="4"/>
  <c r="AZ13" i="4"/>
  <c r="AY13" i="4"/>
  <c r="L13" i="4"/>
  <c r="K13" i="4"/>
  <c r="H13" i="4"/>
  <c r="G13" i="4"/>
  <c r="F13" i="4"/>
  <c r="AY12" i="4"/>
  <c r="L12" i="4"/>
  <c r="K12" i="4"/>
  <c r="H12" i="4"/>
  <c r="G12" i="4"/>
  <c r="F12" i="4"/>
  <c r="AY11" i="4"/>
  <c r="L11" i="4"/>
  <c r="K11" i="4"/>
  <c r="H11" i="4"/>
  <c r="G11" i="4"/>
  <c r="F11" i="4"/>
  <c r="AY10" i="4"/>
  <c r="K10" i="4"/>
  <c r="H10" i="4"/>
  <c r="G10" i="4"/>
  <c r="F10" i="4"/>
  <c r="AZ9" i="4"/>
  <c r="AY9" i="4"/>
  <c r="L9" i="4"/>
  <c r="K9" i="4"/>
  <c r="J9" i="4"/>
  <c r="H9" i="4"/>
  <c r="G9" i="4"/>
  <c r="F9" i="4"/>
  <c r="AZ8" i="4"/>
  <c r="AY8" i="4"/>
  <c r="L8" i="4"/>
  <c r="K8" i="4"/>
  <c r="J8" i="4"/>
  <c r="H8" i="4"/>
  <c r="G8" i="4"/>
  <c r="F8" i="4"/>
  <c r="AZ7" i="4"/>
  <c r="AY7" i="4"/>
  <c r="L7" i="4"/>
  <c r="K7" i="4"/>
  <c r="H7" i="4"/>
  <c r="G7" i="4"/>
  <c r="F7" i="4"/>
  <c r="AZ6" i="4"/>
  <c r="AY6" i="4"/>
  <c r="L6" i="4"/>
  <c r="K6" i="4"/>
  <c r="H6" i="4"/>
  <c r="G6" i="4"/>
  <c r="F6" i="4"/>
  <c r="AZ5" i="4"/>
  <c r="AY5" i="4"/>
  <c r="AI295" i="4" s="1"/>
  <c r="AA305" i="4" s="1"/>
  <c r="L5" i="4"/>
  <c r="K5" i="4"/>
  <c r="H5" i="4"/>
  <c r="G5" i="4"/>
  <c r="F5" i="4"/>
  <c r="AZ4" i="4"/>
  <c r="AY4" i="4"/>
  <c r="L4" i="4"/>
  <c r="K4" i="4"/>
  <c r="J4" i="4"/>
  <c r="H4" i="4"/>
  <c r="G4" i="4"/>
  <c r="F4" i="4"/>
  <c r="AY3" i="4"/>
  <c r="AB317" i="4" s="1" a="1"/>
  <c r="AB317" i="4" s="1"/>
  <c r="L3" i="4"/>
  <c r="K3" i="4"/>
  <c r="H3" i="4"/>
  <c r="W318" i="4" s="1" a="1"/>
  <c r="W318" i="4" s="1"/>
  <c r="S328" i="4" s="1"/>
  <c r="G3" i="4"/>
  <c r="F3" i="4"/>
  <c r="BB2" i="4"/>
  <c r="BA2" i="4"/>
  <c r="AZ2" i="4"/>
  <c r="L2" i="4"/>
  <c r="K2" i="4"/>
  <c r="J2" i="4"/>
  <c r="I2" i="4"/>
  <c r="H2" i="4"/>
  <c r="G2" i="4"/>
  <c r="F2" i="4"/>
  <c r="W295" i="4" l="1"/>
  <c r="S305" i="4" s="1"/>
  <c r="AM295" i="4"/>
  <c r="AE305" i="4" s="1"/>
  <c r="S296" i="4"/>
  <c r="Q306" i="4" s="1"/>
  <c r="Z299" i="4"/>
  <c r="V309" i="4" s="1"/>
  <c r="AH300" i="4"/>
  <c r="U301" i="4"/>
  <c r="R311" i="4" s="1"/>
  <c r="AR301" i="4"/>
  <c r="AO318" i="4" a="1"/>
  <c r="AO318" i="4" s="1"/>
  <c r="AF328" i="4" s="1"/>
  <c r="AN295" i="4"/>
  <c r="T296" i="4"/>
  <c r="AK296" i="4"/>
  <c r="AE299" i="4"/>
  <c r="Y309" i="4" s="1"/>
  <c r="N300" i="4"/>
  <c r="N310" i="4" s="1"/>
  <c r="AI300" i="4"/>
  <c r="AA310" i="4" s="1"/>
  <c r="V301" i="4"/>
  <c r="AS301" i="4"/>
  <c r="AH311" i="4" s="1"/>
  <c r="Y295" i="4"/>
  <c r="V296" i="4"/>
  <c r="AM296" i="4"/>
  <c r="AE306" i="4" s="1"/>
  <c r="AF299" i="4"/>
  <c r="S300" i="4"/>
  <c r="Q310" i="4" s="1"/>
  <c r="AL300" i="4"/>
  <c r="AD310" i="4" s="1"/>
  <c r="W301" i="4"/>
  <c r="S311" i="4" s="1"/>
  <c r="AS317" i="4" a="1"/>
  <c r="AS317" i="4" s="1"/>
  <c r="AH327" i="4" s="1"/>
  <c r="AC321" i="4" a="1"/>
  <c r="AC321" i="4" s="1"/>
  <c r="X331" i="4" s="1"/>
  <c r="AA295" i="4"/>
  <c r="W305" i="4" s="1"/>
  <c r="AP295" i="4"/>
  <c r="W296" i="4"/>
  <c r="S306" i="4" s="1"/>
  <c r="AO296" i="4"/>
  <c r="AF306" i="4" s="1"/>
  <c r="M299" i="4"/>
  <c r="AG299" i="4"/>
  <c r="Z309" i="4" s="1"/>
  <c r="T300" i="4"/>
  <c r="AQ300" i="4"/>
  <c r="AG310" i="4" s="1"/>
  <c r="AU301" i="4"/>
  <c r="AI311" i="4" s="1"/>
  <c r="M318" i="4" a="1"/>
  <c r="M318" i="4" s="1"/>
  <c r="M295" i="4"/>
  <c r="AB295" i="4"/>
  <c r="AQ295" i="4"/>
  <c r="AG305" i="4" s="1"/>
  <c r="Y296" i="4"/>
  <c r="AP296" i="4"/>
  <c r="N299" i="4"/>
  <c r="N309" i="4" s="1"/>
  <c r="AH299" i="4"/>
  <c r="U300" i="4"/>
  <c r="R310" i="4" s="1"/>
  <c r="AR300" i="4"/>
  <c r="Z301" i="4"/>
  <c r="V311" i="4" s="1"/>
  <c r="O295" i="4"/>
  <c r="O305" i="4" s="1"/>
  <c r="AC295" i="4"/>
  <c r="X305" i="4" s="1"/>
  <c r="AS295" i="4"/>
  <c r="AH305" i="4" s="1"/>
  <c r="AA296" i="4"/>
  <c r="W306" i="4" s="1"/>
  <c r="AQ296" i="4"/>
  <c r="AG306" i="4" s="1"/>
  <c r="Q299" i="4"/>
  <c r="P309" i="4" s="1"/>
  <c r="AI299" i="4"/>
  <c r="AA309" i="4" s="1"/>
  <c r="V300" i="4"/>
  <c r="AS300" i="4"/>
  <c r="AH310" i="4" s="1"/>
  <c r="AE301" i="4"/>
  <c r="Y311" i="4" s="1"/>
  <c r="O317" i="4" a="1"/>
  <c r="O317" i="4" s="1"/>
  <c r="O327" i="4" s="1"/>
  <c r="P295" i="4"/>
  <c r="AD295" i="4"/>
  <c r="AT295" i="4"/>
  <c r="AC296" i="4"/>
  <c r="X306" i="4" s="1"/>
  <c r="AR296" i="4"/>
  <c r="S299" i="4"/>
  <c r="Q309" i="4" s="1"/>
  <c r="AL299" i="4"/>
  <c r="AD309" i="4" s="1"/>
  <c r="W300" i="4"/>
  <c r="S310" i="4" s="1"/>
  <c r="AT300" i="4"/>
  <c r="AF301" i="4"/>
  <c r="R317" i="4" a="1"/>
  <c r="R317" i="4" s="1"/>
  <c r="AR323" i="4" a="1"/>
  <c r="AR323" i="4" s="1"/>
  <c r="AL323" i="4" a="1"/>
  <c r="AL323" i="4" s="1"/>
  <c r="AD333" i="4" s="1"/>
  <c r="S323" i="4" a="1"/>
  <c r="S323" i="4" s="1"/>
  <c r="Q333" i="4" s="1"/>
  <c r="M323" i="4" a="1"/>
  <c r="M323" i="4" s="1"/>
  <c r="AD322" i="4" a="1"/>
  <c r="AD322" i="4" s="1"/>
  <c r="AU321" i="4" a="1"/>
  <c r="AU321" i="4" s="1"/>
  <c r="AI331" i="4" s="1"/>
  <c r="AO321" i="4" a="1"/>
  <c r="AO321" i="4" s="1"/>
  <c r="AF331" i="4" s="1"/>
  <c r="V321" i="4" a="1"/>
  <c r="V321" i="4" s="1"/>
  <c r="P321" i="4" a="1"/>
  <c r="P321" i="4" s="1"/>
  <c r="AE323" i="4" a="1"/>
  <c r="AE323" i="4" s="1"/>
  <c r="Y333" i="4" s="1"/>
  <c r="Y323" i="4" a="1"/>
  <c r="Y323" i="4" s="1"/>
  <c r="AP322" i="4" a="1"/>
  <c r="AP322" i="4" s="1"/>
  <c r="W322" i="4" a="1"/>
  <c r="W322" i="4" s="1"/>
  <c r="S332" i="4" s="1"/>
  <c r="Q322" i="4" a="1"/>
  <c r="Q322" i="4" s="1"/>
  <c r="P332" i="4" s="1"/>
  <c r="AH321" i="4" a="1"/>
  <c r="AH321" i="4" s="1"/>
  <c r="AB321" i="4" a="1"/>
  <c r="AB321" i="4" s="1"/>
  <c r="AQ323" i="4" a="1"/>
  <c r="AQ323" i="4" s="1"/>
  <c r="AG333" i="4" s="1"/>
  <c r="AK323" i="4" a="1"/>
  <c r="AK323" i="4" s="1"/>
  <c r="R323" i="4" a="1"/>
  <c r="R323" i="4" s="1"/>
  <c r="AI322" i="4" a="1"/>
  <c r="AI322" i="4" s="1"/>
  <c r="AA332" i="4" s="1"/>
  <c r="AC322" i="4" a="1"/>
  <c r="AC322" i="4" s="1"/>
  <c r="X332" i="4" s="1"/>
  <c r="AT321" i="4" a="1"/>
  <c r="AT321" i="4" s="1"/>
  <c r="AN321" i="4" a="1"/>
  <c r="AN321" i="4" s="1"/>
  <c r="U321" i="4" a="1"/>
  <c r="U321" i="4" s="1"/>
  <c r="R331" i="4" s="1"/>
  <c r="O321" i="4" a="1"/>
  <c r="O321" i="4" s="1"/>
  <c r="O331" i="4" s="1"/>
  <c r="AD323" i="4" a="1"/>
  <c r="AD323" i="4" s="1"/>
  <c r="AU322" i="4" a="1"/>
  <c r="AU322" i="4" s="1"/>
  <c r="AI332" i="4" s="1"/>
  <c r="AO322" i="4" a="1"/>
  <c r="AO322" i="4" s="1"/>
  <c r="AF332" i="4" s="1"/>
  <c r="V322" i="4" a="1"/>
  <c r="V322" i="4" s="1"/>
  <c r="P322" i="4" a="1"/>
  <c r="P322" i="4" s="1"/>
  <c r="AG321" i="4" a="1"/>
  <c r="AG321" i="4" s="1"/>
  <c r="Z331" i="4" s="1"/>
  <c r="AA321" i="4" a="1"/>
  <c r="AA321" i="4" s="1"/>
  <c r="W331" i="4" s="1"/>
  <c r="AT318" i="4" a="1"/>
  <c r="AT318" i="4" s="1"/>
  <c r="AN318" i="4" a="1"/>
  <c r="AN318" i="4" s="1"/>
  <c r="AP323" i="4" a="1"/>
  <c r="AP323" i="4" s="1"/>
  <c r="W323" i="4" a="1"/>
  <c r="W323" i="4" s="1"/>
  <c r="S333" i="4" s="1"/>
  <c r="Q323" i="4" a="1"/>
  <c r="Q323" i="4" s="1"/>
  <c r="P333" i="4" s="1"/>
  <c r="AH322" i="4" a="1"/>
  <c r="AH322" i="4" s="1"/>
  <c r="AB322" i="4" a="1"/>
  <c r="AB322" i="4" s="1"/>
  <c r="AS321" i="4" a="1"/>
  <c r="AS321" i="4" s="1"/>
  <c r="AH331" i="4" s="1"/>
  <c r="AM321" i="4" a="1"/>
  <c r="AM321" i="4" s="1"/>
  <c r="AE331" i="4" s="1"/>
  <c r="AI323" i="4" a="1"/>
  <c r="AI323" i="4" s="1"/>
  <c r="AA333" i="4" s="1"/>
  <c r="AC323" i="4" a="1"/>
  <c r="AC323" i="4" s="1"/>
  <c r="X333" i="4" s="1"/>
  <c r="AT322" i="4" a="1"/>
  <c r="AT322" i="4" s="1"/>
  <c r="AN322" i="4" a="1"/>
  <c r="AN322" i="4" s="1"/>
  <c r="U322" i="4" a="1"/>
  <c r="U322" i="4" s="1"/>
  <c r="R332" i="4" s="1"/>
  <c r="O322" i="4" a="1"/>
  <c r="O322" i="4" s="1"/>
  <c r="O332" i="4" s="1"/>
  <c r="AF321" i="4" a="1"/>
  <c r="AF321" i="4" s="1"/>
  <c r="Z321" i="4" a="1"/>
  <c r="Z321" i="4" s="1"/>
  <c r="V331" i="4" s="1"/>
  <c r="AU323" i="4" a="1"/>
  <c r="AU323" i="4" s="1"/>
  <c r="AI333" i="4" s="1"/>
  <c r="AO323" i="4" a="1"/>
  <c r="AO323" i="4" s="1"/>
  <c r="AF333" i="4" s="1"/>
  <c r="V323" i="4" a="1"/>
  <c r="V323" i="4" s="1"/>
  <c r="P323" i="4" a="1"/>
  <c r="P323" i="4" s="1"/>
  <c r="AG322" i="4" a="1"/>
  <c r="AG322" i="4" s="1"/>
  <c r="Z332" i="4" s="1"/>
  <c r="AA322" i="4" a="1"/>
  <c r="AA322" i="4" s="1"/>
  <c r="W332" i="4" s="1"/>
  <c r="AR321" i="4" a="1"/>
  <c r="AR321" i="4" s="1"/>
  <c r="AL321" i="4" a="1"/>
  <c r="AL321" i="4" s="1"/>
  <c r="AD331" i="4" s="1"/>
  <c r="S321" i="4" a="1"/>
  <c r="S321" i="4" s="1"/>
  <c r="Q331" i="4" s="1"/>
  <c r="AH323" i="4" a="1"/>
  <c r="AH323" i="4" s="1"/>
  <c r="AB323" i="4" a="1"/>
  <c r="AB323" i="4" s="1"/>
  <c r="AS322" i="4" a="1"/>
  <c r="AS322" i="4" s="1"/>
  <c r="AH332" i="4" s="1"/>
  <c r="AM322" i="4" a="1"/>
  <c r="AM322" i="4" s="1"/>
  <c r="AE332" i="4" s="1"/>
  <c r="T322" i="4" a="1"/>
  <c r="T322" i="4" s="1"/>
  <c r="N322" i="4" a="1"/>
  <c r="N322" i="4" s="1"/>
  <c r="N332" i="4" s="1"/>
  <c r="AE321" i="4" a="1"/>
  <c r="AE321" i="4" s="1"/>
  <c r="Y331" i="4" s="1"/>
  <c r="Y321" i="4" a="1"/>
  <c r="Y321" i="4" s="1"/>
  <c r="AT323" i="4" a="1"/>
  <c r="AT323" i="4" s="1"/>
  <c r="AN323" i="4" a="1"/>
  <c r="AN323" i="4" s="1"/>
  <c r="U323" i="4" a="1"/>
  <c r="U323" i="4" s="1"/>
  <c r="R333" i="4" s="1"/>
  <c r="O323" i="4" a="1"/>
  <c r="O323" i="4" s="1"/>
  <c r="O333" i="4" s="1"/>
  <c r="AF322" i="4" a="1"/>
  <c r="AF322" i="4" s="1"/>
  <c r="Z322" i="4" a="1"/>
  <c r="Z322" i="4" s="1"/>
  <c r="V332" i="4" s="1"/>
  <c r="AQ321" i="4" a="1"/>
  <c r="AQ321" i="4" s="1"/>
  <c r="AG331" i="4" s="1"/>
  <c r="AK321" i="4" a="1"/>
  <c r="AK321" i="4" s="1"/>
  <c r="R321" i="4" a="1"/>
  <c r="R321" i="4" s="1"/>
  <c r="AG323" i="4" a="1"/>
  <c r="AG323" i="4" s="1"/>
  <c r="Z333" i="4" s="1"/>
  <c r="AA323" i="4" a="1"/>
  <c r="AA323" i="4" s="1"/>
  <c r="W333" i="4" s="1"/>
  <c r="AR322" i="4" a="1"/>
  <c r="AR322" i="4" s="1"/>
  <c r="AL322" i="4" a="1"/>
  <c r="AL322" i="4" s="1"/>
  <c r="AD332" i="4" s="1"/>
  <c r="S322" i="4" a="1"/>
  <c r="S322" i="4" s="1"/>
  <c r="Q332" i="4" s="1"/>
  <c r="M322" i="4" a="1"/>
  <c r="M322" i="4" s="1"/>
  <c r="AD321" i="4" a="1"/>
  <c r="AD321" i="4" s="1"/>
  <c r="AS323" i="4" a="1"/>
  <c r="AS323" i="4" s="1"/>
  <c r="AH333" i="4" s="1"/>
  <c r="AM323" i="4" a="1"/>
  <c r="AM323" i="4" s="1"/>
  <c r="AE333" i="4" s="1"/>
  <c r="T323" i="4" a="1"/>
  <c r="T323" i="4" s="1"/>
  <c r="N323" i="4" a="1"/>
  <c r="N323" i="4" s="1"/>
  <c r="N333" i="4" s="1"/>
  <c r="AE322" i="4" a="1"/>
  <c r="AE322" i="4" s="1"/>
  <c r="Y332" i="4" s="1"/>
  <c r="AU318" i="4" a="1"/>
  <c r="AU318" i="4" s="1"/>
  <c r="AI328" i="4" s="1"/>
  <c r="AG318" i="4" a="1"/>
  <c r="AG318" i="4" s="1"/>
  <c r="Z328" i="4" s="1"/>
  <c r="S318" i="4" a="1"/>
  <c r="S318" i="4" s="1"/>
  <c r="Q328" i="4" s="1"/>
  <c r="W321" i="4" a="1"/>
  <c r="W321" i="4" s="1"/>
  <c r="S331" i="4" s="1"/>
  <c r="Z318" i="4" a="1"/>
  <c r="Z318" i="4" s="1"/>
  <c r="V328" i="4" s="1"/>
  <c r="AP301" i="4"/>
  <c r="AD301" i="4"/>
  <c r="R301" i="4"/>
  <c r="AP300" i="4"/>
  <c r="AD300" i="4"/>
  <c r="R300" i="4"/>
  <c r="AP299" i="4"/>
  <c r="AD299" i="4"/>
  <c r="R299" i="4"/>
  <c r="AN296" i="4"/>
  <c r="AB296" i="4"/>
  <c r="O296" i="4"/>
  <c r="O306" i="4" s="1"/>
  <c r="R322" i="4" a="1"/>
  <c r="R322" i="4" s="1"/>
  <c r="AM318" i="4" a="1"/>
  <c r="AM318" i="4" s="1"/>
  <c r="AE328" i="4" s="1"/>
  <c r="AF318" i="4" a="1"/>
  <c r="AF318" i="4" s="1"/>
  <c r="R318" i="4" a="1"/>
  <c r="R318" i="4" s="1"/>
  <c r="AO301" i="4"/>
  <c r="AF311" i="4" s="1"/>
  <c r="AC301" i="4"/>
  <c r="X311" i="4" s="1"/>
  <c r="Q301" i="4"/>
  <c r="P311" i="4" s="1"/>
  <c r="AO300" i="4"/>
  <c r="AF310" i="4" s="1"/>
  <c r="AC300" i="4"/>
  <c r="X310" i="4" s="1"/>
  <c r="Q300" i="4"/>
  <c r="P310" i="4" s="1"/>
  <c r="AO299" i="4"/>
  <c r="AF309" i="4" s="1"/>
  <c r="AC299" i="4"/>
  <c r="X309" i="4" s="1"/>
  <c r="T321" i="4" a="1"/>
  <c r="T321" i="4" s="1"/>
  <c r="AS318" i="4" a="1"/>
  <c r="AS318" i="4" s="1"/>
  <c r="AH328" i="4" s="1"/>
  <c r="Y318" i="4" a="1"/>
  <c r="Y318" i="4" s="1"/>
  <c r="AN301" i="4"/>
  <c r="AB301" i="4"/>
  <c r="P301" i="4"/>
  <c r="AN300" i="4"/>
  <c r="AB300" i="4"/>
  <c r="P300" i="4"/>
  <c r="AN299" i="4"/>
  <c r="AB299" i="4"/>
  <c r="P299" i="4"/>
  <c r="AL296" i="4"/>
  <c r="AD306" i="4" s="1"/>
  <c r="Z296" i="4"/>
  <c r="V306" i="4" s="1"/>
  <c r="M296" i="4"/>
  <c r="AF323" i="4" a="1"/>
  <c r="AF323" i="4" s="1"/>
  <c r="AL318" i="4" a="1"/>
  <c r="AL318" i="4" s="1"/>
  <c r="AD328" i="4" s="1"/>
  <c r="AE318" i="4" a="1"/>
  <c r="AE318" i="4" s="1"/>
  <c r="Y328" i="4" s="1"/>
  <c r="Q318" i="4" a="1"/>
  <c r="Q318" i="4" s="1"/>
  <c r="P328" i="4" s="1"/>
  <c r="AM301" i="4"/>
  <c r="AE311" i="4" s="1"/>
  <c r="AA301" i="4"/>
  <c r="W311" i="4" s="1"/>
  <c r="O301" i="4"/>
  <c r="O311" i="4" s="1"/>
  <c r="AM300" i="4"/>
  <c r="AE310" i="4" s="1"/>
  <c r="AA300" i="4"/>
  <c r="W310" i="4" s="1"/>
  <c r="O300" i="4"/>
  <c r="O310" i="4" s="1"/>
  <c r="AM299" i="4"/>
  <c r="AE309" i="4" s="1"/>
  <c r="AA299" i="4"/>
  <c r="W309" i="4" s="1"/>
  <c r="O299" i="4"/>
  <c r="O309" i="4" s="1"/>
  <c r="Z323" i="4" a="1"/>
  <c r="Z323" i="4" s="1"/>
  <c r="V333" i="4" s="1"/>
  <c r="AP321" i="4" a="1"/>
  <c r="AP321" i="4" s="1"/>
  <c r="Q321" i="4" a="1"/>
  <c r="Q321" i="4" s="1"/>
  <c r="P331" i="4" s="1"/>
  <c r="AR318" i="4" a="1"/>
  <c r="AR318" i="4" s="1"/>
  <c r="AK318" i="4" a="1"/>
  <c r="AK318" i="4" s="1"/>
  <c r="AD318" i="4" a="1"/>
  <c r="AD318" i="4" s="1"/>
  <c r="P318" i="4" a="1"/>
  <c r="P318" i="4" s="1"/>
  <c r="AK301" i="4"/>
  <c r="Y301" i="4"/>
  <c r="M301" i="4"/>
  <c r="AK300" i="4"/>
  <c r="Y300" i="4"/>
  <c r="M300" i="4"/>
  <c r="AK299" i="4"/>
  <c r="Y299" i="4"/>
  <c r="N321" i="4" a="1"/>
  <c r="N321" i="4" s="1"/>
  <c r="N331" i="4" s="1"/>
  <c r="AQ318" i="4" a="1"/>
  <c r="AQ318" i="4" s="1"/>
  <c r="AG328" i="4" s="1"/>
  <c r="V318" i="4" a="1"/>
  <c r="V318" i="4" s="1"/>
  <c r="AT296" i="4"/>
  <c r="AH296" i="4"/>
  <c r="U296" i="4"/>
  <c r="R306" i="4" s="1"/>
  <c r="AQ322" i="4" a="1"/>
  <c r="AQ322" i="4" s="1"/>
  <c r="AG332" i="4" s="1"/>
  <c r="AI321" i="4" a="1"/>
  <c r="AI321" i="4" s="1"/>
  <c r="AA331" i="4" s="1"/>
  <c r="M321" i="4" a="1"/>
  <c r="M321" i="4" s="1"/>
  <c r="AC318" i="4" a="1"/>
  <c r="AC318" i="4" s="1"/>
  <c r="X328" i="4" s="1"/>
  <c r="O318" i="4" a="1"/>
  <c r="O318" i="4" s="1"/>
  <c r="O328" i="4" s="1"/>
  <c r="AK322" i="4" a="1"/>
  <c r="AK322" i="4" s="1"/>
  <c r="AP318" i="4" a="1"/>
  <c r="AP318" i="4" s="1"/>
  <c r="AI318" i="4" a="1"/>
  <c r="AI318" i="4" s="1"/>
  <c r="AA328" i="4" s="1"/>
  <c r="U318" i="4" a="1"/>
  <c r="U318" i="4" s="1"/>
  <c r="R328" i="4" s="1"/>
  <c r="N318" i="4" a="1"/>
  <c r="N318" i="4" s="1"/>
  <c r="N328" i="4" s="1"/>
  <c r="AB318" i="4" a="1"/>
  <c r="AB318" i="4" s="1"/>
  <c r="T318" i="4" a="1"/>
  <c r="T318" i="4" s="1"/>
  <c r="Y322" i="4" a="1"/>
  <c r="Y322" i="4" s="1"/>
  <c r="Q295" i="4"/>
  <c r="P305" i="4" s="1"/>
  <c r="AE295" i="4"/>
  <c r="Y305" i="4" s="1"/>
  <c r="AU295" i="4"/>
  <c r="AI305" i="4" s="1"/>
  <c r="AD296" i="4"/>
  <c r="AS296" i="4"/>
  <c r="AH306" i="4" s="1"/>
  <c r="T299" i="4"/>
  <c r="AQ299" i="4"/>
  <c r="AG309" i="4" s="1"/>
  <c r="AU300" i="4"/>
  <c r="AI310" i="4" s="1"/>
  <c r="AG301" i="4"/>
  <c r="Z311" i="4" s="1"/>
  <c r="U317" i="4" a="1"/>
  <c r="U317" i="4" s="1"/>
  <c r="R327" i="4" s="1"/>
  <c r="AA318" i="4" a="1"/>
  <c r="AA318" i="4" s="1"/>
  <c r="W328" i="4" s="1"/>
  <c r="R295" i="4"/>
  <c r="AG295" i="4"/>
  <c r="Z305" i="4" s="1"/>
  <c r="N296" i="4"/>
  <c r="N306" i="4" s="1"/>
  <c r="AE296" i="4"/>
  <c r="Y306" i="4" s="1"/>
  <c r="AU296" i="4"/>
  <c r="AI306" i="4" s="1"/>
  <c r="U299" i="4"/>
  <c r="R309" i="4" s="1"/>
  <c r="AR299" i="4"/>
  <c r="Z300" i="4"/>
  <c r="V310" i="4" s="1"/>
  <c r="AH301" i="4"/>
  <c r="U327" i="4"/>
  <c r="AJ317" i="4"/>
  <c r="AC327" i="4" s="1"/>
  <c r="S295" i="4"/>
  <c r="Q305" i="4" s="1"/>
  <c r="AH295" i="4"/>
  <c r="P296" i="4"/>
  <c r="AF296" i="4"/>
  <c r="V299" i="4"/>
  <c r="AS299" i="4"/>
  <c r="AH309" i="4" s="1"/>
  <c r="AE300" i="4"/>
  <c r="Y310" i="4" s="1"/>
  <c r="N301" i="4"/>
  <c r="N311" i="4" s="1"/>
  <c r="AI301" i="4"/>
  <c r="AA311" i="4" s="1"/>
  <c r="AH318" i="4" a="1"/>
  <c r="AH318" i="4" s="1"/>
  <c r="U295" i="4"/>
  <c r="R305" i="4" s="1"/>
  <c r="Q296" i="4"/>
  <c r="P306" i="4" s="1"/>
  <c r="AG296" i="4"/>
  <c r="Z306" i="4" s="1"/>
  <c r="W299" i="4"/>
  <c r="S309" i="4" s="1"/>
  <c r="AT299" i="4"/>
  <c r="AF300" i="4"/>
  <c r="S301" i="4"/>
  <c r="Q311" i="4" s="1"/>
  <c r="AL301" i="4"/>
  <c r="AD311" i="4" s="1"/>
  <c r="AE317" i="4" a="1"/>
  <c r="AE317" i="4" s="1"/>
  <c r="Y327" i="4" s="1"/>
  <c r="Y317" i="4" a="1"/>
  <c r="Y317" i="4" s="1"/>
  <c r="AO317" i="4" a="1"/>
  <c r="AO317" i="4" s="1"/>
  <c r="AF327" i="4" s="1"/>
  <c r="AH317" i="4" a="1"/>
  <c r="AH317" i="4" s="1"/>
  <c r="AU317" i="4" a="1"/>
  <c r="AU317" i="4" s="1"/>
  <c r="AI327" i="4" s="1"/>
  <c r="AA317" i="4" a="1"/>
  <c r="AA317" i="4" s="1"/>
  <c r="W327" i="4" s="1"/>
  <c r="T317" i="4" a="1"/>
  <c r="T317" i="4" s="1"/>
  <c r="N317" i="4" a="1"/>
  <c r="N317" i="4" s="1"/>
  <c r="N327" i="4" s="1"/>
  <c r="AL295" i="4"/>
  <c r="AD305" i="4" s="1"/>
  <c r="Z295" i="4"/>
  <c r="V305" i="4" s="1"/>
  <c r="N295" i="4"/>
  <c r="N305" i="4" s="1"/>
  <c r="AN317" i="4" a="1"/>
  <c r="AN317" i="4" s="1"/>
  <c r="AG317" i="4" a="1"/>
  <c r="AG317" i="4" s="1"/>
  <c r="Z327" i="4" s="1"/>
  <c r="AT317" i="4" a="1"/>
  <c r="AT317" i="4" s="1"/>
  <c r="Z317" i="4" a="1"/>
  <c r="Z317" i="4" s="1"/>
  <c r="V327" i="4" s="1"/>
  <c r="S317" i="4" a="1"/>
  <c r="S317" i="4" s="1"/>
  <c r="Q327" i="4" s="1"/>
  <c r="M317" i="4" a="1"/>
  <c r="M317" i="4" s="1"/>
  <c r="AM317" i="4" a="1"/>
  <c r="AM317" i="4" s="1"/>
  <c r="AE327" i="4" s="1"/>
  <c r="AF317" i="4" a="1"/>
  <c r="AF317" i="4" s="1"/>
  <c r="AL317" i="4" a="1"/>
  <c r="AL317" i="4" s="1"/>
  <c r="AD327" i="4" s="1"/>
  <c r="AR317" i="4" a="1"/>
  <c r="AR317" i="4" s="1"/>
  <c r="AK317" i="4" a="1"/>
  <c r="AK317" i="4" s="1"/>
  <c r="AD317" i="4" a="1"/>
  <c r="AD317" i="4" s="1"/>
  <c r="W317" i="4" a="1"/>
  <c r="W317" i="4" s="1"/>
  <c r="S327" i="4" s="1"/>
  <c r="Q317" i="4" a="1"/>
  <c r="Q317" i="4" s="1"/>
  <c r="P327" i="4" s="1"/>
  <c r="AR295" i="4"/>
  <c r="AF295" i="4"/>
  <c r="T295" i="4"/>
  <c r="AQ317" i="4" a="1"/>
  <c r="AQ317" i="4" s="1"/>
  <c r="AG327" i="4" s="1"/>
  <c r="AC317" i="4" a="1"/>
  <c r="AC317" i="4" s="1"/>
  <c r="X327" i="4" s="1"/>
  <c r="V317" i="4" a="1"/>
  <c r="V317" i="4" s="1"/>
  <c r="P317" i="4" a="1"/>
  <c r="P317" i="4" s="1"/>
  <c r="AP317" i="4" a="1"/>
  <c r="AP317" i="4" s="1"/>
  <c r="AI317" i="4" a="1"/>
  <c r="AI317" i="4" s="1"/>
  <c r="AA327" i="4" s="1"/>
  <c r="V295" i="4"/>
  <c r="AK295" i="4"/>
  <c r="R296" i="4"/>
  <c r="AI296" i="4"/>
  <c r="AA306" i="4" s="1"/>
  <c r="AU299" i="4"/>
  <c r="AI309" i="4" s="1"/>
  <c r="AG300" i="4"/>
  <c r="Z310" i="4" s="1"/>
  <c r="T301" i="4"/>
  <c r="AQ301" i="4"/>
  <c r="AG311" i="4" s="1"/>
  <c r="I654" i="4"/>
  <c r="AZ654" i="4"/>
  <c r="BB8" i="4" s="1"/>
  <c r="J672" i="4"/>
  <c r="I362" i="4"/>
  <c r="AW703" i="4"/>
  <c r="J393" i="4"/>
  <c r="V629" i="4"/>
  <c r="AF634" i="4"/>
  <c r="R634" i="4"/>
  <c r="M643" i="4" a="1"/>
  <c r="M643" i="4" s="1"/>
  <c r="Y634" i="4"/>
  <c r="J392" i="4"/>
  <c r="AW702" i="4"/>
  <c r="V638" i="4"/>
  <c r="W638" i="4"/>
  <c r="AW687" i="4"/>
  <c r="J377" i="4"/>
  <c r="X638" i="4"/>
  <c r="AW701" i="4"/>
  <c r="J391" i="4"/>
  <c r="N639" i="4" a="1"/>
  <c r="N639" i="4" s="1"/>
  <c r="U975" i="4"/>
  <c r="AK964" i="4"/>
  <c r="AC975" i="4" s="1"/>
  <c r="AJ299" i="4"/>
  <c r="AC309" i="4" s="1"/>
  <c r="AJ301" i="4"/>
  <c r="AC311" i="4" s="1"/>
  <c r="U305" i="4"/>
  <c r="Y638" i="4"/>
  <c r="M638" i="4"/>
  <c r="AA638" i="4"/>
  <c r="AW663" i="4"/>
  <c r="J353" i="4"/>
  <c r="J684" i="4"/>
  <c r="I374" i="4"/>
  <c r="J698" i="4"/>
  <c r="I388" i="4"/>
  <c r="AA630" i="4"/>
  <c r="AC639" i="4" a="1"/>
  <c r="AC639" i="4" s="1"/>
  <c r="I699" i="4"/>
  <c r="AZ699" i="4"/>
  <c r="BB53" i="4" s="1"/>
  <c r="L317" i="4"/>
  <c r="L327" i="4" s="1"/>
  <c r="O638" i="4"/>
  <c r="AC634" i="4"/>
  <c r="J660" i="4"/>
  <c r="I350" i="4"/>
  <c r="I367" i="4"/>
  <c r="J677" i="4"/>
  <c r="L294" i="4"/>
  <c r="P638" i="4"/>
  <c r="O629" i="4"/>
  <c r="AC638" i="4"/>
  <c r="AE629" i="4"/>
  <c r="AW675" i="4"/>
  <c r="J365" i="4"/>
  <c r="AT946" i="4"/>
  <c r="U325" i="4"/>
  <c r="X323" i="4"/>
  <c r="X321" i="4"/>
  <c r="L316" i="4"/>
  <c r="R638" i="4"/>
  <c r="AF629" i="4"/>
  <c r="I679" i="4"/>
  <c r="AZ679" i="4"/>
  <c r="BB33" i="4" s="1"/>
  <c r="X322" i="4"/>
  <c r="T638" i="4"/>
  <c r="AW651" i="4"/>
  <c r="AI941" i="4" s="1"/>
  <c r="AA952" i="4" s="1"/>
  <c r="R639" i="4" a="1"/>
  <c r="R639" i="4" s="1"/>
  <c r="U630" i="4"/>
  <c r="AE630" i="4"/>
  <c r="R630" i="4"/>
  <c r="J341" i="4"/>
  <c r="V639" i="4" a="1"/>
  <c r="V639" i="4" s="1"/>
  <c r="AB630" i="4"/>
  <c r="O630" i="4"/>
  <c r="J649" i="4"/>
  <c r="AZ685" i="4"/>
  <c r="BB39" i="4" s="1"/>
  <c r="I685" i="4"/>
  <c r="W629" i="4"/>
  <c r="T939" i="4"/>
  <c r="AG962" i="4"/>
  <c r="Z973" i="4" s="1"/>
  <c r="AZ650" i="4"/>
  <c r="BB4" i="4" s="1"/>
  <c r="I650" i="4"/>
  <c r="AZ662" i="4"/>
  <c r="BB16" i="4" s="1"/>
  <c r="I662" i="4"/>
  <c r="AZ674" i="4"/>
  <c r="BB28" i="4" s="1"/>
  <c r="I674" i="4"/>
  <c r="AZ686" i="4"/>
  <c r="BB40" i="4" s="1"/>
  <c r="I686" i="4"/>
  <c r="AW690" i="4"/>
  <c r="J380" i="4"/>
  <c r="AZ700" i="4"/>
  <c r="BB54" i="4" s="1"/>
  <c r="I700" i="4"/>
  <c r="Y639" i="4" a="1"/>
  <c r="Y639" i="4" s="1"/>
  <c r="Y630" i="4"/>
  <c r="M630" i="4"/>
  <c r="L628" i="4"/>
  <c r="AD639" i="4" a="1"/>
  <c r="AD639" i="4" s="1"/>
  <c r="Q639" i="4" a="1"/>
  <c r="Q639" i="4" s="1"/>
  <c r="X629" i="4"/>
  <c r="P630" i="4"/>
  <c r="AC630" i="4"/>
  <c r="O639" i="4" a="1"/>
  <c r="O639" i="4" s="1"/>
  <c r="N643" i="4" a="1"/>
  <c r="N643" i="4" s="1"/>
  <c r="AH939" i="4"/>
  <c r="AH962" i="4"/>
  <c r="AU962" i="4"/>
  <c r="AI973" i="4" s="1"/>
  <c r="AU939" i="4"/>
  <c r="AI950" i="4" s="1"/>
  <c r="J666" i="4"/>
  <c r="AW677" i="4"/>
  <c r="AX677" i="4" s="1"/>
  <c r="AZ31" i="4" s="1"/>
  <c r="Z628" i="4"/>
  <c r="Y629" i="4"/>
  <c r="Q630" i="4"/>
  <c r="AD630" i="4"/>
  <c r="M634" i="4"/>
  <c r="AA634" i="4"/>
  <c r="W639" i="4" a="1"/>
  <c r="W639" i="4" s="1"/>
  <c r="AE639" i="4" a="1"/>
  <c r="AE639" i="4" s="1"/>
  <c r="V962" i="4"/>
  <c r="AI939" i="4"/>
  <c r="AA950" i="4" s="1"/>
  <c r="L656" i="4"/>
  <c r="AX656" i="4"/>
  <c r="AZ10" i="4" s="1"/>
  <c r="AB947" i="4"/>
  <c r="J342" i="4"/>
  <c r="AB631" i="4" s="1"/>
  <c r="J354" i="4"/>
  <c r="J366" i="4"/>
  <c r="J378" i="4"/>
  <c r="J394" i="4"/>
  <c r="N634" i="4"/>
  <c r="P639" i="4" a="1"/>
  <c r="P639" i="4" s="1"/>
  <c r="X639" i="4" a="1"/>
  <c r="X639" i="4" s="1"/>
  <c r="AF639" i="4" a="1"/>
  <c r="AF639" i="4" s="1"/>
  <c r="Q643" i="4" a="1"/>
  <c r="Q643" i="4" s="1"/>
  <c r="L683" i="4"/>
  <c r="AX683" i="4"/>
  <c r="AZ37" i="4" s="1"/>
  <c r="J343" i="4"/>
  <c r="I344" i="4"/>
  <c r="J355" i="4"/>
  <c r="I368" i="4"/>
  <c r="J379" i="4"/>
  <c r="J381" i="4"/>
  <c r="I382" i="4"/>
  <c r="M629" i="4"/>
  <c r="AA629" i="4"/>
  <c r="S630" i="4"/>
  <c r="AF630" i="4"/>
  <c r="P634" i="4"/>
  <c r="AD634" i="4"/>
  <c r="L668" i="4"/>
  <c r="AX668" i="4"/>
  <c r="AZ22" i="4" s="1"/>
  <c r="T941" i="4"/>
  <c r="I345" i="4"/>
  <c r="I357" i="4"/>
  <c r="AZ678" i="4"/>
  <c r="BB32" i="4" s="1"/>
  <c r="I678" i="4"/>
  <c r="I369" i="4"/>
  <c r="I692" i="4"/>
  <c r="AZ692" i="4"/>
  <c r="BB46" i="4" s="1"/>
  <c r="I383" i="4"/>
  <c r="AB629" i="4"/>
  <c r="T630" i="4"/>
  <c r="Q634" i="4"/>
  <c r="AE634" i="4"/>
  <c r="L691" i="4"/>
  <c r="AX691" i="4"/>
  <c r="AZ45" i="4" s="1"/>
  <c r="AD638" i="4"/>
  <c r="AZ655" i="4"/>
  <c r="BB9" i="4" s="1"/>
  <c r="I655" i="4"/>
  <c r="AZ667" i="4"/>
  <c r="BB21" i="4" s="1"/>
  <c r="I667" i="4"/>
  <c r="AC629" i="4"/>
  <c r="Z633" i="4"/>
  <c r="AC643" i="4" a="1"/>
  <c r="AC643" i="4" s="1"/>
  <c r="I661" i="4"/>
  <c r="I693" i="4"/>
  <c r="Q638" i="4"/>
  <c r="J346" i="4"/>
  <c r="J358" i="4"/>
  <c r="AC644" i="4" s="1" a="1"/>
  <c r="AC644" i="4" s="1"/>
  <c r="J370" i="4"/>
  <c r="J384" i="4"/>
  <c r="P629" i="4"/>
  <c r="AD629" i="4"/>
  <c r="V630" i="4"/>
  <c r="N631" i="4"/>
  <c r="T634" i="4"/>
  <c r="AE638" i="4"/>
  <c r="S639" i="4"/>
  <c r="AA639" i="4" a="1"/>
  <c r="AA639" i="4" s="1"/>
  <c r="O962" i="4"/>
  <c r="O973" i="4" s="1"/>
  <c r="AB962" i="4"/>
  <c r="AO939" i="4"/>
  <c r="AF950" i="4" s="1"/>
  <c r="AZ673" i="4"/>
  <c r="BB27" i="4" s="1"/>
  <c r="S942" i="4"/>
  <c r="Q953" i="4" s="1"/>
  <c r="AD945" i="4"/>
  <c r="J347" i="4"/>
  <c r="J359" i="4"/>
  <c r="J371" i="4"/>
  <c r="J385" i="4"/>
  <c r="Q629" i="4"/>
  <c r="W630" i="4"/>
  <c r="U634" i="4"/>
  <c r="AF638" i="4"/>
  <c r="T639" i="4" a="1"/>
  <c r="T639" i="4" s="1"/>
  <c r="AC939" i="4"/>
  <c r="X950" i="4" s="1"/>
  <c r="AP939" i="4"/>
  <c r="AU945" i="4"/>
  <c r="AI956" i="4" s="1"/>
  <c r="AD964" i="4" a="1"/>
  <c r="AD964" i="4" s="1"/>
  <c r="AN964" i="4" a="1"/>
  <c r="AN964" i="4" s="1"/>
  <c r="R941" i="4"/>
  <c r="AH941" i="4"/>
  <c r="AM964" i="4" a="1"/>
  <c r="AM964" i="4" s="1"/>
  <c r="AE975" i="4" s="1"/>
  <c r="S964" i="4" a="1"/>
  <c r="S964" i="4" s="1"/>
  <c r="Q975" i="4" s="1"/>
  <c r="AE941" i="4"/>
  <c r="Y952" i="4" s="1"/>
  <c r="O941" i="4"/>
  <c r="O952" i="4" s="1"/>
  <c r="AH964" i="4" a="1"/>
  <c r="AH964" i="4" s="1"/>
  <c r="AU941" i="4"/>
  <c r="AI952" i="4" s="1"/>
  <c r="Q964" i="4" a="1"/>
  <c r="Q964" i="4" s="1"/>
  <c r="P975" i="4" s="1"/>
  <c r="AC941" i="4"/>
  <c r="X952" i="4" s="1"/>
  <c r="AF964" i="4" a="1"/>
  <c r="AF964" i="4" s="1"/>
  <c r="AQ941" i="4"/>
  <c r="AG952" i="4" s="1"/>
  <c r="AB964" i="4" a="1"/>
  <c r="AB964" i="4" s="1"/>
  <c r="AP941" i="4"/>
  <c r="AA964" i="4" a="1"/>
  <c r="AA964" i="4" s="1"/>
  <c r="W975" i="4" s="1"/>
  <c r="V941" i="4"/>
  <c r="AL941" i="4"/>
  <c r="AD952" i="4" s="1"/>
  <c r="U941" i="4"/>
  <c r="R952" i="4" s="1"/>
  <c r="J348" i="4"/>
  <c r="J360" i="4"/>
  <c r="J372" i="4"/>
  <c r="J386" i="4"/>
  <c r="R629" i="4"/>
  <c r="X630" i="4"/>
  <c r="V634" i="4"/>
  <c r="M639" i="4" a="1"/>
  <c r="M639" i="4" s="1"/>
  <c r="AB639" i="4" a="1"/>
  <c r="AB639" i="4" s="1"/>
  <c r="L642" i="4"/>
  <c r="AD939" i="4"/>
  <c r="AQ939" i="4"/>
  <c r="AG950" i="4" s="1"/>
  <c r="AX696" i="4"/>
  <c r="AZ50" i="4" s="1"/>
  <c r="V643" i="4" a="1"/>
  <c r="V643" i="4" s="1"/>
  <c r="O643" i="4" a="1"/>
  <c r="O643" i="4" s="1"/>
  <c r="AB643" i="4" a="1"/>
  <c r="AB643" i="4" s="1"/>
  <c r="U643" i="4" a="1"/>
  <c r="U643" i="4" s="1"/>
  <c r="AF644" i="4" a="1"/>
  <c r="AF644" i="4" s="1"/>
  <c r="AA643" i="4" a="1"/>
  <c r="AA643" i="4" s="1"/>
  <c r="AB634" i="4"/>
  <c r="O634" i="4"/>
  <c r="T643" i="4" a="1"/>
  <c r="T643" i="4" s="1"/>
  <c r="AF643" i="4" a="1"/>
  <c r="AF643" i="4" s="1"/>
  <c r="Q644" i="4" a="1"/>
  <c r="Q644" i="4" s="1"/>
  <c r="Y643" i="4" a="1"/>
  <c r="Y643" i="4" s="1"/>
  <c r="R643" i="4" a="1"/>
  <c r="R643" i="4" s="1"/>
  <c r="AE643" i="4" a="1"/>
  <c r="AE643" i="4" s="1"/>
  <c r="X643" i="4" a="1"/>
  <c r="X643" i="4" s="1"/>
  <c r="AD643" i="4" a="1"/>
  <c r="AD643" i="4" s="1"/>
  <c r="W643" i="4" a="1"/>
  <c r="W643" i="4" s="1"/>
  <c r="P643" i="4" a="1"/>
  <c r="P643" i="4" s="1"/>
  <c r="U638" i="4"/>
  <c r="J349" i="4"/>
  <c r="Y632" i="4" s="1"/>
  <c r="J361" i="4"/>
  <c r="X635" i="4" s="1"/>
  <c r="J373" i="4"/>
  <c r="J387" i="4"/>
  <c r="T629" i="4"/>
  <c r="W634" i="4"/>
  <c r="O635" i="4"/>
  <c r="AC635" i="4"/>
  <c r="U639" i="4" a="1"/>
  <c r="U639" i="4" s="1"/>
  <c r="AE939" i="4"/>
  <c r="Y950" i="4" s="1"/>
  <c r="AR939" i="4"/>
  <c r="AX697" i="4"/>
  <c r="AZ51" i="4" s="1"/>
  <c r="L697" i="4"/>
  <c r="U939" i="4"/>
  <c r="R950" i="4" s="1"/>
  <c r="AB946" i="4"/>
  <c r="L695" i="4"/>
  <c r="AX701" i="4"/>
  <c r="AZ55" i="4" s="1"/>
  <c r="V939" i="4"/>
  <c r="T942" i="4"/>
  <c r="AL942" i="4"/>
  <c r="AD953" i="4" s="1"/>
  <c r="M945" i="4"/>
  <c r="M956" i="4" s="1"/>
  <c r="AE945" i="4"/>
  <c r="Y956" i="4" s="1"/>
  <c r="AC946" i="4"/>
  <c r="X957" i="4" s="1"/>
  <c r="AU946" i="4"/>
  <c r="AI957" i="4" s="1"/>
  <c r="AC947" i="4"/>
  <c r="X958" i="4" s="1"/>
  <c r="AS947" i="4"/>
  <c r="AH958" i="4" s="1"/>
  <c r="AP962" i="4"/>
  <c r="AX649" i="4"/>
  <c r="W939" i="4"/>
  <c r="S950" i="4" s="1"/>
  <c r="U942" i="4"/>
  <c r="R953" i="4" s="1"/>
  <c r="AM942" i="4"/>
  <c r="AE953" i="4" s="1"/>
  <c r="P945" i="4"/>
  <c r="AF945" i="4"/>
  <c r="N946" i="4"/>
  <c r="N957" i="4" s="1"/>
  <c r="AF946" i="4"/>
  <c r="AD947" i="4"/>
  <c r="AL962" i="4"/>
  <c r="AD973" i="4" s="1"/>
  <c r="AA939" i="4"/>
  <c r="W950" i="4" s="1"/>
  <c r="W942" i="4"/>
  <c r="S953" i="4" s="1"/>
  <c r="AN942" i="4"/>
  <c r="Q945" i="4"/>
  <c r="P956" i="4" s="1"/>
  <c r="AH945" i="4"/>
  <c r="O946" i="4"/>
  <c r="O957" i="4" s="1"/>
  <c r="AG946" i="4"/>
  <c r="Z957" i="4" s="1"/>
  <c r="O947" i="4"/>
  <c r="O958" i="4" s="1"/>
  <c r="AE947" i="4"/>
  <c r="Y958" i="4" s="1"/>
  <c r="M949" i="4"/>
  <c r="O965" i="4" a="1"/>
  <c r="O965" i="4" s="1"/>
  <c r="O976" i="4" s="1"/>
  <c r="AO965" i="4" a="1"/>
  <c r="AO965" i="4" s="1"/>
  <c r="AF976" i="4" s="1"/>
  <c r="Z939" i="4"/>
  <c r="V950" i="4" s="1"/>
  <c r="AM939" i="4"/>
  <c r="AE950" i="4" s="1"/>
  <c r="L702" i="4"/>
  <c r="AX702" i="4"/>
  <c r="AZ56" i="4" s="1"/>
  <c r="AB939" i="4"/>
  <c r="Z942" i="4"/>
  <c r="V953" i="4" s="1"/>
  <c r="AO942" i="4"/>
  <c r="AF953" i="4" s="1"/>
  <c r="R945" i="4"/>
  <c r="AI945" i="4"/>
  <c r="AA956" i="4" s="1"/>
  <c r="P946" i="4"/>
  <c r="AH946" i="4"/>
  <c r="P947" i="4"/>
  <c r="AF947" i="4"/>
  <c r="U974" i="4"/>
  <c r="AK963" i="4"/>
  <c r="AC974" i="4" s="1"/>
  <c r="N962" i="4"/>
  <c r="N973" i="4" s="1"/>
  <c r="AX658" i="4"/>
  <c r="AZ12" i="4" s="1"/>
  <c r="AX674" i="4"/>
  <c r="AZ28" i="4" s="1"/>
  <c r="L685" i="4"/>
  <c r="AA942" i="4"/>
  <c r="W953" i="4" s="1"/>
  <c r="AP942" i="4"/>
  <c r="S945" i="4"/>
  <c r="Q956" i="4" s="1"/>
  <c r="AK945" i="4"/>
  <c r="AC956" i="4" s="1"/>
  <c r="S946" i="4"/>
  <c r="Q957" i="4" s="1"/>
  <c r="AI946" i="4"/>
  <c r="AA957" i="4" s="1"/>
  <c r="Q947" i="4"/>
  <c r="P958" i="4" s="1"/>
  <c r="AI947" i="4"/>
  <c r="AA958" i="4" s="1"/>
  <c r="Q965" i="4" a="1"/>
  <c r="Q965" i="4" s="1"/>
  <c r="P976" i="4" s="1"/>
  <c r="M940" i="4"/>
  <c r="M951" i="4" s="1"/>
  <c r="AB942" i="4"/>
  <c r="AS942" i="4"/>
  <c r="AH953" i="4" s="1"/>
  <c r="U945" i="4"/>
  <c r="R956" i="4" s="1"/>
  <c r="AL945" i="4"/>
  <c r="AD956" i="4" s="1"/>
  <c r="T946" i="4"/>
  <c r="AL946" i="4"/>
  <c r="AD957" i="4" s="1"/>
  <c r="R947" i="4"/>
  <c r="U965" i="4" a="1"/>
  <c r="U965" i="4" s="1"/>
  <c r="R976" i="4" s="1"/>
  <c r="P962" i="4"/>
  <c r="AC962" i="4"/>
  <c r="X973" i="4" s="1"/>
  <c r="AX692" i="4"/>
  <c r="AZ46" i="4" s="1"/>
  <c r="AC942" i="4"/>
  <c r="X953" i="4" s="1"/>
  <c r="AT942" i="4"/>
  <c r="V945" i="4"/>
  <c r="AM945" i="4"/>
  <c r="AE956" i="4" s="1"/>
  <c r="U946" i="4"/>
  <c r="R957" i="4" s="1"/>
  <c r="AM946" i="4"/>
  <c r="AE957" i="4" s="1"/>
  <c r="S947" i="4"/>
  <c r="Q958" i="4" s="1"/>
  <c r="AL947" i="4"/>
  <c r="AD958" i="4" s="1"/>
  <c r="U951" i="4"/>
  <c r="M972" i="4"/>
  <c r="M964" i="4"/>
  <c r="M975" i="4" s="1"/>
  <c r="Q962" i="4"/>
  <c r="P973" i="4" s="1"/>
  <c r="AD962" i="4"/>
  <c r="AQ962" i="4"/>
  <c r="AG973" i="4" s="1"/>
  <c r="L690" i="4"/>
  <c r="AX690" i="4"/>
  <c r="AZ44" i="4" s="1"/>
  <c r="O939" i="4"/>
  <c r="O950" i="4" s="1"/>
  <c r="AW941" i="4"/>
  <c r="AF942" i="4"/>
  <c r="AU942" i="4"/>
  <c r="AI953" i="4" s="1"/>
  <c r="W945" i="4"/>
  <c r="S956" i="4" s="1"/>
  <c r="AP945" i="4"/>
  <c r="V946" i="4"/>
  <c r="AN946" i="4"/>
  <c r="V947" i="4"/>
  <c r="AM947" i="4"/>
  <c r="AE958" i="4" s="1"/>
  <c r="Y969" i="4"/>
  <c r="Y968" i="4"/>
  <c r="U972" i="4"/>
  <c r="Y970" i="4"/>
  <c r="AK961" i="4"/>
  <c r="AC972" i="4" s="1"/>
  <c r="AI962" i="4"/>
  <c r="AA973" i="4" s="1"/>
  <c r="Z965" i="4" a="1"/>
  <c r="Z965" i="4" s="1"/>
  <c r="V976" i="4" s="1"/>
  <c r="R939" i="4"/>
  <c r="AE962" i="4"/>
  <c r="Y973" i="4" s="1"/>
  <c r="AR962" i="4"/>
  <c r="P939" i="4"/>
  <c r="N942" i="4"/>
  <c r="N953" i="4" s="1"/>
  <c r="AG942" i="4"/>
  <c r="Z953" i="4" s="1"/>
  <c r="AQ945" i="4"/>
  <c r="AG956" i="4" s="1"/>
  <c r="U957" i="4"/>
  <c r="AK946" i="4"/>
  <c r="AC957" i="4" s="1"/>
  <c r="AO946" i="4"/>
  <c r="AF957" i="4" s="1"/>
  <c r="W947" i="4"/>
  <c r="S958" i="4" s="1"/>
  <c r="AO947" i="4"/>
  <c r="AF958" i="4" s="1"/>
  <c r="AC965" i="4" a="1"/>
  <c r="AC965" i="4" s="1"/>
  <c r="X976" i="4" s="1"/>
  <c r="S939" i="4"/>
  <c r="Q950" i="4" s="1"/>
  <c r="AF962" i="4"/>
  <c r="AF939" i="4"/>
  <c r="AS939" i="4"/>
  <c r="AH950" i="4" s="1"/>
  <c r="AX657" i="4"/>
  <c r="AZ11" i="4" s="1"/>
  <c r="AX671" i="4"/>
  <c r="AZ25" i="4" s="1"/>
  <c r="AX688" i="4"/>
  <c r="AZ42" i="4" s="1"/>
  <c r="Q939" i="4"/>
  <c r="P950" i="4" s="1"/>
  <c r="O942" i="4"/>
  <c r="O953" i="4" s="1"/>
  <c r="AH942" i="4"/>
  <c r="Z945" i="4"/>
  <c r="V956" i="4" s="1"/>
  <c r="AR945" i="4"/>
  <c r="Z946" i="4"/>
  <c r="V957" i="4" s="1"/>
  <c r="AP946" i="4"/>
  <c r="AP947" i="4"/>
  <c r="R962" i="4"/>
  <c r="AM962" i="4"/>
  <c r="AE973" i="4" s="1"/>
  <c r="AT965" i="4" a="1"/>
  <c r="AT965" i="4" s="1"/>
  <c r="AN965" i="4" a="1"/>
  <c r="AN965" i="4" s="1"/>
  <c r="AS965" i="4" a="1"/>
  <c r="AS965" i="4" s="1"/>
  <c r="AH976" i="4" s="1"/>
  <c r="AM965" i="4" a="1"/>
  <c r="AM965" i="4" s="1"/>
  <c r="AE976" i="4" s="1"/>
  <c r="AD965" i="4" a="1"/>
  <c r="AD965" i="4" s="1"/>
  <c r="V965" i="4" a="1"/>
  <c r="V965" i="4" s="1"/>
  <c r="P965" i="4" a="1"/>
  <c r="P965" i="4" s="1"/>
  <c r="AQ965" i="4" a="1"/>
  <c r="AQ965" i="4" s="1"/>
  <c r="AG976" i="4" s="1"/>
  <c r="AP965" i="4" a="1"/>
  <c r="AP965" i="4" s="1"/>
  <c r="AH965" i="4" a="1"/>
  <c r="AH965" i="4" s="1"/>
  <c r="AB965" i="4" a="1"/>
  <c r="AB965" i="4" s="1"/>
  <c r="T965" i="4" a="1"/>
  <c r="T965" i="4" s="1"/>
  <c r="N965" i="4" a="1"/>
  <c r="N965" i="4" s="1"/>
  <c r="N976" i="4" s="1"/>
  <c r="AL965" i="4" a="1"/>
  <c r="AL965" i="4" s="1"/>
  <c r="AD976" i="4" s="1"/>
  <c r="W965" i="4" a="1"/>
  <c r="W965" i="4" s="1"/>
  <c r="S976" i="4" s="1"/>
  <c r="AU965" i="4" a="1"/>
  <c r="AU965" i="4" s="1"/>
  <c r="AI976" i="4" s="1"/>
  <c r="AR942" i="4"/>
  <c r="AE942" i="4"/>
  <c r="Y953" i="4" s="1"/>
  <c r="Q942" i="4"/>
  <c r="P953" i="4" s="1"/>
  <c r="AG965" i="4" a="1"/>
  <c r="AG965" i="4" s="1"/>
  <c r="Z976" i="4" s="1"/>
  <c r="S965" i="4" a="1"/>
  <c r="S965" i="4" s="1"/>
  <c r="Q976" i="4" s="1"/>
  <c r="AQ942" i="4"/>
  <c r="AG953" i="4" s="1"/>
  <c r="AD942" i="4"/>
  <c r="P942" i="4"/>
  <c r="AF965" i="4" a="1"/>
  <c r="AF965" i="4" s="1"/>
  <c r="R965" i="4" a="1"/>
  <c r="R965" i="4" s="1"/>
  <c r="AR965" i="4" a="1"/>
  <c r="AR965" i="4" s="1"/>
  <c r="AW964" i="4"/>
  <c r="AA965" i="4" a="1"/>
  <c r="AA965" i="4" s="1"/>
  <c r="W976" i="4" s="1"/>
  <c r="V942" i="4"/>
  <c r="AG939" i="4"/>
  <c r="Z950" i="4" s="1"/>
  <c r="AT939" i="4"/>
  <c r="AT962" i="4"/>
  <c r="AL939" i="4"/>
  <c r="AD950" i="4" s="1"/>
  <c r="R942" i="4"/>
  <c r="AI942" i="4"/>
  <c r="AA953" i="4" s="1"/>
  <c r="AC945" i="4"/>
  <c r="X956" i="4" s="1"/>
  <c r="AS945" i="4"/>
  <c r="AH956" i="4" s="1"/>
  <c r="AA946" i="4"/>
  <c r="W957" i="4" s="1"/>
  <c r="AS946" i="4"/>
  <c r="AH957" i="4" s="1"/>
  <c r="Z947" i="4"/>
  <c r="V958" i="4" s="1"/>
  <c r="AQ947" i="4"/>
  <c r="AG958" i="4" s="1"/>
  <c r="S962" i="4"/>
  <c r="Q973" i="4" s="1"/>
  <c r="AE965" i="4" a="1"/>
  <c r="AE965" i="4" s="1"/>
  <c r="Y976" i="4" s="1"/>
  <c r="AE970" i="4" a="1"/>
  <c r="AE970" i="4" s="1"/>
  <c r="Y981" i="4" s="1"/>
  <c r="AT969" i="4" a="1"/>
  <c r="AT969" i="4" s="1"/>
  <c r="AN969" i="4" a="1"/>
  <c r="AN969" i="4" s="1"/>
  <c r="S969" i="4" a="1"/>
  <c r="S969" i="4" s="1"/>
  <c r="Q980" i="4" s="1"/>
  <c r="AH968" i="4" a="1"/>
  <c r="AH968" i="4" s="1"/>
  <c r="AB968" i="4" a="1"/>
  <c r="AB968" i="4" s="1"/>
  <c r="AU964" i="4" a="1"/>
  <c r="AU964" i="4" s="1"/>
  <c r="AI975" i="4" s="1"/>
  <c r="AO964" i="4" a="1"/>
  <c r="AO964" i="4" s="1"/>
  <c r="AF975" i="4" s="1"/>
  <c r="T964" i="4" a="1"/>
  <c r="T964" i="4" s="1"/>
  <c r="N964" i="4" a="1"/>
  <c r="N964" i="4" s="1"/>
  <c r="N975" i="4" s="1"/>
  <c r="AR970" i="4" a="1"/>
  <c r="AR970" i="4" s="1"/>
  <c r="AL970" i="4" a="1"/>
  <c r="AL970" i="4" s="1"/>
  <c r="AD981" i="4" s="1"/>
  <c r="W970" i="4" a="1"/>
  <c r="W970" i="4" s="1"/>
  <c r="S981" i="4" s="1"/>
  <c r="Q970" i="4" a="1"/>
  <c r="Q970" i="4" s="1"/>
  <c r="P981" i="4" s="1"/>
  <c r="AF969" i="4" a="1"/>
  <c r="AF969" i="4" s="1"/>
  <c r="Z969" i="4" a="1"/>
  <c r="Z969" i="4" s="1"/>
  <c r="V980" i="4" s="1"/>
  <c r="AU968" i="4" a="1"/>
  <c r="AU968" i="4" s="1"/>
  <c r="AI979" i="4" s="1"/>
  <c r="AO968" i="4" a="1"/>
  <c r="AO968" i="4" s="1"/>
  <c r="AF979" i="4" s="1"/>
  <c r="T968" i="4" a="1"/>
  <c r="T968" i="4" s="1"/>
  <c r="N968" i="4" a="1"/>
  <c r="N968" i="4" s="1"/>
  <c r="N979" i="4" s="1"/>
  <c r="AD970" i="4" a="1"/>
  <c r="AD970" i="4" s="1"/>
  <c r="AS969" i="4" a="1"/>
  <c r="AS969" i="4" s="1"/>
  <c r="AH980" i="4" s="1"/>
  <c r="AM969" i="4" a="1"/>
  <c r="AM969" i="4" s="1"/>
  <c r="AE980" i="4" s="1"/>
  <c r="R969" i="4" a="1"/>
  <c r="R969" i="4" s="1"/>
  <c r="AG968" i="4" a="1"/>
  <c r="AG968" i="4" s="1"/>
  <c r="Z979" i="4" s="1"/>
  <c r="AA968" i="4" a="1"/>
  <c r="AA968" i="4" s="1"/>
  <c r="W979" i="4" s="1"/>
  <c r="AT964" i="4" a="1"/>
  <c r="AT964" i="4" s="1"/>
  <c r="AQ970" i="4" a="1"/>
  <c r="AQ970" i="4" s="1"/>
  <c r="AG981" i="4" s="1"/>
  <c r="V970" i="4" a="1"/>
  <c r="V970" i="4" s="1"/>
  <c r="P970" i="4" a="1"/>
  <c r="P970" i="4" s="1"/>
  <c r="AE969" i="4" a="1"/>
  <c r="AE969" i="4" s="1"/>
  <c r="Y980" i="4" s="1"/>
  <c r="AT968" i="4" a="1"/>
  <c r="AT968" i="4" s="1"/>
  <c r="AI970" i="4" a="1"/>
  <c r="AI970" i="4" s="1"/>
  <c r="AA981" i="4" s="1"/>
  <c r="AC970" i="4" a="1"/>
  <c r="AC970" i="4" s="1"/>
  <c r="X981" i="4" s="1"/>
  <c r="AR969" i="4" a="1"/>
  <c r="AR969" i="4" s="1"/>
  <c r="AL969" i="4" a="1"/>
  <c r="AL969" i="4" s="1"/>
  <c r="AD980" i="4" s="1"/>
  <c r="W969" i="4" a="1"/>
  <c r="W969" i="4" s="1"/>
  <c r="S980" i="4" s="1"/>
  <c r="Q969" i="4" a="1"/>
  <c r="Q969" i="4" s="1"/>
  <c r="P980" i="4" s="1"/>
  <c r="AF968" i="4" a="1"/>
  <c r="AF968" i="4" s="1"/>
  <c r="Z968" i="4" a="1"/>
  <c r="Z968" i="4" s="1"/>
  <c r="V979" i="4" s="1"/>
  <c r="AP970" i="4" a="1"/>
  <c r="AP970" i="4" s="1"/>
  <c r="U970" i="4" a="1"/>
  <c r="U970" i="4" s="1"/>
  <c r="R981" i="4" s="1"/>
  <c r="O970" i="4" a="1"/>
  <c r="O970" i="4" s="1"/>
  <c r="O981" i="4" s="1"/>
  <c r="AD969" i="4" a="1"/>
  <c r="AD969" i="4" s="1"/>
  <c r="AS968" i="4" a="1"/>
  <c r="AS968" i="4" s="1"/>
  <c r="AH979" i="4" s="1"/>
  <c r="AM968" i="4" a="1"/>
  <c r="AM968" i="4" s="1"/>
  <c r="AE979" i="4" s="1"/>
  <c r="R968" i="4" a="1"/>
  <c r="R968" i="4" s="1"/>
  <c r="AE964" i="4" a="1"/>
  <c r="AE964" i="4" s="1"/>
  <c r="Y975" i="4" s="1"/>
  <c r="AH970" i="4" a="1"/>
  <c r="AH970" i="4" s="1"/>
  <c r="AB970" i="4" a="1"/>
  <c r="AB970" i="4" s="1"/>
  <c r="AQ969" i="4" a="1"/>
  <c r="AQ969" i="4" s="1"/>
  <c r="AG980" i="4" s="1"/>
  <c r="V969" i="4" a="1"/>
  <c r="V969" i="4" s="1"/>
  <c r="P969" i="4" a="1"/>
  <c r="P969" i="4" s="1"/>
  <c r="AE968" i="4" a="1"/>
  <c r="AE968" i="4" s="1"/>
  <c r="Y979" i="4" s="1"/>
  <c r="AR964" i="4" a="1"/>
  <c r="AR964" i="4" s="1"/>
  <c r="AL964" i="4" a="1"/>
  <c r="AL964" i="4" s="1"/>
  <c r="AD975" i="4" s="1"/>
  <c r="AU970" i="4" a="1"/>
  <c r="AU970" i="4" s="1"/>
  <c r="AI981" i="4" s="1"/>
  <c r="AO970" i="4" a="1"/>
  <c r="AO970" i="4" s="1"/>
  <c r="AF981" i="4" s="1"/>
  <c r="T970" i="4" a="1"/>
  <c r="T970" i="4" s="1"/>
  <c r="N970" i="4" a="1"/>
  <c r="N970" i="4" s="1"/>
  <c r="N981" i="4" s="1"/>
  <c r="AI969" i="4" a="1"/>
  <c r="AI969" i="4" s="1"/>
  <c r="AA980" i="4" s="1"/>
  <c r="AC969" i="4" a="1"/>
  <c r="AC969" i="4" s="1"/>
  <c r="X980" i="4" s="1"/>
  <c r="AR968" i="4" a="1"/>
  <c r="AR968" i="4" s="1"/>
  <c r="AL968" i="4" a="1"/>
  <c r="AL968" i="4" s="1"/>
  <c r="AD979" i="4" s="1"/>
  <c r="W968" i="4" a="1"/>
  <c r="W968" i="4" s="1"/>
  <c r="S979" i="4" s="1"/>
  <c r="Q968" i="4" a="1"/>
  <c r="Q968" i="4" s="1"/>
  <c r="P979" i="4" s="1"/>
  <c r="AG970" i="4" a="1"/>
  <c r="AG970" i="4" s="1"/>
  <c r="Z981" i="4" s="1"/>
  <c r="AA970" i="4" a="1"/>
  <c r="AA970" i="4" s="1"/>
  <c r="W981" i="4" s="1"/>
  <c r="AP969" i="4" a="1"/>
  <c r="AP969" i="4" s="1"/>
  <c r="U969" i="4" a="1"/>
  <c r="U969" i="4" s="1"/>
  <c r="R980" i="4" s="1"/>
  <c r="O969" i="4" a="1"/>
  <c r="O969" i="4" s="1"/>
  <c r="O980" i="4" s="1"/>
  <c r="AD968" i="4" a="1"/>
  <c r="AD968" i="4" s="1"/>
  <c r="AQ964" i="4" a="1"/>
  <c r="AQ964" i="4" s="1"/>
  <c r="AG975" i="4" s="1"/>
  <c r="V964" i="4" a="1"/>
  <c r="V964" i="4" s="1"/>
  <c r="P964" i="4" a="1"/>
  <c r="P964" i="4" s="1"/>
  <c r="AE963" i="4" a="1"/>
  <c r="AE963" i="4" s="1"/>
  <c r="Y974" i="4" s="1"/>
  <c r="AT970" i="4" a="1"/>
  <c r="AT970" i="4" s="1"/>
  <c r="AN970" i="4" a="1"/>
  <c r="AN970" i="4" s="1"/>
  <c r="S970" i="4" a="1"/>
  <c r="S970" i="4" s="1"/>
  <c r="Q981" i="4" s="1"/>
  <c r="AH969" i="4" a="1"/>
  <c r="AH969" i="4" s="1"/>
  <c r="AB969" i="4" a="1"/>
  <c r="AB969" i="4" s="1"/>
  <c r="AQ968" i="4" a="1"/>
  <c r="AQ968" i="4" s="1"/>
  <c r="AG979" i="4" s="1"/>
  <c r="V968" i="4" a="1"/>
  <c r="V968" i="4" s="1"/>
  <c r="P968" i="4" a="1"/>
  <c r="P968" i="4" s="1"/>
  <c r="AI964" i="4" a="1"/>
  <c r="AI964" i="4" s="1"/>
  <c r="AA975" i="4" s="1"/>
  <c r="AC964" i="4" a="1"/>
  <c r="AC964" i="4" s="1"/>
  <c r="X975" i="4" s="1"/>
  <c r="AR963" i="4" a="1"/>
  <c r="AR963" i="4" s="1"/>
  <c r="AL963" i="4" a="1"/>
  <c r="AL963" i="4" s="1"/>
  <c r="AD974" i="4" s="1"/>
  <c r="AF970" i="4" a="1"/>
  <c r="AF970" i="4" s="1"/>
  <c r="Z970" i="4" a="1"/>
  <c r="Z970" i="4" s="1"/>
  <c r="V981" i="4" s="1"/>
  <c r="AU969" i="4" a="1"/>
  <c r="AU969" i="4" s="1"/>
  <c r="AI980" i="4" s="1"/>
  <c r="AO969" i="4" a="1"/>
  <c r="AO969" i="4" s="1"/>
  <c r="AF980" i="4" s="1"/>
  <c r="T969" i="4" a="1"/>
  <c r="T969" i="4" s="1"/>
  <c r="N969" i="4" a="1"/>
  <c r="N969" i="4" s="1"/>
  <c r="N980" i="4" s="1"/>
  <c r="AI968" i="4" a="1"/>
  <c r="AI968" i="4" s="1"/>
  <c r="AA979" i="4" s="1"/>
  <c r="AC968" i="4" a="1"/>
  <c r="AC968" i="4" s="1"/>
  <c r="X979" i="4" s="1"/>
  <c r="P940" i="4"/>
  <c r="AC940" i="4"/>
  <c r="X951" i="4" s="1"/>
  <c r="S941" i="4"/>
  <c r="Q952" i="4" s="1"/>
  <c r="AF941" i="4"/>
  <c r="AS941" i="4"/>
  <c r="AH952" i="4" s="1"/>
  <c r="T945" i="4"/>
  <c r="AG945" i="4"/>
  <c r="Z956" i="4" s="1"/>
  <c r="AT945" i="4"/>
  <c r="W946" i="4"/>
  <c r="S957" i="4" s="1"/>
  <c r="N947" i="4"/>
  <c r="N958" i="4" s="1"/>
  <c r="AA947" i="4"/>
  <c r="W958" i="4" s="1"/>
  <c r="AN947" i="4"/>
  <c r="AF963" i="4" a="1"/>
  <c r="AF963" i="4" s="1"/>
  <c r="O964" i="4" a="1"/>
  <c r="O964" i="4" s="1"/>
  <c r="O975" i="4" s="1"/>
  <c r="Z964" i="4" a="1"/>
  <c r="Z964" i="4" s="1"/>
  <c r="V975" i="4" s="1"/>
  <c r="AA969" i="4" a="1"/>
  <c r="AA969" i="4" s="1"/>
  <c r="W980" i="4" s="1"/>
  <c r="O968" i="4" a="1"/>
  <c r="O968" i="4" s="1"/>
  <c r="O979" i="4" s="1"/>
  <c r="AG969" i="4" a="1"/>
  <c r="AG969" i="4" s="1"/>
  <c r="Z980" i="4" s="1"/>
  <c r="S968" i="4" a="1"/>
  <c r="S968" i="4" s="1"/>
  <c r="Q979" i="4" s="1"/>
  <c r="U968" i="4" a="1"/>
  <c r="U968" i="4" s="1"/>
  <c r="R979" i="4" s="1"/>
  <c r="R970" i="4" a="1"/>
  <c r="R970" i="4" s="1"/>
  <c r="AI940" i="4"/>
  <c r="AA951" i="4" s="1"/>
  <c r="Z941" i="4"/>
  <c r="V952" i="4" s="1"/>
  <c r="AM941" i="4"/>
  <c r="AE952" i="4" s="1"/>
  <c r="N945" i="4"/>
  <c r="N956" i="4" s="1"/>
  <c r="AA945" i="4"/>
  <c r="W956" i="4" s="1"/>
  <c r="AN945" i="4"/>
  <c r="Q946" i="4"/>
  <c r="P957" i="4" s="1"/>
  <c r="AD946" i="4"/>
  <c r="AQ946" i="4"/>
  <c r="AG957" i="4" s="1"/>
  <c r="T947" i="4"/>
  <c r="AG947" i="4"/>
  <c r="Z958" i="4" s="1"/>
  <c r="AT947" i="4"/>
  <c r="AB963" i="4" a="1"/>
  <c r="AB963" i="4" s="1"/>
  <c r="W940" i="4"/>
  <c r="S951" i="4" s="1"/>
  <c r="N941" i="4"/>
  <c r="N952" i="4" s="1"/>
  <c r="AA941" i="4"/>
  <c r="W952" i="4" s="1"/>
  <c r="AN941" i="4"/>
  <c r="O945" i="4"/>
  <c r="O956" i="4" s="1"/>
  <c r="AB945" i="4"/>
  <c r="AO945" i="4"/>
  <c r="AF956" i="4" s="1"/>
  <c r="R946" i="4"/>
  <c r="AE946" i="4"/>
  <c r="Y957" i="4" s="1"/>
  <c r="AR946" i="4"/>
  <c r="U947" i="4"/>
  <c r="R958" i="4" s="1"/>
  <c r="AH947" i="4"/>
  <c r="AU947" i="4"/>
  <c r="AI958" i="4" s="1"/>
  <c r="AP964" i="4" a="1"/>
  <c r="AP964" i="4" s="1"/>
  <c r="AM970" i="4" a="1"/>
  <c r="AM970" i="4" s="1"/>
  <c r="AE981" i="4" s="1"/>
  <c r="AN968" i="4" a="1"/>
  <c r="AN968" i="4" s="1"/>
  <c r="AS970" i="4" a="1"/>
  <c r="AS970" i="4" s="1"/>
  <c r="AH981" i="4" s="1"/>
  <c r="W964" i="4" a="1"/>
  <c r="W964" i="4" s="1"/>
  <c r="S975" i="4" s="1"/>
  <c r="AG964" i="4" a="1"/>
  <c r="AG964" i="4" s="1"/>
  <c r="Z975" i="4" s="1"/>
  <c r="AP968" i="4" a="1"/>
  <c r="AP968" i="4" s="1"/>
  <c r="AN963" i="4" l="1" a="1"/>
  <c r="AN963" i="4" s="1"/>
  <c r="AQ963" i="4" a="1"/>
  <c r="AQ963" i="4" s="1"/>
  <c r="AG974" i="4" s="1"/>
  <c r="AD963" i="4" a="1"/>
  <c r="AD963" i="4" s="1"/>
  <c r="S963" i="4" a="1"/>
  <c r="S963" i="4" s="1"/>
  <c r="Q974" i="4" s="1"/>
  <c r="AL940" i="4"/>
  <c r="AD951" i="4" s="1"/>
  <c r="S940" i="4"/>
  <c r="Q951" i="4" s="1"/>
  <c r="AP963" i="4" a="1"/>
  <c r="AP963" i="4" s="1"/>
  <c r="AH940" i="4"/>
  <c r="R940" i="4"/>
  <c r="AC963" i="4" a="1"/>
  <c r="AC963" i="4" s="1"/>
  <c r="X974" i="4" s="1"/>
  <c r="R963" i="4" a="1"/>
  <c r="R963" i="4" s="1"/>
  <c r="AG940" i="4"/>
  <c r="Z951" i="4" s="1"/>
  <c r="Q940" i="4"/>
  <c r="P951" i="4" s="1"/>
  <c r="AF940" i="4"/>
  <c r="O940" i="4"/>
  <c r="O951" i="4" s="1"/>
  <c r="AA963" i="4" a="1"/>
  <c r="AA963" i="4" s="1"/>
  <c r="W974" i="4" s="1"/>
  <c r="P963" i="4" a="1"/>
  <c r="P963" i="4" s="1"/>
  <c r="AU940" i="4"/>
  <c r="AI951" i="4" s="1"/>
  <c r="AE940" i="4"/>
  <c r="Y951" i="4" s="1"/>
  <c r="N940" i="4"/>
  <c r="N951" i="4" s="1"/>
  <c r="AM963" i="4" a="1"/>
  <c r="AM963" i="4" s="1"/>
  <c r="AE974" i="4" s="1"/>
  <c r="O963" i="4" a="1"/>
  <c r="O963" i="4" s="1"/>
  <c r="O974" i="4" s="1"/>
  <c r="AT940" i="4"/>
  <c r="AD940" i="4"/>
  <c r="Z963" i="4" a="1"/>
  <c r="Z963" i="4" s="1"/>
  <c r="V974" i="4" s="1"/>
  <c r="AS940" i="4"/>
  <c r="AH951" i="4" s="1"/>
  <c r="AB940" i="4"/>
  <c r="AH963" i="4" a="1"/>
  <c r="AH963" i="4" s="1"/>
  <c r="N963" i="4" a="1"/>
  <c r="N963" i="4" s="1"/>
  <c r="N974" i="4" s="1"/>
  <c r="AR940" i="4"/>
  <c r="AA940" i="4"/>
  <c r="W951" i="4" s="1"/>
  <c r="V963" i="4" a="1"/>
  <c r="V963" i="4" s="1"/>
  <c r="AQ940" i="4"/>
  <c r="AG951" i="4" s="1"/>
  <c r="Z940" i="4"/>
  <c r="V951" i="4" s="1"/>
  <c r="AU963" i="4" a="1"/>
  <c r="AU963" i="4" s="1"/>
  <c r="AI974" i="4" s="1"/>
  <c r="AG963" i="4" a="1"/>
  <c r="AG963" i="4" s="1"/>
  <c r="Z974" i="4" s="1"/>
  <c r="AO940" i="4"/>
  <c r="AF951" i="4" s="1"/>
  <c r="AS963" i="4" a="1"/>
  <c r="AS963" i="4" s="1"/>
  <c r="AH974" i="4" s="1"/>
  <c r="U963" i="4" a="1"/>
  <c r="U963" i="4" s="1"/>
  <c r="R974" i="4" s="1"/>
  <c r="AN940" i="4"/>
  <c r="U940" i="4"/>
  <c r="R951" i="4" s="1"/>
  <c r="AM940" i="4"/>
  <c r="AE951" i="4" s="1"/>
  <c r="T940" i="4"/>
  <c r="AZ3" i="4"/>
  <c r="J696" i="4"/>
  <c r="I386" i="4"/>
  <c r="W632" i="4"/>
  <c r="AD640" i="4" a="1"/>
  <c r="AD640" i="4" s="1"/>
  <c r="AB640" i="4" a="1"/>
  <c r="AB640" i="4" s="1"/>
  <c r="AC632" i="4"/>
  <c r="AY674" i="4"/>
  <c r="BA28" i="4" s="1"/>
  <c r="I28" i="4"/>
  <c r="M632" i="4"/>
  <c r="O641" i="4" a="1"/>
  <c r="O641" i="4" s="1"/>
  <c r="AY679" i="4"/>
  <c r="BA33" i="4" s="1"/>
  <c r="I33" i="4"/>
  <c r="AZ672" i="4"/>
  <c r="BB26" i="4" s="1"/>
  <c r="I672" i="4"/>
  <c r="J26" i="4"/>
  <c r="O644" i="4" a="1"/>
  <c r="O644" i="4" s="1"/>
  <c r="X644" i="4" a="1"/>
  <c r="X644" i="4" s="1"/>
  <c r="J682" i="4"/>
  <c r="I372" i="4"/>
  <c r="AD631" i="4"/>
  <c r="U640" i="4" a="1"/>
  <c r="U640" i="4" s="1"/>
  <c r="T640" i="4" a="1"/>
  <c r="T640" i="4" s="1"/>
  <c r="I381" i="4"/>
  <c r="J691" i="4"/>
  <c r="O632" i="4"/>
  <c r="U631" i="4"/>
  <c r="V641" i="4" a="1"/>
  <c r="V641" i="4" s="1"/>
  <c r="AY699" i="4"/>
  <c r="BA53" i="4" s="1"/>
  <c r="I53" i="4"/>
  <c r="V940" i="4"/>
  <c r="L385" i="4"/>
  <c r="L49" i="4"/>
  <c r="V644" i="4" a="1"/>
  <c r="V644" i="4" s="1"/>
  <c r="M644" i="4" a="1"/>
  <c r="M644" i="4" s="1"/>
  <c r="AF640" i="4" a="1"/>
  <c r="AF640" i="4" s="1"/>
  <c r="J670" i="4"/>
  <c r="I360" i="4"/>
  <c r="AB941" i="4"/>
  <c r="P941" i="4"/>
  <c r="O631" i="4"/>
  <c r="M640" i="4" a="1"/>
  <c r="M640" i="4" s="1"/>
  <c r="W635" i="4"/>
  <c r="J689" i="4"/>
  <c r="I379" i="4"/>
  <c r="V635" i="4"/>
  <c r="L346" i="4"/>
  <c r="L10" i="4"/>
  <c r="W631" i="4"/>
  <c r="W642" i="4" a="1"/>
  <c r="W642" i="4" s="1"/>
  <c r="AC642" i="4" a="1"/>
  <c r="AC642" i="4" s="1"/>
  <c r="P642" i="4" a="1"/>
  <c r="P642" i="4" s="1"/>
  <c r="AB642" i="4" a="1"/>
  <c r="AB642" i="4" s="1"/>
  <c r="O642" i="4" a="1"/>
  <c r="O642" i="4" s="1"/>
  <c r="X633" i="4"/>
  <c r="AA642" i="4" a="1"/>
  <c r="AA642" i="4" s="1"/>
  <c r="N642" i="4" a="1"/>
  <c r="N642" i="4" s="1"/>
  <c r="T642" i="4" a="1"/>
  <c r="T642" i="4" s="1"/>
  <c r="AF642" i="4" a="1"/>
  <c r="AF642" i="4" s="1"/>
  <c r="M642" i="4" a="1"/>
  <c r="M642" i="4" s="1"/>
  <c r="AE642" i="4" a="1"/>
  <c r="AE642" i="4" s="1"/>
  <c r="R642" i="4" a="1"/>
  <c r="R642" i="4" s="1"/>
  <c r="X642" i="4" a="1"/>
  <c r="X642" i="4" s="1"/>
  <c r="AD633" i="4"/>
  <c r="Q633" i="4"/>
  <c r="AD642" i="4" a="1"/>
  <c r="AD642" i="4" s="1"/>
  <c r="AC633" i="4"/>
  <c r="P633" i="4"/>
  <c r="AB633" i="4"/>
  <c r="O633" i="4"/>
  <c r="AA633" i="4"/>
  <c r="N633" i="4"/>
  <c r="Y642" i="4" a="1"/>
  <c r="Y642" i="4" s="1"/>
  <c r="M633" i="4"/>
  <c r="Y633" i="4"/>
  <c r="V642" i="4" a="1"/>
  <c r="V642" i="4" s="1"/>
  <c r="W633" i="4"/>
  <c r="U642" i="4" a="1"/>
  <c r="U642" i="4" s="1"/>
  <c r="V633" i="4"/>
  <c r="U633" i="4"/>
  <c r="Q642" i="4" a="1"/>
  <c r="Q642" i="4" s="1"/>
  <c r="T633" i="4"/>
  <c r="AF633" i="4"/>
  <c r="R633" i="4"/>
  <c r="AE633" i="4"/>
  <c r="AY662" i="4"/>
  <c r="BA16" i="4" s="1"/>
  <c r="I16" i="4"/>
  <c r="P631" i="4"/>
  <c r="J651" i="4"/>
  <c r="I341" i="4"/>
  <c r="Y640" i="4" a="1"/>
  <c r="Y640" i="4" s="1"/>
  <c r="P640" i="4" a="1"/>
  <c r="P640" i="4" s="1"/>
  <c r="T631" i="4"/>
  <c r="AY654" i="4"/>
  <c r="BA8" i="4" s="1"/>
  <c r="I8" i="4"/>
  <c r="AT963" i="4" a="1"/>
  <c r="AT963" i="4" s="1"/>
  <c r="L375" i="4"/>
  <c r="L39" i="4"/>
  <c r="AF631" i="4"/>
  <c r="AE644" i="4" a="1"/>
  <c r="AE644" i="4" s="1"/>
  <c r="T644" i="4" a="1"/>
  <c r="T644" i="4" s="1"/>
  <c r="J658" i="4"/>
  <c r="I348" i="4"/>
  <c r="AR941" i="4"/>
  <c r="AG941" i="4"/>
  <c r="Z952" i="4" s="1"/>
  <c r="AE641" i="4" a="1"/>
  <c r="AE641" i="4" s="1"/>
  <c r="J694" i="4"/>
  <c r="I384" i="4"/>
  <c r="Y635" i="4"/>
  <c r="L381" i="4"/>
  <c r="L45" i="4"/>
  <c r="AY692" i="4"/>
  <c r="BA46" i="4" s="1"/>
  <c r="I46" i="4"/>
  <c r="N641" i="4" a="1"/>
  <c r="N641" i="4" s="1"/>
  <c r="AY685" i="4"/>
  <c r="BA39" i="4" s="1"/>
  <c r="I39" i="4"/>
  <c r="AC631" i="4"/>
  <c r="J702" i="4"/>
  <c r="I392" i="4"/>
  <c r="AB635" i="4"/>
  <c r="R631" i="4"/>
  <c r="U641" i="4" a="1"/>
  <c r="U641" i="4" s="1"/>
  <c r="AE640" i="4" a="1"/>
  <c r="AE640" i="4" s="1"/>
  <c r="J680" i="4"/>
  <c r="I370" i="4"/>
  <c r="AC641" i="4" a="1"/>
  <c r="AC641" i="4" s="1"/>
  <c r="J665" i="4"/>
  <c r="I355" i="4"/>
  <c r="AD632" i="4"/>
  <c r="AY650" i="4"/>
  <c r="BA4" i="4" s="1"/>
  <c r="I4" i="4"/>
  <c r="U632" i="4"/>
  <c r="U331" i="4"/>
  <c r="AJ321" i="4"/>
  <c r="AC331" i="4" s="1"/>
  <c r="L321" i="4"/>
  <c r="L331" i="4" s="1"/>
  <c r="I677" i="4"/>
  <c r="AZ677" i="4"/>
  <c r="BB31" i="4" s="1"/>
  <c r="J31" i="4"/>
  <c r="AK970" i="4"/>
  <c r="AC981" i="4" s="1"/>
  <c r="M970" i="4"/>
  <c r="M981" i="4" s="1"/>
  <c r="U981" i="4"/>
  <c r="L387" i="4"/>
  <c r="L51" i="4"/>
  <c r="R644" i="4" a="1"/>
  <c r="R644" i="4" s="1"/>
  <c r="AA644" i="4" a="1"/>
  <c r="AA644" i="4" s="1"/>
  <c r="N635" i="4"/>
  <c r="V640" i="4" a="1"/>
  <c r="V640" i="4" s="1"/>
  <c r="J695" i="4"/>
  <c r="I385" i="4"/>
  <c r="J668" i="4"/>
  <c r="I358" i="4"/>
  <c r="T632" i="4"/>
  <c r="R641" i="4" a="1"/>
  <c r="R641" i="4" s="1"/>
  <c r="AY678" i="4"/>
  <c r="BA32" i="4" s="1"/>
  <c r="I32" i="4"/>
  <c r="AE632" i="4"/>
  <c r="P632" i="4"/>
  <c r="AA640" i="4" a="1"/>
  <c r="AA640" i="4" s="1"/>
  <c r="R635" i="4"/>
  <c r="AF641" i="4" a="1"/>
  <c r="AF641" i="4" s="1"/>
  <c r="Q640" i="4" a="1"/>
  <c r="Q640" i="4" s="1"/>
  <c r="U333" i="4"/>
  <c r="L323" i="4"/>
  <c r="L333" i="4" s="1"/>
  <c r="AJ323" i="4"/>
  <c r="AC333" i="4" s="1"/>
  <c r="AZ698" i="4"/>
  <c r="BB52" i="4" s="1"/>
  <c r="I698" i="4"/>
  <c r="J52" i="4"/>
  <c r="AI963" i="4" a="1"/>
  <c r="AI963" i="4" s="1"/>
  <c r="AA974" i="4" s="1"/>
  <c r="J697" i="4"/>
  <c r="I387" i="4"/>
  <c r="P644" i="4" a="1"/>
  <c r="P644" i="4" s="1"/>
  <c r="Y644" i="4" a="1"/>
  <c r="Y644" i="4" s="1"/>
  <c r="AS964" i="4" a="1"/>
  <c r="AS964" i="4" s="1"/>
  <c r="AH975" i="4" s="1"/>
  <c r="AT941" i="4"/>
  <c r="Q941" i="4"/>
  <c r="P952" i="4" s="1"/>
  <c r="N640" i="4" a="1"/>
  <c r="N640" i="4" s="1"/>
  <c r="J681" i="4"/>
  <c r="I371" i="4"/>
  <c r="L639" i="4"/>
  <c r="Z639" i="4"/>
  <c r="J656" i="4"/>
  <c r="I346" i="4"/>
  <c r="AA631" i="4"/>
  <c r="Q632" i="4"/>
  <c r="J653" i="4"/>
  <c r="I343" i="4"/>
  <c r="X631" i="4"/>
  <c r="R640" i="4" a="1"/>
  <c r="R640" i="4" s="1"/>
  <c r="AB632" i="4"/>
  <c r="AY700" i="4"/>
  <c r="BA54" i="4" s="1"/>
  <c r="I54" i="4"/>
  <c r="AZ649" i="4"/>
  <c r="BB3" i="4" s="1"/>
  <c r="I649" i="4"/>
  <c r="J3" i="4"/>
  <c r="X640" i="4" a="1"/>
  <c r="X640" i="4" s="1"/>
  <c r="M968" i="4"/>
  <c r="M979" i="4" s="1"/>
  <c r="U979" i="4"/>
  <c r="AK968" i="4"/>
  <c r="AC979" i="4" s="1"/>
  <c r="J683" i="4"/>
  <c r="I373" i="4"/>
  <c r="W644" i="4" a="1"/>
  <c r="W644" i="4" s="1"/>
  <c r="X632" i="4"/>
  <c r="J669" i="4"/>
  <c r="I359" i="4"/>
  <c r="M631" i="4"/>
  <c r="Y631" i="4"/>
  <c r="J704" i="4"/>
  <c r="I394" i="4"/>
  <c r="N632" i="4"/>
  <c r="M641" i="4" a="1"/>
  <c r="M641" i="4" s="1"/>
  <c r="P641" i="4" a="1"/>
  <c r="P641" i="4" s="1"/>
  <c r="AZ660" i="4"/>
  <c r="BB14" i="4" s="1"/>
  <c r="I660" i="4"/>
  <c r="J14" i="4"/>
  <c r="AZ684" i="4"/>
  <c r="BB38" i="4" s="1"/>
  <c r="I684" i="4"/>
  <c r="J38" i="4"/>
  <c r="J701" i="4"/>
  <c r="I391" i="4"/>
  <c r="AK969" i="4"/>
  <c r="AC980" i="4" s="1"/>
  <c r="U980" i="4"/>
  <c r="M969" i="4"/>
  <c r="M980" i="4" s="1"/>
  <c r="J671" i="4"/>
  <c r="I361" i="4"/>
  <c r="N644" i="4" a="1"/>
  <c r="N644" i="4" s="1"/>
  <c r="AE631" i="4"/>
  <c r="AO941" i="4"/>
  <c r="AF952" i="4" s="1"/>
  <c r="AD941" i="4"/>
  <c r="U964" i="4" a="1"/>
  <c r="U964" i="4" s="1"/>
  <c r="R975" i="4" s="1"/>
  <c r="J657" i="4"/>
  <c r="I347" i="4"/>
  <c r="AY693" i="4"/>
  <c r="BA47" i="4" s="1"/>
  <c r="I47" i="4"/>
  <c r="L373" i="4"/>
  <c r="L37" i="4"/>
  <c r="J688" i="4"/>
  <c r="I378" i="4"/>
  <c r="I666" i="4"/>
  <c r="AZ666" i="4"/>
  <c r="BB20" i="4" s="1"/>
  <c r="J20" i="4"/>
  <c r="V631" i="4"/>
  <c r="J690" i="4"/>
  <c r="I380" i="4"/>
  <c r="Y641" i="4" a="1"/>
  <c r="Y641" i="4" s="1"/>
  <c r="T641" i="4" a="1"/>
  <c r="T641" i="4" s="1"/>
  <c r="W641" i="4" a="1"/>
  <c r="W641" i="4" s="1"/>
  <c r="AR947" i="4"/>
  <c r="J675" i="4"/>
  <c r="I365" i="4"/>
  <c r="J663" i="4"/>
  <c r="I353" i="4"/>
  <c r="Q963" i="4" a="1"/>
  <c r="Q963" i="4" s="1"/>
  <c r="P974" i="4" s="1"/>
  <c r="L392" i="4"/>
  <c r="L56" i="4"/>
  <c r="O640" i="4" a="1"/>
  <c r="O640" i="4" s="1"/>
  <c r="J659" i="4"/>
  <c r="I349" i="4"/>
  <c r="AD644" i="4" a="1"/>
  <c r="AD644" i="4" s="1"/>
  <c r="T635" i="4"/>
  <c r="U644" i="4" a="1"/>
  <c r="U644" i="4" s="1"/>
  <c r="Q631" i="4"/>
  <c r="AA635" i="4"/>
  <c r="V632" i="4"/>
  <c r="AY661" i="4"/>
  <c r="BA15" i="4" s="1"/>
  <c r="I15" i="4"/>
  <c r="AY667" i="4"/>
  <c r="BA21" i="4" s="1"/>
  <c r="I21" i="4"/>
  <c r="AF632" i="4"/>
  <c r="Z630" i="4"/>
  <c r="L630" i="4"/>
  <c r="J676" i="4"/>
  <c r="I366" i="4"/>
  <c r="U635" i="4"/>
  <c r="AE635" i="4"/>
  <c r="AC640" i="4" a="1"/>
  <c r="AC640" i="4" s="1"/>
  <c r="Q641" i="4" a="1"/>
  <c r="Q641" i="4" s="1"/>
  <c r="J703" i="4"/>
  <c r="I393" i="4"/>
  <c r="T963" i="4" a="1"/>
  <c r="T963" i="4" s="1"/>
  <c r="AO963" i="4" a="1"/>
  <c r="AO963" i="4" s="1"/>
  <c r="AF974" i="4" s="1"/>
  <c r="AP940" i="4"/>
  <c r="W963" i="4" a="1"/>
  <c r="W963" i="4" s="1"/>
  <c r="S974" i="4" s="1"/>
  <c r="L380" i="4"/>
  <c r="L44" i="4"/>
  <c r="AF635" i="4"/>
  <c r="W941" i="4"/>
  <c r="S952" i="4" s="1"/>
  <c r="R964" i="4" a="1"/>
  <c r="R964" i="4" s="1"/>
  <c r="M635" i="4"/>
  <c r="R632" i="4"/>
  <c r="AA641" i="4" a="1"/>
  <c r="AA641" i="4" s="1"/>
  <c r="J664" i="4"/>
  <c r="AT948" i="4" s="1"/>
  <c r="I354" i="4"/>
  <c r="P635" i="4"/>
  <c r="AY686" i="4"/>
  <c r="BA40" i="4" s="1"/>
  <c r="I40" i="4"/>
  <c r="Q635" i="4"/>
  <c r="AB641" i="4" a="1"/>
  <c r="AB641" i="4" s="1"/>
  <c r="X641" i="4" a="1"/>
  <c r="X641" i="4" s="1"/>
  <c r="AJ322" i="4"/>
  <c r="AC332" i="4" s="1"/>
  <c r="U332" i="4"/>
  <c r="L322" i="4"/>
  <c r="L332" i="4" s="1"/>
  <c r="J687" i="4"/>
  <c r="I377" i="4"/>
  <c r="AD641" i="4" a="1"/>
  <c r="AD641" i="4" s="1"/>
  <c r="AY655" i="4"/>
  <c r="BA9" i="4" s="1"/>
  <c r="I9" i="4"/>
  <c r="L358" i="4"/>
  <c r="L22" i="4"/>
  <c r="J652" i="4"/>
  <c r="AB966" i="4" s="1" a="1"/>
  <c r="AB966" i="4" s="1"/>
  <c r="I342" i="4"/>
  <c r="AA632" i="4"/>
  <c r="W640" i="4" a="1"/>
  <c r="W640" i="4" s="1"/>
  <c r="AD635" i="4"/>
  <c r="AB644" i="4" a="1"/>
  <c r="AB644" i="4" s="1"/>
  <c r="AZ669" i="4" l="1"/>
  <c r="BB23" i="4" s="1"/>
  <c r="I669" i="4"/>
  <c r="J23" i="4"/>
  <c r="AB948" i="4"/>
  <c r="AM943" i="4"/>
  <c r="AE954" i="4" s="1"/>
  <c r="AS943" i="4"/>
  <c r="AH954" i="4" s="1"/>
  <c r="AT943" i="4"/>
  <c r="AW965" i="4"/>
  <c r="P966" i="4" a="1"/>
  <c r="P966" i="4" s="1"/>
  <c r="AZ653" i="4"/>
  <c r="BB7" i="4" s="1"/>
  <c r="I653" i="4"/>
  <c r="J7" i="4"/>
  <c r="AZ651" i="4"/>
  <c r="BB5" i="4" s="1"/>
  <c r="I651" i="4"/>
  <c r="J5" i="4"/>
  <c r="AI971" i="4" a="1"/>
  <c r="AI971" i="4" s="1"/>
  <c r="AA982" i="4" s="1"/>
  <c r="AO971" i="4" a="1"/>
  <c r="AO971" i="4" s="1"/>
  <c r="AF982" i="4" s="1"/>
  <c r="R971" i="4" a="1"/>
  <c r="R971" i="4" s="1"/>
  <c r="AC971" i="4" a="1"/>
  <c r="AC971" i="4" s="1"/>
  <c r="X982" i="4" s="1"/>
  <c r="U971" i="4" a="1"/>
  <c r="U971" i="4" s="1"/>
  <c r="R982" i="4" s="1"/>
  <c r="AS971" i="4" a="1"/>
  <c r="AS971" i="4" s="1"/>
  <c r="AH982" i="4" s="1"/>
  <c r="W971" i="4" a="1"/>
  <c r="W971" i="4" s="1"/>
  <c r="S982" i="4" s="1"/>
  <c r="O971" i="4" a="1"/>
  <c r="O971" i="4" s="1"/>
  <c r="O982" i="4" s="1"/>
  <c r="AM971" i="4" a="1"/>
  <c r="AM971" i="4" s="1"/>
  <c r="AE982" i="4" s="1"/>
  <c r="AG971" i="4" a="1"/>
  <c r="AG971" i="4" s="1"/>
  <c r="Z982" i="4" s="1"/>
  <c r="AA971" i="4" a="1"/>
  <c r="AA971" i="4" s="1"/>
  <c r="W982" i="4" s="1"/>
  <c r="AR971" i="4" a="1"/>
  <c r="AR971" i="4" s="1"/>
  <c r="AU971" i="4" a="1"/>
  <c r="AU971" i="4" s="1"/>
  <c r="AI982" i="4" s="1"/>
  <c r="AD971" i="4" a="1"/>
  <c r="AD971" i="4" s="1"/>
  <c r="AP971" i="4" a="1"/>
  <c r="AP971" i="4" s="1"/>
  <c r="S971" i="4" a="1"/>
  <c r="S971" i="4" s="1"/>
  <c r="Q982" i="4" s="1"/>
  <c r="Q971" i="4" a="1"/>
  <c r="Q971" i="4" s="1"/>
  <c r="P982" i="4" s="1"/>
  <c r="V971" i="4" a="1"/>
  <c r="V971" i="4" s="1"/>
  <c r="AH971" i="4" a="1"/>
  <c r="AH971" i="4" s="1"/>
  <c r="AL971" i="4" a="1"/>
  <c r="AL971" i="4" s="1"/>
  <c r="AD982" i="4" s="1"/>
  <c r="P971" i="4" a="1"/>
  <c r="P971" i="4" s="1"/>
  <c r="AB971" i="4" a="1"/>
  <c r="AB971" i="4" s="1"/>
  <c r="AT971" i="4" a="1"/>
  <c r="AT971" i="4" s="1"/>
  <c r="N971" i="4" a="1"/>
  <c r="N971" i="4" s="1"/>
  <c r="N982" i="4" s="1"/>
  <c r="T971" i="4" a="1"/>
  <c r="T971" i="4" s="1"/>
  <c r="AN971" i="4" a="1"/>
  <c r="AN971" i="4" s="1"/>
  <c r="AE971" i="4" a="1"/>
  <c r="AE971" i="4" s="1"/>
  <c r="Y982" i="4" s="1"/>
  <c r="AF971" i="4" a="1"/>
  <c r="AF971" i="4" s="1"/>
  <c r="AQ971" i="4" a="1"/>
  <c r="AQ971" i="4" s="1"/>
  <c r="AG982" i="4" s="1"/>
  <c r="Z971" i="4" a="1"/>
  <c r="Z971" i="4" s="1"/>
  <c r="V982" i="4" s="1"/>
  <c r="AY660" i="4"/>
  <c r="BA14" i="4" s="1"/>
  <c r="I14" i="4"/>
  <c r="AZ663" i="4"/>
  <c r="BB17" i="4" s="1"/>
  <c r="I663" i="4"/>
  <c r="J17" i="4"/>
  <c r="AY666" i="4"/>
  <c r="BA20" i="4" s="1"/>
  <c r="I20" i="4"/>
  <c r="V943" i="4"/>
  <c r="AD943" i="4"/>
  <c r="AM966" i="4" a="1"/>
  <c r="AM966" i="4" s="1"/>
  <c r="AE977" i="4" s="1"/>
  <c r="S966" i="4" a="1"/>
  <c r="S966" i="4" s="1"/>
  <c r="Q977" i="4" s="1"/>
  <c r="V966" i="4" a="1"/>
  <c r="V966" i="4" s="1"/>
  <c r="AZ695" i="4"/>
  <c r="BB49" i="4" s="1"/>
  <c r="I695" i="4"/>
  <c r="J49" i="4"/>
  <c r="AY677" i="4"/>
  <c r="BA31" i="4" s="1"/>
  <c r="I31" i="4"/>
  <c r="AZ680" i="4"/>
  <c r="BB34" i="4" s="1"/>
  <c r="I680" i="4"/>
  <c r="J34" i="4"/>
  <c r="O943" i="4"/>
  <c r="O954" i="4" s="1"/>
  <c r="AO943" i="4"/>
  <c r="AF954" i="4" s="1"/>
  <c r="T943" i="4"/>
  <c r="I675" i="4"/>
  <c r="AZ675" i="4"/>
  <c r="BB29" i="4" s="1"/>
  <c r="J29" i="4"/>
  <c r="AZ688" i="4"/>
  <c r="BB42" i="4" s="1"/>
  <c r="I688" i="4"/>
  <c r="J42" i="4"/>
  <c r="P943" i="4"/>
  <c r="W943" i="4"/>
  <c r="S954" i="4" s="1"/>
  <c r="AE943" i="4"/>
  <c r="Y954" i="4" s="1"/>
  <c r="AH943" i="4"/>
  <c r="AG966" i="4" a="1"/>
  <c r="AG966" i="4" s="1"/>
  <c r="Z977" i="4" s="1"/>
  <c r="Q966" i="4" a="1"/>
  <c r="Q966" i="4" s="1"/>
  <c r="P977" i="4" s="1"/>
  <c r="AZ696" i="4"/>
  <c r="BB50" i="4" s="1"/>
  <c r="I696" i="4"/>
  <c r="J50" i="4"/>
  <c r="AZ676" i="4"/>
  <c r="BB30" i="4" s="1"/>
  <c r="I676" i="4"/>
  <c r="J30" i="4"/>
  <c r="AZ671" i="4"/>
  <c r="BB25" i="4" s="1"/>
  <c r="I671" i="4"/>
  <c r="J25" i="4"/>
  <c r="AZ683" i="4"/>
  <c r="BB37" i="4" s="1"/>
  <c r="I683" i="4"/>
  <c r="J37" i="4"/>
  <c r="AI943" i="4"/>
  <c r="AA954" i="4" s="1"/>
  <c r="AP943" i="4"/>
  <c r="AA943" i="4"/>
  <c r="W954" i="4" s="1"/>
  <c r="AU943" i="4"/>
  <c r="AI954" i="4" s="1"/>
  <c r="N966" i="4" a="1"/>
  <c r="N966" i="4" s="1"/>
  <c r="N977" i="4" s="1"/>
  <c r="W966" i="4" a="1"/>
  <c r="W966" i="4" s="1"/>
  <c r="S977" i="4" s="1"/>
  <c r="AZ656" i="4"/>
  <c r="BB10" i="4" s="1"/>
  <c r="I656" i="4"/>
  <c r="AT967" i="4" s="1" a="1"/>
  <c r="AT967" i="4" s="1"/>
  <c r="J10" i="4"/>
  <c r="AZ697" i="4"/>
  <c r="BB51" i="4" s="1"/>
  <c r="I697" i="4"/>
  <c r="J51" i="4"/>
  <c r="AZ670" i="4"/>
  <c r="BB24" i="4" s="1"/>
  <c r="I670" i="4"/>
  <c r="J24" i="4"/>
  <c r="AZ691" i="4"/>
  <c r="BB45" i="4" s="1"/>
  <c r="I691" i="4"/>
  <c r="J45" i="4"/>
  <c r="AR316" i="4" a="1"/>
  <c r="AR316" i="4" s="1"/>
  <c r="AL316" i="4" a="1"/>
  <c r="AL316" i="4" s="1"/>
  <c r="S316" i="4" a="1"/>
  <c r="S316" i="4" s="1"/>
  <c r="M316" i="4" a="1"/>
  <c r="M316" i="4" s="1"/>
  <c r="AE316" i="4" a="1"/>
  <c r="AE316" i="4" s="1"/>
  <c r="Y316" i="4" a="1"/>
  <c r="Y316" i="4" s="1"/>
  <c r="AL294" i="4"/>
  <c r="Z294" i="4"/>
  <c r="N294" i="4"/>
  <c r="AQ316" i="4" a="1"/>
  <c r="AQ316" i="4" s="1"/>
  <c r="AK316" i="4" a="1"/>
  <c r="AK316" i="4" s="1"/>
  <c r="R316" i="4" a="1"/>
  <c r="R316" i="4" s="1"/>
  <c r="AD316" i="4" a="1"/>
  <c r="AD316" i="4" s="1"/>
  <c r="AP316" i="4" a="1"/>
  <c r="AP316" i="4" s="1"/>
  <c r="W316" i="4" a="1"/>
  <c r="W316" i="4" s="1"/>
  <c r="Q316" i="4" a="1"/>
  <c r="Q316" i="4" s="1"/>
  <c r="AU316" i="4" a="1"/>
  <c r="AU316" i="4" s="1"/>
  <c r="AO316" i="4" a="1"/>
  <c r="AO316" i="4" s="1"/>
  <c r="V316" i="4" a="1"/>
  <c r="V316" i="4" s="1"/>
  <c r="P316" i="4" a="1"/>
  <c r="P316" i="4" s="1"/>
  <c r="AH316" i="4" a="1"/>
  <c r="AH316" i="4" s="1"/>
  <c r="AB316" i="4" a="1"/>
  <c r="AB316" i="4" s="1"/>
  <c r="AR294" i="4"/>
  <c r="AF294" i="4"/>
  <c r="T294" i="4"/>
  <c r="AT316" i="4" a="1"/>
  <c r="AT316" i="4" s="1"/>
  <c r="AN316" i="4" a="1"/>
  <c r="AN316" i="4" s="1"/>
  <c r="AG316" i="4" a="1"/>
  <c r="AG316" i="4" s="1"/>
  <c r="AA316" i="4" a="1"/>
  <c r="AA316" i="4" s="1"/>
  <c r="AS316" i="4" a="1"/>
  <c r="AS316" i="4" s="1"/>
  <c r="AM316" i="4" a="1"/>
  <c r="AM316" i="4" s="1"/>
  <c r="T316" i="4" a="1"/>
  <c r="T316" i="4" s="1"/>
  <c r="N316" i="4" a="1"/>
  <c r="N316" i="4" s="1"/>
  <c r="AP294" i="4"/>
  <c r="AA294" i="4"/>
  <c r="AF316" i="4" a="1"/>
  <c r="AF316" i="4" s="1"/>
  <c r="AO294" i="4"/>
  <c r="Y294" i="4"/>
  <c r="AC316" i="4" a="1"/>
  <c r="AC316" i="4" s="1"/>
  <c r="AN294" i="4"/>
  <c r="AM294" i="4"/>
  <c r="W294" i="4"/>
  <c r="Z316" i="4" a="1"/>
  <c r="Z316" i="4" s="1"/>
  <c r="AK294" i="4"/>
  <c r="V294" i="4"/>
  <c r="AI294" i="4"/>
  <c r="U294" i="4"/>
  <c r="AH294" i="4"/>
  <c r="S294" i="4"/>
  <c r="U316" i="4" a="1"/>
  <c r="U316" i="4" s="1"/>
  <c r="AG294" i="4"/>
  <c r="R294" i="4"/>
  <c r="AU294" i="4"/>
  <c r="AE294" i="4"/>
  <c r="Q294" i="4"/>
  <c r="AT294" i="4"/>
  <c r="AD294" i="4"/>
  <c r="P294" i="4"/>
  <c r="O316" i="4" a="1"/>
  <c r="O316" i="4" s="1"/>
  <c r="AS294" i="4"/>
  <c r="AC294" i="4"/>
  <c r="O294" i="4"/>
  <c r="AI316" i="4" a="1"/>
  <c r="AI316" i="4" s="1"/>
  <c r="AQ294" i="4"/>
  <c r="AB294" i="4"/>
  <c r="M294" i="4"/>
  <c r="AD966" i="4" a="1"/>
  <c r="AD966" i="4" s="1"/>
  <c r="Q943" i="4"/>
  <c r="P954" i="4" s="1"/>
  <c r="Z943" i="4"/>
  <c r="V954" i="4" s="1"/>
  <c r="AN943" i="4"/>
  <c r="Z966" i="4" a="1"/>
  <c r="Z966" i="4" s="1"/>
  <c r="V977" i="4" s="1"/>
  <c r="T966" i="4" a="1"/>
  <c r="T966" i="4" s="1"/>
  <c r="AE966" i="4" a="1"/>
  <c r="AE966" i="4" s="1"/>
  <c r="Y977" i="4" s="1"/>
  <c r="AW948" i="4"/>
  <c r="AQ943" i="4"/>
  <c r="AG954" i="4" s="1"/>
  <c r="AF966" i="4" a="1"/>
  <c r="AF966" i="4" s="1"/>
  <c r="AO966" i="4" a="1"/>
  <c r="AO966" i="4" s="1"/>
  <c r="AF977" i="4" s="1"/>
  <c r="AZ694" i="4"/>
  <c r="BB48" i="4" s="1"/>
  <c r="I694" i="4"/>
  <c r="J48" i="4"/>
  <c r="I652" i="4"/>
  <c r="AZ652" i="4"/>
  <c r="BB6" i="4" s="1"/>
  <c r="J6" i="4"/>
  <c r="AN319" i="4" s="1" a="1"/>
  <c r="AN319" i="4" s="1"/>
  <c r="I659" i="4"/>
  <c r="AZ659" i="4"/>
  <c r="BB13" i="4" s="1"/>
  <c r="J13" i="4"/>
  <c r="AP297" i="4" s="1"/>
  <c r="AS966" i="4" a="1"/>
  <c r="AS966" i="4" s="1"/>
  <c r="AH977" i="4" s="1"/>
  <c r="R966" i="4" a="1"/>
  <c r="R966" i="4" s="1"/>
  <c r="AU966" i="4" a="1"/>
  <c r="AU966" i="4" s="1"/>
  <c r="AI977" i="4" s="1"/>
  <c r="AQ966" i="4" a="1"/>
  <c r="AQ966" i="4" s="1"/>
  <c r="AG977" i="4" s="1"/>
  <c r="AH966" i="4" a="1"/>
  <c r="AH966" i="4" s="1"/>
  <c r="AY698" i="4"/>
  <c r="BA52" i="4" s="1"/>
  <c r="I52" i="4"/>
  <c r="AZ702" i="4"/>
  <c r="BB56" i="4" s="1"/>
  <c r="I702" i="4"/>
  <c r="J56" i="4"/>
  <c r="I664" i="4"/>
  <c r="AZ664" i="4"/>
  <c r="BB18" i="4" s="1"/>
  <c r="J18" i="4"/>
  <c r="W302" i="4" s="1"/>
  <c r="S312" i="4" s="1"/>
  <c r="O948" i="4"/>
  <c r="O959" i="4" s="1"/>
  <c r="T948" i="4"/>
  <c r="Q948" i="4"/>
  <c r="P959" i="4" s="1"/>
  <c r="W948" i="4"/>
  <c r="S959" i="4" s="1"/>
  <c r="AG948" i="4"/>
  <c r="Z959" i="4" s="1"/>
  <c r="AN948" i="4"/>
  <c r="AE948" i="4"/>
  <c r="Y959" i="4" s="1"/>
  <c r="AA948" i="4"/>
  <c r="W959" i="4" s="1"/>
  <c r="R948" i="4"/>
  <c r="V948" i="4"/>
  <c r="AM948" i="4"/>
  <c r="AE959" i="4" s="1"/>
  <c r="AQ948" i="4"/>
  <c r="AG959" i="4" s="1"/>
  <c r="P948" i="4"/>
  <c r="AI948" i="4"/>
  <c r="AA959" i="4" s="1"/>
  <c r="Z948" i="4"/>
  <c r="V959" i="4" s="1"/>
  <c r="AH948" i="4"/>
  <c r="S948" i="4"/>
  <c r="Q959" i="4" s="1"/>
  <c r="N948" i="4"/>
  <c r="N959" i="4" s="1"/>
  <c r="AO948" i="4"/>
  <c r="AF959" i="4" s="1"/>
  <c r="AC948" i="4"/>
  <c r="X959" i="4" s="1"/>
  <c r="AD948" i="4"/>
  <c r="AF948" i="4"/>
  <c r="AL948" i="4"/>
  <c r="AD959" i="4" s="1"/>
  <c r="AR948" i="4"/>
  <c r="AU948" i="4"/>
  <c r="AI959" i="4" s="1"/>
  <c r="AS948" i="4"/>
  <c r="AH959" i="4" s="1"/>
  <c r="AP948" i="4"/>
  <c r="U948" i="4"/>
  <c r="R959" i="4" s="1"/>
  <c r="I704" i="4"/>
  <c r="AZ704" i="4"/>
  <c r="BB58" i="4" s="1"/>
  <c r="J58" i="4"/>
  <c r="R943" i="4"/>
  <c r="AB943" i="4"/>
  <c r="U966" i="4" a="1"/>
  <c r="U966" i="4" s="1"/>
  <c r="R977" i="4" s="1"/>
  <c r="O966" i="4" a="1"/>
  <c r="O966" i="4" s="1"/>
  <c r="O977" i="4" s="1"/>
  <c r="AP966" i="4" a="1"/>
  <c r="AP966" i="4" s="1"/>
  <c r="I681" i="4"/>
  <c r="AZ681" i="4"/>
  <c r="BB35" i="4" s="1"/>
  <c r="J35" i="4"/>
  <c r="AN324" i="4" s="1" a="1"/>
  <c r="AN324" i="4" s="1"/>
  <c r="I687" i="4"/>
  <c r="AZ687" i="4"/>
  <c r="BB41" i="4" s="1"/>
  <c r="J41" i="4"/>
  <c r="AZ690" i="4"/>
  <c r="BB44" i="4" s="1"/>
  <c r="I690" i="4"/>
  <c r="J44" i="4"/>
  <c r="I657" i="4"/>
  <c r="AZ657" i="4"/>
  <c r="BB11" i="4" s="1"/>
  <c r="J11" i="4"/>
  <c r="AS319" i="4" s="1" a="1"/>
  <c r="AS319" i="4" s="1"/>
  <c r="AH329" i="4" s="1"/>
  <c r="AZ701" i="4"/>
  <c r="BB55" i="4" s="1"/>
  <c r="I701" i="4"/>
  <c r="J55" i="4"/>
  <c r="AF943" i="4"/>
  <c r="AL943" i="4"/>
  <c r="AD954" i="4" s="1"/>
  <c r="AR943" i="4"/>
  <c r="AL966" i="4" a="1"/>
  <c r="AL966" i="4" s="1"/>
  <c r="AD977" i="4" s="1"/>
  <c r="AR966" i="4" a="1"/>
  <c r="AR966" i="4" s="1"/>
  <c r="AC966" i="4" a="1"/>
  <c r="AC966" i="4" s="1"/>
  <c r="X977" i="4" s="1"/>
  <c r="AZ689" i="4"/>
  <c r="BB43" i="4" s="1"/>
  <c r="I689" i="4"/>
  <c r="AO967" i="4" s="1" a="1"/>
  <c r="AO967" i="4" s="1"/>
  <c r="AF978" i="4" s="1"/>
  <c r="J43" i="4"/>
  <c r="AR302" i="4" s="1"/>
  <c r="N943" i="4"/>
  <c r="N954" i="4" s="1"/>
  <c r="AZ703" i="4"/>
  <c r="BB57" i="4" s="1"/>
  <c r="I703" i="4"/>
  <c r="O967" i="4" s="1" a="1"/>
  <c r="O967" i="4" s="1"/>
  <c r="O978" i="4" s="1"/>
  <c r="J57" i="4"/>
  <c r="AC297" i="4"/>
  <c r="X307" i="4" s="1"/>
  <c r="V319" i="4" a="1"/>
  <c r="V319" i="4" s="1"/>
  <c r="T319" i="4" a="1"/>
  <c r="T319" i="4" s="1"/>
  <c r="AD297" i="4"/>
  <c r="U297" i="4"/>
  <c r="R307" i="4" s="1"/>
  <c r="AI302" i="4"/>
  <c r="AA312" i="4" s="1"/>
  <c r="Z324" i="4" a="1"/>
  <c r="Z324" i="4" s="1"/>
  <c r="V334" i="4" s="1"/>
  <c r="U302" i="4"/>
  <c r="R312" i="4" s="1"/>
  <c r="Q302" i="4"/>
  <c r="P312" i="4" s="1"/>
  <c r="AO302" i="4"/>
  <c r="AF312" i="4" s="1"/>
  <c r="AT302" i="4"/>
  <c r="P302" i="4"/>
  <c r="AL302" i="4"/>
  <c r="AD312" i="4" s="1"/>
  <c r="AQ302" i="4"/>
  <c r="AG312" i="4" s="1"/>
  <c r="AE302" i="4"/>
  <c r="Y312" i="4" s="1"/>
  <c r="M302" i="4"/>
  <c r="AK302" i="4"/>
  <c r="AP324" i="4" a="1"/>
  <c r="AP324" i="4" s="1"/>
  <c r="Y302" i="4"/>
  <c r="AN302" i="4"/>
  <c r="AK324" i="4" a="1"/>
  <c r="AK324" i="4" s="1"/>
  <c r="AM302" i="4"/>
  <c r="AE312" i="4" s="1"/>
  <c r="S302" i="4"/>
  <c r="Q312" i="4" s="1"/>
  <c r="AP302" i="4"/>
  <c r="T302" i="4"/>
  <c r="AW942" i="4"/>
  <c r="S943" i="4"/>
  <c r="Q954" i="4" s="1"/>
  <c r="AN966" i="4" a="1"/>
  <c r="AN966" i="4" s="1"/>
  <c r="AI966" i="4" a="1"/>
  <c r="AI966" i="4" s="1"/>
  <c r="AA977" i="4" s="1"/>
  <c r="AZ665" i="4"/>
  <c r="BB19" i="4" s="1"/>
  <c r="I665" i="4"/>
  <c r="J19" i="4"/>
  <c r="AM297" i="4" s="1"/>
  <c r="AE307" i="4" s="1"/>
  <c r="AZ682" i="4"/>
  <c r="BB36" i="4" s="1"/>
  <c r="I682" i="4"/>
  <c r="J36" i="4"/>
  <c r="AA966" i="4" a="1"/>
  <c r="AA966" i="4" s="1"/>
  <c r="W977" i="4" s="1"/>
  <c r="AY672" i="4"/>
  <c r="BA26" i="4" s="1"/>
  <c r="I26" i="4"/>
  <c r="AY684" i="4"/>
  <c r="BA38" i="4" s="1"/>
  <c r="I38" i="4"/>
  <c r="S967" i="4" a="1"/>
  <c r="S967" i="4" s="1"/>
  <c r="Q978" i="4" s="1"/>
  <c r="AL967" i="4" a="1"/>
  <c r="AL967" i="4" s="1"/>
  <c r="AD978" i="4" s="1"/>
  <c r="AC967" i="4" a="1"/>
  <c r="AC967" i="4" s="1"/>
  <c r="X978" i="4" s="1"/>
  <c r="AB944" i="4"/>
  <c r="AY649" i="4"/>
  <c r="BA3" i="4" s="1"/>
  <c r="I3" i="4"/>
  <c r="U943" i="4"/>
  <c r="R954" i="4" s="1"/>
  <c r="AC943" i="4"/>
  <c r="X954" i="4" s="1"/>
  <c r="AG943" i="4"/>
  <c r="Z954" i="4" s="1"/>
  <c r="AT966" i="4" a="1"/>
  <c r="AT966" i="4" s="1"/>
  <c r="AW971" i="4"/>
  <c r="AZ668" i="4"/>
  <c r="BB22" i="4" s="1"/>
  <c r="I668" i="4"/>
  <c r="J22" i="4"/>
  <c r="AZ658" i="4"/>
  <c r="BB12" i="4" s="1"/>
  <c r="I658" i="4"/>
  <c r="J12" i="4"/>
  <c r="AS944" i="4" l="1"/>
  <c r="AH955" i="4" s="1"/>
  <c r="Q967" i="4" a="1"/>
  <c r="Q967" i="4" s="1"/>
  <c r="P978" i="4" s="1"/>
  <c r="N319" i="4" a="1"/>
  <c r="N319" i="4" s="1"/>
  <c r="N329" i="4" s="1"/>
  <c r="AH967" i="4" a="1"/>
  <c r="AH967" i="4" s="1"/>
  <c r="Y324" i="4" a="1"/>
  <c r="Y324" i="4" s="1"/>
  <c r="O944" i="4"/>
  <c r="O955" i="4" s="1"/>
  <c r="Z944" i="4"/>
  <c r="V955" i="4" s="1"/>
  <c r="AD944" i="4"/>
  <c r="W944" i="4"/>
  <c r="S955" i="4" s="1"/>
  <c r="AS967" i="4" a="1"/>
  <c r="AS967" i="4" s="1"/>
  <c r="AH978" i="4" s="1"/>
  <c r="N302" i="4"/>
  <c r="N312" i="4" s="1"/>
  <c r="AF302" i="4"/>
  <c r="AO324" i="4" a="1"/>
  <c r="AO324" i="4" s="1"/>
  <c r="AF334" i="4" s="1"/>
  <c r="AA324" i="4" a="1"/>
  <c r="AA324" i="4" s="1"/>
  <c r="W334" i="4" s="1"/>
  <c r="AS302" i="4"/>
  <c r="AH312" i="4" s="1"/>
  <c r="S297" i="4"/>
  <c r="Q307" i="4" s="1"/>
  <c r="Z297" i="4"/>
  <c r="V307" i="4" s="1"/>
  <c r="AO319" i="4" a="1"/>
  <c r="AO319" i="4" s="1"/>
  <c r="AF329" i="4" s="1"/>
  <c r="AR319" i="4" a="1"/>
  <c r="AR319" i="4" s="1"/>
  <c r="AT319" i="4" a="1"/>
  <c r="AT319" i="4" s="1"/>
  <c r="AU319" i="4" a="1"/>
  <c r="AU319" i="4" s="1"/>
  <c r="AI329" i="4" s="1"/>
  <c r="P967" i="4" a="1"/>
  <c r="P967" i="4" s="1"/>
  <c r="AY668" i="4"/>
  <c r="BA22" i="4" s="1"/>
  <c r="I22" i="4"/>
  <c r="AG944" i="4"/>
  <c r="Z955" i="4" s="1"/>
  <c r="AO944" i="4"/>
  <c r="AF955" i="4" s="1"/>
  <c r="AQ944" i="4"/>
  <c r="AG955" i="4" s="1"/>
  <c r="AL944" i="4"/>
  <c r="AD955" i="4" s="1"/>
  <c r="AB324" i="4" a="1"/>
  <c r="AB324" i="4" s="1"/>
  <c r="AI324" i="4" a="1"/>
  <c r="AI324" i="4" s="1"/>
  <c r="AA334" i="4" s="1"/>
  <c r="AT324" i="4" a="1"/>
  <c r="AT324" i="4" s="1"/>
  <c r="U324" i="4" a="1"/>
  <c r="U324" i="4" s="1"/>
  <c r="R334" i="4" s="1"/>
  <c r="AH302" i="4"/>
  <c r="AQ297" i="4"/>
  <c r="AG307" i="4" s="1"/>
  <c r="M319" i="4" a="1"/>
  <c r="M319" i="4" s="1"/>
  <c r="O319" i="4" a="1"/>
  <c r="O319" i="4" s="1"/>
  <c r="O329" i="4" s="1"/>
  <c r="Q319" i="4" a="1"/>
  <c r="Q319" i="4" s="1"/>
  <c r="P329" i="4" s="1"/>
  <c r="AP319" i="4" a="1"/>
  <c r="AP319" i="4" s="1"/>
  <c r="AY652" i="4"/>
  <c r="BA6" i="4" s="1"/>
  <c r="I6" i="4"/>
  <c r="Y320" i="4" s="1" a="1"/>
  <c r="Y320" i="4" s="1"/>
  <c r="AY695" i="4"/>
  <c r="BA49" i="4" s="1"/>
  <c r="I49" i="4"/>
  <c r="AY653" i="4"/>
  <c r="BA7" i="4" s="1"/>
  <c r="I7" i="4"/>
  <c r="AC324" i="4" a="1"/>
  <c r="AC324" i="4" s="1"/>
  <c r="X334" i="4" s="1"/>
  <c r="AU944" i="4"/>
  <c r="AI955" i="4" s="1"/>
  <c r="AM967" i="4" a="1"/>
  <c r="AM967" i="4" s="1"/>
  <c r="AE978" i="4" s="1"/>
  <c r="AN967" i="4" a="1"/>
  <c r="AN967" i="4" s="1"/>
  <c r="Q944" i="4"/>
  <c r="P955" i="4" s="1"/>
  <c r="AA944" i="4"/>
  <c r="W955" i="4" s="1"/>
  <c r="Z967" i="4" a="1"/>
  <c r="Z967" i="4" s="1"/>
  <c r="V978" i="4" s="1"/>
  <c r="R967" i="4" a="1"/>
  <c r="R967" i="4" s="1"/>
  <c r="AB302" i="4"/>
  <c r="R302" i="4"/>
  <c r="N324" i="4" a="1"/>
  <c r="N324" i="4" s="1"/>
  <c r="N334" i="4" s="1"/>
  <c r="V302" i="4"/>
  <c r="AD302" i="4"/>
  <c r="T297" i="4"/>
  <c r="AB297" i="4"/>
  <c r="AA319" i="4" a="1"/>
  <c r="AA319" i="4" s="1"/>
  <c r="W329" i="4" s="1"/>
  <c r="AC319" i="4" a="1"/>
  <c r="AC319" i="4" s="1"/>
  <c r="X329" i="4" s="1"/>
  <c r="AE319" i="4" a="1"/>
  <c r="AE319" i="4" s="1"/>
  <c r="Y329" i="4" s="1"/>
  <c r="AQ319" i="4" a="1"/>
  <c r="AQ319" i="4" s="1"/>
  <c r="AG329" i="4" s="1"/>
  <c r="AY704" i="4"/>
  <c r="BA58" i="4" s="1"/>
  <c r="I58" i="4"/>
  <c r="AY670" i="4"/>
  <c r="BA24" i="4" s="1"/>
  <c r="I24" i="4"/>
  <c r="AY696" i="4"/>
  <c r="BA50" i="4" s="1"/>
  <c r="I50" i="4"/>
  <c r="T944" i="4"/>
  <c r="AH944" i="4"/>
  <c r="AP944" i="4"/>
  <c r="AB967" i="4" a="1"/>
  <c r="AB967" i="4" s="1"/>
  <c r="T967" i="4" a="1"/>
  <c r="T967" i="4" s="1"/>
  <c r="AW966" i="4"/>
  <c r="Q324" i="4" a="1"/>
  <c r="Q324" i="4" s="1"/>
  <c r="P334" i="4" s="1"/>
  <c r="V324" i="4" a="1"/>
  <c r="V324" i="4" s="1"/>
  <c r="AH324" i="4" a="1"/>
  <c r="AH324" i="4" s="1"/>
  <c r="AR324" i="4" a="1"/>
  <c r="AR324" i="4" s="1"/>
  <c r="AK297" i="4"/>
  <c r="AR297" i="4"/>
  <c r="AH319" i="4" a="1"/>
  <c r="AH319" i="4" s="1"/>
  <c r="AK319" i="4" a="1"/>
  <c r="AK319" i="4" s="1"/>
  <c r="P297" i="4"/>
  <c r="AY687" i="4"/>
  <c r="BA41" i="4" s="1"/>
  <c r="I41" i="4"/>
  <c r="AY694" i="4"/>
  <c r="BA48" i="4" s="1"/>
  <c r="I48" i="4"/>
  <c r="AY675" i="4"/>
  <c r="BA29" i="4" s="1"/>
  <c r="I29" i="4"/>
  <c r="AG298" i="4" s="1"/>
  <c r="Z308" i="4" s="1"/>
  <c r="R944" i="4"/>
  <c r="AR944" i="4"/>
  <c r="N967" i="4" a="1"/>
  <c r="N967" i="4" s="1"/>
  <c r="N978" i="4" s="1"/>
  <c r="U967" i="4" a="1"/>
  <c r="U967" i="4" s="1"/>
  <c r="R978" i="4" s="1"/>
  <c r="AA967" i="4" a="1"/>
  <c r="AA967" i="4" s="1"/>
  <c r="W978" i="4" s="1"/>
  <c r="R324" i="4" a="1"/>
  <c r="R324" i="4" s="1"/>
  <c r="AE324" i="4" a="1"/>
  <c r="AE324" i="4" s="1"/>
  <c r="Y334" i="4" s="1"/>
  <c r="AS324" i="4" a="1"/>
  <c r="AS324" i="4" s="1"/>
  <c r="AH334" i="4" s="1"/>
  <c r="AL297" i="4"/>
  <c r="AD307" i="4" s="1"/>
  <c r="AS297" i="4"/>
  <c r="AH307" i="4" s="1"/>
  <c r="V297" i="4"/>
  <c r="AD319" i="4" a="1"/>
  <c r="AD319" i="4" s="1"/>
  <c r="AO297" i="4"/>
  <c r="AF307" i="4" s="1"/>
  <c r="AY701" i="4"/>
  <c r="BA55" i="4" s="1"/>
  <c r="I55" i="4"/>
  <c r="AY697" i="4"/>
  <c r="BA51" i="4" s="1"/>
  <c r="I51" i="4"/>
  <c r="AY683" i="4"/>
  <c r="BA37" i="4" s="1"/>
  <c r="I37" i="4"/>
  <c r="AI944" i="4"/>
  <c r="AA955" i="4" s="1"/>
  <c r="AW943" i="4"/>
  <c r="AD967" i="4" a="1"/>
  <c r="AD967" i="4" s="1"/>
  <c r="V967" i="4" a="1"/>
  <c r="V967" i="4" s="1"/>
  <c r="AG967" i="4" a="1"/>
  <c r="AG967" i="4" s="1"/>
  <c r="Z978" i="4" s="1"/>
  <c r="AY682" i="4"/>
  <c r="BA36" i="4" s="1"/>
  <c r="I36" i="4"/>
  <c r="AF324" i="4" a="1"/>
  <c r="AF324" i="4" s="1"/>
  <c r="AU324" i="4" a="1"/>
  <c r="AU324" i="4" s="1"/>
  <c r="AI334" i="4" s="1"/>
  <c r="AL324" i="4" a="1"/>
  <c r="AL324" i="4" s="1"/>
  <c r="AD334" i="4" s="1"/>
  <c r="Z319" i="4" a="1"/>
  <c r="Z319" i="4" s="1"/>
  <c r="V329" i="4" s="1"/>
  <c r="M297" i="4"/>
  <c r="AI297" i="4"/>
  <c r="AA307" i="4" s="1"/>
  <c r="N297" i="4"/>
  <c r="N307" i="4" s="1"/>
  <c r="Y319" i="4" a="1"/>
  <c r="Y319" i="4" s="1"/>
  <c r="AY681" i="4"/>
  <c r="BA35" i="4" s="1"/>
  <c r="I35" i="4"/>
  <c r="S944" i="4"/>
  <c r="Q955" i="4" s="1"/>
  <c r="AC944" i="4"/>
  <c r="X955" i="4" s="1"/>
  <c r="AR967" i="4" a="1"/>
  <c r="AR967" i="4" s="1"/>
  <c r="W324" i="4" a="1"/>
  <c r="W324" i="4" s="1"/>
  <c r="S334" i="4" s="1"/>
  <c r="T324" i="4" a="1"/>
  <c r="T324" i="4" s="1"/>
  <c r="S324" i="4" a="1"/>
  <c r="S324" i="4" s="1"/>
  <c r="Q334" i="4" s="1"/>
  <c r="W297" i="4"/>
  <c r="S307" i="4" s="1"/>
  <c r="AE297" i="4"/>
  <c r="Y307" i="4" s="1"/>
  <c r="AU297" i="4"/>
  <c r="AI307" i="4" s="1"/>
  <c r="AA297" i="4"/>
  <c r="W307" i="4" s="1"/>
  <c r="R319" i="4" a="1"/>
  <c r="R319" i="4" s="1"/>
  <c r="AY703" i="4"/>
  <c r="BA57" i="4" s="1"/>
  <c r="I57" i="4"/>
  <c r="AQ324" i="4" a="1"/>
  <c r="AQ324" i="4" s="1"/>
  <c r="AG334" i="4" s="1"/>
  <c r="Q297" i="4"/>
  <c r="P307" i="4" s="1"/>
  <c r="AT297" i="4"/>
  <c r="AY656" i="4"/>
  <c r="BA10" i="4" s="1"/>
  <c r="I10" i="4"/>
  <c r="AY680" i="4"/>
  <c r="BA34" i="4" s="1"/>
  <c r="I34" i="4"/>
  <c r="AM324" i="4" a="1"/>
  <c r="AM324" i="4" s="1"/>
  <c r="AE334" i="4" s="1"/>
  <c r="N944" i="4"/>
  <c r="N955" i="4" s="1"/>
  <c r="AM944" i="4"/>
  <c r="AE955" i="4" s="1"/>
  <c r="AE944" i="4"/>
  <c r="Y955" i="4" s="1"/>
  <c r="AF967" i="4" a="1"/>
  <c r="AF967" i="4" s="1"/>
  <c r="W967" i="4" a="1"/>
  <c r="W967" i="4" s="1"/>
  <c r="S978" i="4" s="1"/>
  <c r="AP967" i="4" a="1"/>
  <c r="AP967" i="4" s="1"/>
  <c r="AY665" i="4"/>
  <c r="BA19" i="4" s="1"/>
  <c r="I19" i="4"/>
  <c r="O302" i="4"/>
  <c r="O312" i="4" s="1"/>
  <c r="AA302" i="4"/>
  <c r="W312" i="4" s="1"/>
  <c r="AG302" i="4"/>
  <c r="Z312" i="4" s="1"/>
  <c r="AU302" i="4"/>
  <c r="AI312" i="4" s="1"/>
  <c r="AG324" i="4" a="1"/>
  <c r="AG324" i="4" s="1"/>
  <c r="Z334" i="4" s="1"/>
  <c r="AG297" i="4"/>
  <c r="Z307" i="4" s="1"/>
  <c r="AG319" i="4" a="1"/>
  <c r="AG319" i="4" s="1"/>
  <c r="Z329" i="4" s="1"/>
  <c r="O297" i="4"/>
  <c r="O307" i="4" s="1"/>
  <c r="AB319" i="4" a="1"/>
  <c r="AB319" i="4" s="1"/>
  <c r="P319" i="4" a="1"/>
  <c r="P319" i="4" s="1"/>
  <c r="AY657" i="4"/>
  <c r="BA11" i="4" s="1"/>
  <c r="I11" i="4"/>
  <c r="AY664" i="4"/>
  <c r="BA18" i="4" s="1"/>
  <c r="I18" i="4"/>
  <c r="AN297" i="4"/>
  <c r="AF319" i="4" a="1"/>
  <c r="AF319" i="4" s="1"/>
  <c r="AY689" i="4"/>
  <c r="BA43" i="4" s="1"/>
  <c r="I43" i="4"/>
  <c r="AY671" i="4"/>
  <c r="BA25" i="4" s="1"/>
  <c r="I25" i="4"/>
  <c r="AY658" i="4"/>
  <c r="BA12" i="4" s="1"/>
  <c r="I12" i="4"/>
  <c r="AF944" i="4"/>
  <c r="U944" i="4"/>
  <c r="R955" i="4" s="1"/>
  <c r="AT944" i="4"/>
  <c r="V944" i="4"/>
  <c r="AE967" i="4" a="1"/>
  <c r="AE967" i="4" s="1"/>
  <c r="Y978" i="4" s="1"/>
  <c r="AI967" i="4" a="1"/>
  <c r="AI967" i="4" s="1"/>
  <c r="AA978" i="4" s="1"/>
  <c r="O324" i="4" a="1"/>
  <c r="O324" i="4" s="1"/>
  <c r="O334" i="4" s="1"/>
  <c r="P324" i="4" a="1"/>
  <c r="P324" i="4" s="1"/>
  <c r="Z302" i="4"/>
  <c r="V312" i="4" s="1"/>
  <c r="AC302" i="4"/>
  <c r="X312" i="4" s="1"/>
  <c r="R297" i="4"/>
  <c r="Y297" i="4"/>
  <c r="AF297" i="4"/>
  <c r="AI319" i="4" a="1"/>
  <c r="AI319" i="4" s="1"/>
  <c r="AA329" i="4" s="1"/>
  <c r="W319" i="4" a="1"/>
  <c r="W319" i="4" s="1"/>
  <c r="S329" i="4" s="1"/>
  <c r="AM319" i="4" a="1"/>
  <c r="AM319" i="4" s="1"/>
  <c r="AE329" i="4" s="1"/>
  <c r="AY659" i="4"/>
  <c r="BA13" i="4" s="1"/>
  <c r="I13" i="4"/>
  <c r="AY651" i="4"/>
  <c r="BA5" i="4" s="1"/>
  <c r="I5" i="4"/>
  <c r="AG320" i="4" s="1" a="1"/>
  <c r="AG320" i="4" s="1"/>
  <c r="Z330" i="4" s="1"/>
  <c r="AY669" i="4"/>
  <c r="BA23" i="4" s="1"/>
  <c r="I23" i="4"/>
  <c r="AU967" i="4" a="1"/>
  <c r="AU967" i="4" s="1"/>
  <c r="AI978" i="4" s="1"/>
  <c r="AN944" i="4"/>
  <c r="P944" i="4"/>
  <c r="AQ967" i="4" a="1"/>
  <c r="AQ967" i="4" s="1"/>
  <c r="AG978" i="4" s="1"/>
  <c r="AD324" i="4" a="1"/>
  <c r="AD324" i="4" s="1"/>
  <c r="M324" i="4" a="1"/>
  <c r="M324" i="4" s="1"/>
  <c r="AH297" i="4"/>
  <c r="S319" i="4" a="1"/>
  <c r="S319" i="4" s="1"/>
  <c r="Q329" i="4" s="1"/>
  <c r="U319" i="4" a="1"/>
  <c r="U319" i="4" s="1"/>
  <c r="R329" i="4" s="1"/>
  <c r="AL319" i="4" a="1"/>
  <c r="AL319" i="4" s="1"/>
  <c r="AD329" i="4" s="1"/>
  <c r="AY690" i="4"/>
  <c r="BA44" i="4" s="1"/>
  <c r="I44" i="4"/>
  <c r="AY702" i="4"/>
  <c r="BA56" i="4" s="1"/>
  <c r="I56" i="4"/>
  <c r="AY691" i="4"/>
  <c r="BA45" i="4" s="1"/>
  <c r="I45" i="4"/>
  <c r="AY676" i="4"/>
  <c r="BA30" i="4" s="1"/>
  <c r="I30" i="4"/>
  <c r="AY688" i="4"/>
  <c r="BA42" i="4" s="1"/>
  <c r="I42" i="4"/>
  <c r="AY663" i="4"/>
  <c r="BA17" i="4" s="1"/>
  <c r="I17" i="4"/>
  <c r="AT320" i="4" l="1" a="1"/>
  <c r="AT320" i="4" s="1"/>
  <c r="Y298" i="4"/>
  <c r="W320" i="4" a="1"/>
  <c r="W320" i="4" s="1"/>
  <c r="S330" i="4" s="1"/>
  <c r="O298" i="4"/>
  <c r="O308" i="4" s="1"/>
  <c r="AF320" i="4" a="1"/>
  <c r="AF320" i="4" s="1"/>
  <c r="P298" i="4"/>
  <c r="AO298" i="4"/>
  <c r="AF308" i="4" s="1"/>
  <c r="O320" i="4" a="1"/>
  <c r="O320" i="4" s="1"/>
  <c r="O330" i="4" s="1"/>
  <c r="AB298" i="4"/>
  <c r="AO320" i="4" a="1"/>
  <c r="AO320" i="4" s="1"/>
  <c r="AF330" i="4" s="1"/>
  <c r="AU320" i="4" a="1"/>
  <c r="AU320" i="4" s="1"/>
  <c r="AI330" i="4" s="1"/>
  <c r="R298" i="4"/>
  <c r="AQ298" i="4"/>
  <c r="AG308" i="4" s="1"/>
  <c r="W298" i="4"/>
  <c r="S308" i="4" s="1"/>
  <c r="S320" i="4" a="1"/>
  <c r="S320" i="4" s="1"/>
  <c r="Q330" i="4" s="1"/>
  <c r="AC320" i="4" a="1"/>
  <c r="AC320" i="4" s="1"/>
  <c r="X330" i="4" s="1"/>
  <c r="AH298" i="4"/>
  <c r="M320" i="4" a="1"/>
  <c r="M320" i="4" s="1"/>
  <c r="P320" i="4" a="1"/>
  <c r="P320" i="4" s="1"/>
  <c r="AP320" i="4" a="1"/>
  <c r="AP320" i="4" s="1"/>
  <c r="AI320" i="4" a="1"/>
  <c r="AI320" i="4" s="1"/>
  <c r="AA330" i="4" s="1"/>
  <c r="AN298" i="4"/>
  <c r="S298" i="4"/>
  <c r="Q308" i="4" s="1"/>
  <c r="AA298" i="4"/>
  <c r="W308" i="4" s="1"/>
  <c r="Z320" i="4" a="1"/>
  <c r="Z320" i="4" s="1"/>
  <c r="V330" i="4" s="1"/>
  <c r="T320" i="4" a="1"/>
  <c r="T320" i="4" s="1"/>
  <c r="AK320" i="4" a="1"/>
  <c r="AK320" i="4" s="1"/>
  <c r="M298" i="4"/>
  <c r="AI298" i="4"/>
  <c r="AA308" i="4" s="1"/>
  <c r="AR298" i="4"/>
  <c r="AA320" i="4" a="1"/>
  <c r="AA320" i="4" s="1"/>
  <c r="W330" i="4" s="1"/>
  <c r="AD320" i="4" a="1"/>
  <c r="AD320" i="4" s="1"/>
  <c r="AQ320" i="4" a="1"/>
  <c r="AQ320" i="4" s="1"/>
  <c r="AG330" i="4" s="1"/>
  <c r="AE298" i="4"/>
  <c r="Y308" i="4" s="1"/>
  <c r="T298" i="4"/>
  <c r="V320" i="4" a="1"/>
  <c r="V320" i="4" s="1"/>
  <c r="Q320" i="4" a="1"/>
  <c r="Q320" i="4" s="1"/>
  <c r="P330" i="4" s="1"/>
  <c r="Q298" i="4"/>
  <c r="P308" i="4" s="1"/>
  <c r="AL320" i="4" a="1"/>
  <c r="AL320" i="4" s="1"/>
  <c r="AD330" i="4" s="1"/>
  <c r="AT298" i="4"/>
  <c r="U298" i="4"/>
  <c r="R308" i="4" s="1"/>
  <c r="AC298" i="4"/>
  <c r="X308" i="4" s="1"/>
  <c r="AN320" i="4" a="1"/>
  <c r="AN320" i="4" s="1"/>
  <c r="AD298" i="4"/>
  <c r="AR320" i="4" a="1"/>
  <c r="AR320" i="4" s="1"/>
  <c r="N298" i="4"/>
  <c r="N308" i="4" s="1"/>
  <c r="AK298" i="4"/>
  <c r="AS298" i="4"/>
  <c r="AH308" i="4" s="1"/>
  <c r="AM298" i="4"/>
  <c r="AE308" i="4" s="1"/>
  <c r="AP298" i="4"/>
  <c r="AM320" i="4" a="1"/>
  <c r="AM320" i="4" s="1"/>
  <c r="AE330" i="4" s="1"/>
  <c r="Z298" i="4"/>
  <c r="V308" i="4" s="1"/>
  <c r="AF298" i="4"/>
  <c r="V298" i="4"/>
  <c r="N320" i="4" a="1"/>
  <c r="N320" i="4" s="1"/>
  <c r="N330" i="4" s="1"/>
  <c r="R320" i="4" a="1"/>
  <c r="R320" i="4" s="1"/>
  <c r="AE320" i="4" a="1"/>
  <c r="AE320" i="4" s="1"/>
  <c r="Y330" i="4" s="1"/>
  <c r="AS320" i="4" a="1"/>
  <c r="AS320" i="4" s="1"/>
  <c r="AH330" i="4" s="1"/>
  <c r="AU298" i="4"/>
  <c r="AI308" i="4" s="1"/>
  <c r="AL298" i="4"/>
  <c r="AD308" i="4" s="1"/>
  <c r="AH320" i="4" a="1"/>
  <c r="AH320" i="4" s="1"/>
  <c r="AB320" i="4" a="1"/>
  <c r="AB320" i="4" s="1"/>
  <c r="U320" i="4" a="1"/>
  <c r="U320" i="4" s="1"/>
  <c r="R330" i="4" s="1"/>
  <c r="W8" i="1" l="1"/>
  <c r="V8" i="1"/>
  <c r="U8" i="1"/>
  <c r="T8" i="1"/>
  <c r="S8" i="1"/>
  <c r="R8" i="1"/>
  <c r="K8" i="1"/>
  <c r="J8" i="1"/>
  <c r="I8" i="1"/>
  <c r="H8" i="1"/>
  <c r="G8" i="1"/>
  <c r="F8" i="1"/>
  <c r="AC982" i="3"/>
  <c r="U982" i="3"/>
  <c r="U978" i="3"/>
  <c r="U977" i="3"/>
  <c r="U976" i="3"/>
  <c r="M976" i="3"/>
  <c r="U973" i="3"/>
  <c r="M973" i="3"/>
  <c r="AI972" i="3"/>
  <c r="AH972" i="3"/>
  <c r="AG972" i="3"/>
  <c r="AF972" i="3"/>
  <c r="AE972" i="3"/>
  <c r="AD972" i="3"/>
  <c r="AA972" i="3"/>
  <c r="Z972" i="3"/>
  <c r="Y972" i="3"/>
  <c r="X972" i="3"/>
  <c r="W972" i="3"/>
  <c r="V972" i="3"/>
  <c r="S972" i="3"/>
  <c r="R972" i="3"/>
  <c r="Q972" i="3"/>
  <c r="P972" i="3"/>
  <c r="O972" i="3"/>
  <c r="N972" i="3"/>
  <c r="AK971" i="3"/>
  <c r="M971" i="3"/>
  <c r="M982" i="3" s="1"/>
  <c r="AK967" i="3"/>
  <c r="AC978" i="3" s="1"/>
  <c r="M967" i="3"/>
  <c r="M978" i="3" s="1"/>
  <c r="AK966" i="3"/>
  <c r="AC977" i="3" s="1"/>
  <c r="M966" i="3"/>
  <c r="M977" i="3" s="1"/>
  <c r="AK965" i="3"/>
  <c r="AC976" i="3" s="1"/>
  <c r="M964" i="3"/>
  <c r="M975" i="3" s="1"/>
  <c r="AK962" i="3"/>
  <c r="AC973" i="3" s="1"/>
  <c r="Y961" i="3"/>
  <c r="Y964" i="3" s="1"/>
  <c r="M961" i="3"/>
  <c r="M972" i="3" s="1"/>
  <c r="AC959" i="3"/>
  <c r="U959" i="3"/>
  <c r="U955" i="3"/>
  <c r="M955" i="3"/>
  <c r="AC954" i="3"/>
  <c r="U954" i="3"/>
  <c r="U953" i="3"/>
  <c r="M953" i="3"/>
  <c r="AC950" i="3"/>
  <c r="U950" i="3"/>
  <c r="M950" i="3"/>
  <c r="AI949" i="3"/>
  <c r="AH949" i="3"/>
  <c r="AG949" i="3"/>
  <c r="AF949" i="3"/>
  <c r="AE949" i="3"/>
  <c r="AD949" i="3"/>
  <c r="AA949" i="3"/>
  <c r="Z949" i="3"/>
  <c r="Y949" i="3"/>
  <c r="X949" i="3"/>
  <c r="W949" i="3"/>
  <c r="V949" i="3"/>
  <c r="S949" i="3"/>
  <c r="R949" i="3"/>
  <c r="Q949" i="3"/>
  <c r="P949" i="3"/>
  <c r="O949" i="3"/>
  <c r="N949" i="3"/>
  <c r="AK948" i="3"/>
  <c r="M948" i="3"/>
  <c r="M959" i="3" s="1"/>
  <c r="AK944" i="3"/>
  <c r="AC955" i="3" s="1"/>
  <c r="M944" i="3"/>
  <c r="AK943" i="3"/>
  <c r="M943" i="3"/>
  <c r="M954" i="3" s="1"/>
  <c r="AK942" i="3"/>
  <c r="AC953" i="3" s="1"/>
  <c r="AK941" i="3"/>
  <c r="AC952" i="3" s="1"/>
  <c r="Y941" i="3"/>
  <c r="U952" i="3" s="1"/>
  <c r="AK939" i="3"/>
  <c r="Y938" i="3"/>
  <c r="M938" i="3"/>
  <c r="AU704" i="3"/>
  <c r="AT704" i="3"/>
  <c r="AS704" i="3"/>
  <c r="AR704" i="3"/>
  <c r="AQ704" i="3"/>
  <c r="AP704" i="3"/>
  <c r="AO704" i="3"/>
  <c r="AN704" i="3"/>
  <c r="AM704" i="3"/>
  <c r="AL704" i="3"/>
  <c r="AK704" i="3"/>
  <c r="AI704" i="3"/>
  <c r="AH704" i="3"/>
  <c r="AG704" i="3"/>
  <c r="AF704" i="3"/>
  <c r="AE704" i="3"/>
  <c r="AD704" i="3"/>
  <c r="AC704" i="3"/>
  <c r="AB704" i="3"/>
  <c r="AA704" i="3"/>
  <c r="Z704" i="3"/>
  <c r="Y704" i="3"/>
  <c r="W704" i="3"/>
  <c r="V704" i="3"/>
  <c r="U704" i="3"/>
  <c r="T704" i="3"/>
  <c r="S704" i="3"/>
  <c r="R704" i="3"/>
  <c r="Q704" i="3"/>
  <c r="P704" i="3"/>
  <c r="O704" i="3"/>
  <c r="N704" i="3"/>
  <c r="M704" i="3"/>
  <c r="K704" i="3"/>
  <c r="H704" i="3"/>
  <c r="L704" i="3" s="1"/>
  <c r="G704" i="3"/>
  <c r="AX703" i="3"/>
  <c r="AU703" i="3"/>
  <c r="AT703" i="3"/>
  <c r="AS703" i="3"/>
  <c r="AR703" i="3"/>
  <c r="AQ703" i="3"/>
  <c r="AP703" i="3"/>
  <c r="AO703" i="3"/>
  <c r="AN703" i="3"/>
  <c r="AM703" i="3"/>
  <c r="AL703" i="3"/>
  <c r="AK703" i="3"/>
  <c r="AI703" i="3"/>
  <c r="AH703" i="3"/>
  <c r="AG703" i="3"/>
  <c r="AF703" i="3"/>
  <c r="AE703" i="3"/>
  <c r="AD703" i="3"/>
  <c r="AC703" i="3"/>
  <c r="AB703" i="3"/>
  <c r="AA703" i="3"/>
  <c r="Z703" i="3"/>
  <c r="Y703" i="3"/>
  <c r="W703" i="3"/>
  <c r="V703" i="3"/>
  <c r="U703" i="3"/>
  <c r="T703" i="3"/>
  <c r="S703" i="3"/>
  <c r="R703" i="3"/>
  <c r="Q703" i="3"/>
  <c r="P703" i="3"/>
  <c r="O703" i="3"/>
  <c r="N703" i="3"/>
  <c r="M703" i="3"/>
  <c r="K703" i="3"/>
  <c r="H703" i="3"/>
  <c r="G703" i="3"/>
  <c r="AU702" i="3"/>
  <c r="AT702" i="3"/>
  <c r="AS702" i="3"/>
  <c r="AR702" i="3"/>
  <c r="AQ702" i="3"/>
  <c r="AP702" i="3"/>
  <c r="AO702" i="3"/>
  <c r="AN702" i="3"/>
  <c r="AM702" i="3"/>
  <c r="AL702" i="3"/>
  <c r="AK702" i="3"/>
  <c r="AI702" i="3"/>
  <c r="AH702" i="3"/>
  <c r="AG702" i="3"/>
  <c r="AF702" i="3"/>
  <c r="AE702" i="3"/>
  <c r="AD702" i="3"/>
  <c r="AC702" i="3"/>
  <c r="AB702" i="3"/>
  <c r="AA702" i="3"/>
  <c r="Z702" i="3"/>
  <c r="Y702" i="3"/>
  <c r="W702" i="3"/>
  <c r="V702" i="3"/>
  <c r="U702" i="3"/>
  <c r="T702" i="3"/>
  <c r="S702" i="3"/>
  <c r="R702" i="3"/>
  <c r="Q702" i="3"/>
  <c r="P702" i="3"/>
  <c r="O702" i="3"/>
  <c r="N702" i="3"/>
  <c r="M702" i="3"/>
  <c r="K702" i="3"/>
  <c r="H702" i="3"/>
  <c r="L702" i="3" s="1"/>
  <c r="G702" i="3"/>
  <c r="AX701" i="3"/>
  <c r="AU701" i="3"/>
  <c r="AT701" i="3"/>
  <c r="AS701" i="3"/>
  <c r="AR701" i="3"/>
  <c r="AQ701" i="3"/>
  <c r="AP701" i="3"/>
  <c r="AO701" i="3"/>
  <c r="AN701" i="3"/>
  <c r="AM701" i="3"/>
  <c r="AL701" i="3"/>
  <c r="AK701" i="3"/>
  <c r="AI701" i="3"/>
  <c r="AH701" i="3"/>
  <c r="AG701" i="3"/>
  <c r="AF701" i="3"/>
  <c r="AE701" i="3"/>
  <c r="AD701" i="3"/>
  <c r="AC701" i="3"/>
  <c r="AB701" i="3"/>
  <c r="AA701" i="3"/>
  <c r="Z701" i="3"/>
  <c r="Y701" i="3"/>
  <c r="W701" i="3"/>
  <c r="V701" i="3"/>
  <c r="U701" i="3"/>
  <c r="T701" i="3"/>
  <c r="S701" i="3"/>
  <c r="R701" i="3"/>
  <c r="Q701" i="3"/>
  <c r="P701" i="3"/>
  <c r="O701" i="3"/>
  <c r="N701" i="3"/>
  <c r="M701" i="3"/>
  <c r="K701" i="3"/>
  <c r="H701" i="3"/>
  <c r="G701" i="3"/>
  <c r="AX700" i="3"/>
  <c r="AU700" i="3"/>
  <c r="AT700" i="3"/>
  <c r="AS700" i="3"/>
  <c r="AR700" i="3"/>
  <c r="AQ700" i="3"/>
  <c r="AP700" i="3"/>
  <c r="AO700" i="3"/>
  <c r="AN700" i="3"/>
  <c r="AM700" i="3"/>
  <c r="AL700" i="3"/>
  <c r="AK700" i="3"/>
  <c r="AI700" i="3"/>
  <c r="AH700" i="3"/>
  <c r="AG700" i="3"/>
  <c r="AF700" i="3"/>
  <c r="AE700" i="3"/>
  <c r="AD700" i="3"/>
  <c r="AC700" i="3"/>
  <c r="AB700" i="3"/>
  <c r="AA700" i="3"/>
  <c r="Z700" i="3"/>
  <c r="Y700" i="3"/>
  <c r="W700" i="3"/>
  <c r="V700" i="3"/>
  <c r="U700" i="3"/>
  <c r="T700" i="3"/>
  <c r="S700" i="3"/>
  <c r="R700" i="3"/>
  <c r="Q700" i="3"/>
  <c r="P700" i="3"/>
  <c r="O700" i="3"/>
  <c r="N700" i="3"/>
  <c r="M700" i="3"/>
  <c r="K700" i="3"/>
  <c r="H700" i="3"/>
  <c r="L700" i="3" s="1"/>
  <c r="L390" i="3" s="1"/>
  <c r="G700" i="3"/>
  <c r="AU699" i="3"/>
  <c r="AT699" i="3"/>
  <c r="AS699" i="3"/>
  <c r="AR699" i="3"/>
  <c r="AQ699" i="3"/>
  <c r="AP699" i="3"/>
  <c r="AO699" i="3"/>
  <c r="AN699" i="3"/>
  <c r="AM699" i="3"/>
  <c r="AL699" i="3"/>
  <c r="AK699" i="3"/>
  <c r="AI699" i="3"/>
  <c r="AH699" i="3"/>
  <c r="AG699" i="3"/>
  <c r="AF699" i="3"/>
  <c r="AE699" i="3"/>
  <c r="AD699" i="3"/>
  <c r="AC699" i="3"/>
  <c r="AB699" i="3"/>
  <c r="AA699" i="3"/>
  <c r="Z699" i="3"/>
  <c r="Y699" i="3"/>
  <c r="W699" i="3"/>
  <c r="V699" i="3"/>
  <c r="U699" i="3"/>
  <c r="T699" i="3"/>
  <c r="S699" i="3"/>
  <c r="R699" i="3"/>
  <c r="Q699" i="3"/>
  <c r="P699" i="3"/>
  <c r="O699" i="3"/>
  <c r="N699" i="3"/>
  <c r="M699" i="3"/>
  <c r="K699" i="3"/>
  <c r="H699" i="3"/>
  <c r="G699" i="3"/>
  <c r="AU698" i="3"/>
  <c r="AT698" i="3"/>
  <c r="AS698" i="3"/>
  <c r="AR698" i="3"/>
  <c r="AQ698" i="3"/>
  <c r="AP698" i="3"/>
  <c r="AO698" i="3"/>
  <c r="AN698" i="3"/>
  <c r="AM698" i="3"/>
  <c r="AL698" i="3"/>
  <c r="AK698" i="3"/>
  <c r="AI698" i="3"/>
  <c r="AH698" i="3"/>
  <c r="AG698" i="3"/>
  <c r="AF698" i="3"/>
  <c r="AE698" i="3"/>
  <c r="AD698" i="3"/>
  <c r="AC698" i="3"/>
  <c r="AB698" i="3"/>
  <c r="AA698" i="3"/>
  <c r="Z698" i="3"/>
  <c r="Y698" i="3"/>
  <c r="W698" i="3"/>
  <c r="V698" i="3"/>
  <c r="U698" i="3"/>
  <c r="T698" i="3"/>
  <c r="S698" i="3"/>
  <c r="R698" i="3"/>
  <c r="Q698" i="3"/>
  <c r="P698" i="3"/>
  <c r="O698" i="3"/>
  <c r="N698" i="3"/>
  <c r="M698" i="3"/>
  <c r="K698" i="3"/>
  <c r="H698" i="3"/>
  <c r="G698" i="3"/>
  <c r="AU697" i="3"/>
  <c r="AT697" i="3"/>
  <c r="AS697" i="3"/>
  <c r="AR697" i="3"/>
  <c r="AQ697" i="3"/>
  <c r="AP697" i="3"/>
  <c r="AO697" i="3"/>
  <c r="AN697" i="3"/>
  <c r="AM697" i="3"/>
  <c r="AL697" i="3"/>
  <c r="AK697" i="3"/>
  <c r="AI697" i="3"/>
  <c r="AH697" i="3"/>
  <c r="AG697" i="3"/>
  <c r="AF697" i="3"/>
  <c r="AE697" i="3"/>
  <c r="AD697" i="3"/>
  <c r="AC697" i="3"/>
  <c r="AB697" i="3"/>
  <c r="AA697" i="3"/>
  <c r="Z697" i="3"/>
  <c r="Y697" i="3"/>
  <c r="W697" i="3"/>
  <c r="V697" i="3"/>
  <c r="U697" i="3"/>
  <c r="T697" i="3"/>
  <c r="S697" i="3"/>
  <c r="R697" i="3"/>
  <c r="Q697" i="3"/>
  <c r="P697" i="3"/>
  <c r="O697" i="3"/>
  <c r="N697" i="3"/>
  <c r="M697" i="3"/>
  <c r="K697" i="3"/>
  <c r="H697" i="3"/>
  <c r="G697" i="3"/>
  <c r="AU696" i="3"/>
  <c r="AT696" i="3"/>
  <c r="AS696" i="3"/>
  <c r="AR696" i="3"/>
  <c r="AQ696" i="3"/>
  <c r="AP696" i="3"/>
  <c r="AO696" i="3"/>
  <c r="AN696" i="3"/>
  <c r="AM696" i="3"/>
  <c r="AL696" i="3"/>
  <c r="AK696" i="3"/>
  <c r="AI696" i="3"/>
  <c r="AH696" i="3"/>
  <c r="AG696" i="3"/>
  <c r="AF696" i="3"/>
  <c r="AE696" i="3"/>
  <c r="AD696" i="3"/>
  <c r="AC696" i="3"/>
  <c r="AB696" i="3"/>
  <c r="AA696" i="3"/>
  <c r="Z696" i="3"/>
  <c r="Y696" i="3"/>
  <c r="W696" i="3"/>
  <c r="V696" i="3"/>
  <c r="U696" i="3"/>
  <c r="T696" i="3"/>
  <c r="S696" i="3"/>
  <c r="R696" i="3"/>
  <c r="Q696" i="3"/>
  <c r="P696" i="3"/>
  <c r="O696" i="3"/>
  <c r="N696" i="3"/>
  <c r="M696" i="3"/>
  <c r="L696" i="3"/>
  <c r="K696" i="3"/>
  <c r="H696" i="3"/>
  <c r="AX696" i="3" s="1"/>
  <c r="G696" i="3"/>
  <c r="AU695" i="3"/>
  <c r="AT695" i="3"/>
  <c r="AS695" i="3"/>
  <c r="AR695" i="3"/>
  <c r="AQ695" i="3"/>
  <c r="AP695" i="3"/>
  <c r="AO695" i="3"/>
  <c r="AN695" i="3"/>
  <c r="AM695" i="3"/>
  <c r="AL695" i="3"/>
  <c r="AK695" i="3"/>
  <c r="AI695" i="3"/>
  <c r="AH695" i="3"/>
  <c r="AG695" i="3"/>
  <c r="AF695" i="3"/>
  <c r="AE695" i="3"/>
  <c r="AD695" i="3"/>
  <c r="AC695" i="3"/>
  <c r="AB695" i="3"/>
  <c r="AA695" i="3"/>
  <c r="Z695" i="3"/>
  <c r="Y695" i="3"/>
  <c r="W695" i="3"/>
  <c r="V695" i="3"/>
  <c r="U695" i="3"/>
  <c r="T695" i="3"/>
  <c r="S695" i="3"/>
  <c r="R695" i="3"/>
  <c r="Q695" i="3"/>
  <c r="P695" i="3"/>
  <c r="O695" i="3"/>
  <c r="N695" i="3"/>
  <c r="M695" i="3"/>
  <c r="K695" i="3"/>
  <c r="H695" i="3"/>
  <c r="L695" i="3" s="1"/>
  <c r="G695" i="3"/>
  <c r="AX694" i="3"/>
  <c r="AU694" i="3"/>
  <c r="AT694" i="3"/>
  <c r="AS694" i="3"/>
  <c r="AR694" i="3"/>
  <c r="AQ694" i="3"/>
  <c r="AP694" i="3"/>
  <c r="AO694" i="3"/>
  <c r="AN694" i="3"/>
  <c r="AM694" i="3"/>
  <c r="AL694" i="3"/>
  <c r="AK694" i="3"/>
  <c r="AI694" i="3"/>
  <c r="AH694" i="3"/>
  <c r="AG694" i="3"/>
  <c r="AF694" i="3"/>
  <c r="AE694" i="3"/>
  <c r="AD694" i="3"/>
  <c r="AC694" i="3"/>
  <c r="AB694" i="3"/>
  <c r="AA694" i="3"/>
  <c r="Z694" i="3"/>
  <c r="Y694" i="3"/>
  <c r="W694" i="3"/>
  <c r="V694" i="3"/>
  <c r="U694" i="3"/>
  <c r="T694" i="3"/>
  <c r="S694" i="3"/>
  <c r="R694" i="3"/>
  <c r="Q694" i="3"/>
  <c r="P694" i="3"/>
  <c r="O694" i="3"/>
  <c r="N694" i="3"/>
  <c r="M694" i="3"/>
  <c r="L694" i="3"/>
  <c r="K694" i="3"/>
  <c r="H694" i="3"/>
  <c r="G694" i="3"/>
  <c r="AU693" i="3"/>
  <c r="AT693" i="3"/>
  <c r="AS693" i="3"/>
  <c r="AR693" i="3"/>
  <c r="AQ693" i="3"/>
  <c r="AP693" i="3"/>
  <c r="AO693" i="3"/>
  <c r="AN693" i="3"/>
  <c r="AM693" i="3"/>
  <c r="AL693" i="3"/>
  <c r="AK693" i="3"/>
  <c r="AI693" i="3"/>
  <c r="AH693" i="3"/>
  <c r="AG693" i="3"/>
  <c r="AF693" i="3"/>
  <c r="AE693" i="3"/>
  <c r="AD693" i="3"/>
  <c r="AC693" i="3"/>
  <c r="AB693" i="3"/>
  <c r="AA693" i="3"/>
  <c r="Z693" i="3"/>
  <c r="Y693" i="3"/>
  <c r="W693" i="3"/>
  <c r="V693" i="3"/>
  <c r="U693" i="3"/>
  <c r="T693" i="3"/>
  <c r="S693" i="3"/>
  <c r="R693" i="3"/>
  <c r="Q693" i="3"/>
  <c r="P693" i="3"/>
  <c r="O693" i="3"/>
  <c r="N693" i="3"/>
  <c r="M693" i="3"/>
  <c r="K693" i="3"/>
  <c r="H693" i="3"/>
  <c r="G693" i="3"/>
  <c r="AX692" i="3"/>
  <c r="AU692" i="3"/>
  <c r="AT692" i="3"/>
  <c r="AS692" i="3"/>
  <c r="AR692" i="3"/>
  <c r="AQ692" i="3"/>
  <c r="AP692" i="3"/>
  <c r="AO692" i="3"/>
  <c r="AN692" i="3"/>
  <c r="AM692" i="3"/>
  <c r="AL692" i="3"/>
  <c r="AK692" i="3"/>
  <c r="AI692" i="3"/>
  <c r="AH692" i="3"/>
  <c r="AG692" i="3"/>
  <c r="AF692" i="3"/>
  <c r="AE692" i="3"/>
  <c r="AD692" i="3"/>
  <c r="AC692" i="3"/>
  <c r="AB692" i="3"/>
  <c r="AA692" i="3"/>
  <c r="Z692" i="3"/>
  <c r="Y692" i="3"/>
  <c r="W692" i="3"/>
  <c r="V692" i="3"/>
  <c r="U692" i="3"/>
  <c r="T692" i="3"/>
  <c r="S692" i="3"/>
  <c r="R692" i="3"/>
  <c r="Q692" i="3"/>
  <c r="P692" i="3"/>
  <c r="O692" i="3"/>
  <c r="N692" i="3"/>
  <c r="M692" i="3"/>
  <c r="K692" i="3"/>
  <c r="H692" i="3"/>
  <c r="L692" i="3" s="1"/>
  <c r="G692" i="3"/>
  <c r="AX691" i="3"/>
  <c r="AU691" i="3"/>
  <c r="AT691" i="3"/>
  <c r="AS691" i="3"/>
  <c r="AR691" i="3"/>
  <c r="AQ691" i="3"/>
  <c r="AP691" i="3"/>
  <c r="AO691" i="3"/>
  <c r="AN691" i="3"/>
  <c r="AM691" i="3"/>
  <c r="AL691" i="3"/>
  <c r="AK691" i="3"/>
  <c r="AI691" i="3"/>
  <c r="AH691" i="3"/>
  <c r="AG691" i="3"/>
  <c r="AF691" i="3"/>
  <c r="AE691" i="3"/>
  <c r="AD691" i="3"/>
  <c r="AC691" i="3"/>
  <c r="AB691" i="3"/>
  <c r="AA691" i="3"/>
  <c r="Z691" i="3"/>
  <c r="Y691" i="3"/>
  <c r="W691" i="3"/>
  <c r="V691" i="3"/>
  <c r="U691" i="3"/>
  <c r="T691" i="3"/>
  <c r="S691" i="3"/>
  <c r="R691" i="3"/>
  <c r="Q691" i="3"/>
  <c r="P691" i="3"/>
  <c r="O691" i="3"/>
  <c r="N691" i="3"/>
  <c r="M691" i="3"/>
  <c r="K691" i="3"/>
  <c r="H691" i="3"/>
  <c r="L691" i="3" s="1"/>
  <c r="L381" i="3" s="1"/>
  <c r="G691" i="3"/>
  <c r="AX690" i="3"/>
  <c r="AW690" i="3"/>
  <c r="AU690" i="3"/>
  <c r="AT690" i="3"/>
  <c r="AS690" i="3"/>
  <c r="AR690" i="3"/>
  <c r="AQ690" i="3"/>
  <c r="AP690" i="3"/>
  <c r="AO690" i="3"/>
  <c r="AN690" i="3"/>
  <c r="AM690" i="3"/>
  <c r="AL690" i="3"/>
  <c r="AK690" i="3"/>
  <c r="AI690" i="3"/>
  <c r="AH690" i="3"/>
  <c r="AG690" i="3"/>
  <c r="AF690" i="3"/>
  <c r="AE690" i="3"/>
  <c r="AD690" i="3"/>
  <c r="AC690" i="3"/>
  <c r="AB690" i="3"/>
  <c r="AA690" i="3"/>
  <c r="Z690" i="3"/>
  <c r="Y690" i="3"/>
  <c r="W690" i="3"/>
  <c r="V690" i="3"/>
  <c r="U690" i="3"/>
  <c r="T690" i="3"/>
  <c r="S690" i="3"/>
  <c r="R690" i="3"/>
  <c r="Q690" i="3"/>
  <c r="P690" i="3"/>
  <c r="O690" i="3"/>
  <c r="N690" i="3"/>
  <c r="M690" i="3"/>
  <c r="K690" i="3"/>
  <c r="H690" i="3"/>
  <c r="L690" i="3" s="1"/>
  <c r="G690" i="3"/>
  <c r="AU689" i="3"/>
  <c r="AT689" i="3"/>
  <c r="AS689" i="3"/>
  <c r="AR689" i="3"/>
  <c r="AQ689" i="3"/>
  <c r="AP689" i="3"/>
  <c r="AO689" i="3"/>
  <c r="AN689" i="3"/>
  <c r="AM689" i="3"/>
  <c r="AL689" i="3"/>
  <c r="AK689" i="3"/>
  <c r="AI689" i="3"/>
  <c r="AH689" i="3"/>
  <c r="AG689" i="3"/>
  <c r="AF689" i="3"/>
  <c r="AE689" i="3"/>
  <c r="AD689" i="3"/>
  <c r="AC689" i="3"/>
  <c r="AB689" i="3"/>
  <c r="AA689" i="3"/>
  <c r="Z689" i="3"/>
  <c r="Y689" i="3"/>
  <c r="W689" i="3"/>
  <c r="V689" i="3"/>
  <c r="U689" i="3"/>
  <c r="T689" i="3"/>
  <c r="S689" i="3"/>
  <c r="R689" i="3"/>
  <c r="Q689" i="3"/>
  <c r="P689" i="3"/>
  <c r="O689" i="3"/>
  <c r="N689" i="3"/>
  <c r="M689" i="3"/>
  <c r="K689" i="3"/>
  <c r="H689" i="3"/>
  <c r="L689" i="3" s="1"/>
  <c r="L379" i="3" s="1"/>
  <c r="G689" i="3"/>
  <c r="AU688" i="3"/>
  <c r="AT688" i="3"/>
  <c r="AS688" i="3"/>
  <c r="AR688" i="3"/>
  <c r="AQ688" i="3"/>
  <c r="AP688" i="3"/>
  <c r="AO688" i="3"/>
  <c r="AN688" i="3"/>
  <c r="AM688" i="3"/>
  <c r="AL688" i="3"/>
  <c r="AK688" i="3"/>
  <c r="AI688" i="3"/>
  <c r="AH688" i="3"/>
  <c r="AG688" i="3"/>
  <c r="AF688" i="3"/>
  <c r="AE688" i="3"/>
  <c r="AD688" i="3"/>
  <c r="AC688" i="3"/>
  <c r="AB688" i="3"/>
  <c r="AA688" i="3"/>
  <c r="Z688" i="3"/>
  <c r="Y688" i="3"/>
  <c r="W688" i="3"/>
  <c r="V688" i="3"/>
  <c r="U688" i="3"/>
  <c r="T688" i="3"/>
  <c r="S688" i="3"/>
  <c r="R688" i="3"/>
  <c r="Q688" i="3"/>
  <c r="P688" i="3"/>
  <c r="O688" i="3"/>
  <c r="N688" i="3"/>
  <c r="M688" i="3"/>
  <c r="K688" i="3"/>
  <c r="H688" i="3"/>
  <c r="AX688" i="3" s="1"/>
  <c r="G688" i="3"/>
  <c r="AX687" i="3"/>
  <c r="AU687" i="3"/>
  <c r="AT687" i="3"/>
  <c r="AS687" i="3"/>
  <c r="AR687" i="3"/>
  <c r="AQ687" i="3"/>
  <c r="AP687" i="3"/>
  <c r="AO687" i="3"/>
  <c r="AN687" i="3"/>
  <c r="AM687" i="3"/>
  <c r="AL687" i="3"/>
  <c r="AK687" i="3"/>
  <c r="AI687" i="3"/>
  <c r="AH687" i="3"/>
  <c r="AG687" i="3"/>
  <c r="AF687" i="3"/>
  <c r="AE687" i="3"/>
  <c r="AD687" i="3"/>
  <c r="AC687" i="3"/>
  <c r="AB687" i="3"/>
  <c r="AA687" i="3"/>
  <c r="Z687" i="3"/>
  <c r="Y687" i="3"/>
  <c r="W687" i="3"/>
  <c r="V687" i="3"/>
  <c r="U687" i="3"/>
  <c r="T687" i="3"/>
  <c r="S687" i="3"/>
  <c r="R687" i="3"/>
  <c r="Q687" i="3"/>
  <c r="P687" i="3"/>
  <c r="O687" i="3"/>
  <c r="N687" i="3"/>
  <c r="M687" i="3"/>
  <c r="K687" i="3"/>
  <c r="H687" i="3"/>
  <c r="G687" i="3"/>
  <c r="AU686" i="3"/>
  <c r="AT686" i="3"/>
  <c r="AS686" i="3"/>
  <c r="AR686" i="3"/>
  <c r="AQ686" i="3"/>
  <c r="AP686" i="3"/>
  <c r="AO686" i="3"/>
  <c r="AN686" i="3"/>
  <c r="AM686" i="3"/>
  <c r="AL686" i="3"/>
  <c r="AK686" i="3"/>
  <c r="AI686" i="3"/>
  <c r="AH686" i="3"/>
  <c r="AG686" i="3"/>
  <c r="AF686" i="3"/>
  <c r="AE686" i="3"/>
  <c r="AD686" i="3"/>
  <c r="AC686" i="3"/>
  <c r="AB686" i="3"/>
  <c r="AA686" i="3"/>
  <c r="Z686" i="3"/>
  <c r="Y686" i="3"/>
  <c r="W686" i="3"/>
  <c r="V686" i="3"/>
  <c r="U686" i="3"/>
  <c r="T686" i="3"/>
  <c r="S686" i="3"/>
  <c r="R686" i="3"/>
  <c r="Q686" i="3"/>
  <c r="P686" i="3"/>
  <c r="O686" i="3"/>
  <c r="N686" i="3"/>
  <c r="M686" i="3"/>
  <c r="L686" i="3"/>
  <c r="K686" i="3"/>
  <c r="H686" i="3"/>
  <c r="AX686" i="3" s="1"/>
  <c r="G686" i="3"/>
  <c r="AU685" i="3"/>
  <c r="AT685" i="3"/>
  <c r="AS685" i="3"/>
  <c r="AR685" i="3"/>
  <c r="AQ685" i="3"/>
  <c r="AP685" i="3"/>
  <c r="AO685" i="3"/>
  <c r="AN685" i="3"/>
  <c r="AM685" i="3"/>
  <c r="AL685" i="3"/>
  <c r="AK685" i="3"/>
  <c r="AI685" i="3"/>
  <c r="AH685" i="3"/>
  <c r="AG685" i="3"/>
  <c r="AF685" i="3"/>
  <c r="AE685" i="3"/>
  <c r="AD685" i="3"/>
  <c r="AC685" i="3"/>
  <c r="AB685" i="3"/>
  <c r="AA685" i="3"/>
  <c r="Z685" i="3"/>
  <c r="Y685" i="3"/>
  <c r="W685" i="3"/>
  <c r="V685" i="3"/>
  <c r="U685" i="3"/>
  <c r="T685" i="3"/>
  <c r="S685" i="3"/>
  <c r="R685" i="3"/>
  <c r="Q685" i="3"/>
  <c r="P685" i="3"/>
  <c r="O685" i="3"/>
  <c r="N685" i="3"/>
  <c r="M685" i="3"/>
  <c r="L685" i="3"/>
  <c r="K685" i="3"/>
  <c r="H685" i="3"/>
  <c r="AX685" i="3" s="1"/>
  <c r="G685" i="3"/>
  <c r="AU684" i="3"/>
  <c r="AT684" i="3"/>
  <c r="AS684" i="3"/>
  <c r="AR684" i="3"/>
  <c r="AQ684" i="3"/>
  <c r="AP684" i="3"/>
  <c r="AO684" i="3"/>
  <c r="AN684" i="3"/>
  <c r="AM684" i="3"/>
  <c r="AL684" i="3"/>
  <c r="AK684" i="3"/>
  <c r="AI684" i="3"/>
  <c r="AH684" i="3"/>
  <c r="AG684" i="3"/>
  <c r="AF684" i="3"/>
  <c r="AE684" i="3"/>
  <c r="AD684" i="3"/>
  <c r="AC684" i="3"/>
  <c r="AB684" i="3"/>
  <c r="AA684" i="3"/>
  <c r="Z684" i="3"/>
  <c r="Y684" i="3"/>
  <c r="W684" i="3"/>
  <c r="V684" i="3"/>
  <c r="U684" i="3"/>
  <c r="T684" i="3"/>
  <c r="S684" i="3"/>
  <c r="R684" i="3"/>
  <c r="Q684" i="3"/>
  <c r="P684" i="3"/>
  <c r="O684" i="3"/>
  <c r="N684" i="3"/>
  <c r="M684" i="3"/>
  <c r="K684" i="3"/>
  <c r="H684" i="3"/>
  <c r="L684" i="3" s="1"/>
  <c r="G684" i="3"/>
  <c r="AU683" i="3"/>
  <c r="AT683" i="3"/>
  <c r="AS683" i="3"/>
  <c r="AR683" i="3"/>
  <c r="AQ683" i="3"/>
  <c r="AP683" i="3"/>
  <c r="AO683" i="3"/>
  <c r="AN683" i="3"/>
  <c r="AM683" i="3"/>
  <c r="AL683" i="3"/>
  <c r="AK683" i="3"/>
  <c r="AI683" i="3"/>
  <c r="AH683" i="3"/>
  <c r="AG683" i="3"/>
  <c r="AF683" i="3"/>
  <c r="AE683" i="3"/>
  <c r="AD683" i="3"/>
  <c r="AC683" i="3"/>
  <c r="AB683" i="3"/>
  <c r="AA683" i="3"/>
  <c r="Z683" i="3"/>
  <c r="Y683" i="3"/>
  <c r="W683" i="3"/>
  <c r="V683" i="3"/>
  <c r="U683" i="3"/>
  <c r="T683" i="3"/>
  <c r="S683" i="3"/>
  <c r="R683" i="3"/>
  <c r="Q683" i="3"/>
  <c r="P683" i="3"/>
  <c r="O683" i="3"/>
  <c r="N683" i="3"/>
  <c r="M683" i="3"/>
  <c r="K683" i="3"/>
  <c r="H683" i="3"/>
  <c r="G683" i="3"/>
  <c r="AU682" i="3"/>
  <c r="AT682" i="3"/>
  <c r="AS682" i="3"/>
  <c r="AR682" i="3"/>
  <c r="AQ682" i="3"/>
  <c r="AP682" i="3"/>
  <c r="AO682" i="3"/>
  <c r="AN682" i="3"/>
  <c r="AM682" i="3"/>
  <c r="AL682" i="3"/>
  <c r="AK682" i="3"/>
  <c r="AI682" i="3"/>
  <c r="AH682" i="3"/>
  <c r="AG682" i="3"/>
  <c r="AF682" i="3"/>
  <c r="AE682" i="3"/>
  <c r="AD682" i="3"/>
  <c r="AC682" i="3"/>
  <c r="AB682" i="3"/>
  <c r="AA682" i="3"/>
  <c r="Z682" i="3"/>
  <c r="Y682" i="3"/>
  <c r="W682" i="3"/>
  <c r="V682" i="3"/>
  <c r="U682" i="3"/>
  <c r="T682" i="3"/>
  <c r="S682" i="3"/>
  <c r="R682" i="3"/>
  <c r="Q682" i="3"/>
  <c r="P682" i="3"/>
  <c r="O682" i="3"/>
  <c r="N682" i="3"/>
  <c r="M682" i="3"/>
  <c r="L682" i="3"/>
  <c r="K682" i="3"/>
  <c r="H682" i="3"/>
  <c r="AX682" i="3" s="1"/>
  <c r="G682" i="3"/>
  <c r="AU681" i="3"/>
  <c r="AT681" i="3"/>
  <c r="AS681" i="3"/>
  <c r="AR681" i="3"/>
  <c r="AQ681" i="3"/>
  <c r="AP681" i="3"/>
  <c r="AO681" i="3"/>
  <c r="AN681" i="3"/>
  <c r="AM681" i="3"/>
  <c r="AL681" i="3"/>
  <c r="AK681" i="3"/>
  <c r="AI681" i="3"/>
  <c r="AH681" i="3"/>
  <c r="AG681" i="3"/>
  <c r="AF681" i="3"/>
  <c r="AE681" i="3"/>
  <c r="AD681" i="3"/>
  <c r="AC681" i="3"/>
  <c r="AB681" i="3"/>
  <c r="AA681" i="3"/>
  <c r="Z681" i="3"/>
  <c r="Y681" i="3"/>
  <c r="W681" i="3"/>
  <c r="V681" i="3"/>
  <c r="U681" i="3"/>
  <c r="T681" i="3"/>
  <c r="S681" i="3"/>
  <c r="R681" i="3"/>
  <c r="Q681" i="3"/>
  <c r="P681" i="3"/>
  <c r="O681" i="3"/>
  <c r="N681" i="3"/>
  <c r="M681" i="3"/>
  <c r="K681" i="3"/>
  <c r="H681" i="3"/>
  <c r="L681" i="3" s="1"/>
  <c r="G681" i="3"/>
  <c r="AU680" i="3"/>
  <c r="AT680" i="3"/>
  <c r="AS680" i="3"/>
  <c r="AR680" i="3"/>
  <c r="AQ680" i="3"/>
  <c r="AP680" i="3"/>
  <c r="AO680" i="3"/>
  <c r="AN680" i="3"/>
  <c r="AM680" i="3"/>
  <c r="AL680" i="3"/>
  <c r="AK680" i="3"/>
  <c r="AI680" i="3"/>
  <c r="AH680" i="3"/>
  <c r="AG680" i="3"/>
  <c r="AF680" i="3"/>
  <c r="AE680" i="3"/>
  <c r="AD680" i="3"/>
  <c r="AC680" i="3"/>
  <c r="AB680" i="3"/>
  <c r="AA680" i="3"/>
  <c r="Z680" i="3"/>
  <c r="Y680" i="3"/>
  <c r="W680" i="3"/>
  <c r="V680" i="3"/>
  <c r="U680" i="3"/>
  <c r="T680" i="3"/>
  <c r="S680" i="3"/>
  <c r="R680" i="3"/>
  <c r="Q680" i="3"/>
  <c r="P680" i="3"/>
  <c r="O680" i="3"/>
  <c r="N680" i="3"/>
  <c r="M680" i="3"/>
  <c r="L680" i="3"/>
  <c r="K680" i="3"/>
  <c r="H680" i="3"/>
  <c r="AX680" i="3" s="1"/>
  <c r="G680" i="3"/>
  <c r="AX679" i="3"/>
  <c r="AU679" i="3"/>
  <c r="AT679" i="3"/>
  <c r="AS679" i="3"/>
  <c r="AR679" i="3"/>
  <c r="AQ679" i="3"/>
  <c r="AP679" i="3"/>
  <c r="AO679" i="3"/>
  <c r="AN679" i="3"/>
  <c r="AM679" i="3"/>
  <c r="AL679" i="3"/>
  <c r="AK679" i="3"/>
  <c r="AI679" i="3"/>
  <c r="AH679" i="3"/>
  <c r="AG679" i="3"/>
  <c r="AF679" i="3"/>
  <c r="AE679" i="3"/>
  <c r="AD679" i="3"/>
  <c r="AC679" i="3"/>
  <c r="AB679" i="3"/>
  <c r="AA679" i="3"/>
  <c r="Z679" i="3"/>
  <c r="Y679" i="3"/>
  <c r="W679" i="3"/>
  <c r="V679" i="3"/>
  <c r="U679" i="3"/>
  <c r="T679" i="3"/>
  <c r="S679" i="3"/>
  <c r="R679" i="3"/>
  <c r="Q679" i="3"/>
  <c r="P679" i="3"/>
  <c r="O679" i="3"/>
  <c r="N679" i="3"/>
  <c r="M679" i="3"/>
  <c r="K679" i="3"/>
  <c r="L679" i="3" s="1"/>
  <c r="L369" i="3" s="1"/>
  <c r="H679" i="3"/>
  <c r="G679" i="3"/>
  <c r="AZ678" i="3"/>
  <c r="AX678" i="3"/>
  <c r="AU678" i="3"/>
  <c r="AT678" i="3"/>
  <c r="AS678" i="3"/>
  <c r="AR678" i="3"/>
  <c r="AQ678" i="3"/>
  <c r="AP678" i="3"/>
  <c r="AO678" i="3"/>
  <c r="AN678" i="3"/>
  <c r="AM678" i="3"/>
  <c r="AL678" i="3"/>
  <c r="AK678" i="3"/>
  <c r="AI678" i="3"/>
  <c r="AH678" i="3"/>
  <c r="AG678" i="3"/>
  <c r="AF678" i="3"/>
  <c r="AE678" i="3"/>
  <c r="AD678" i="3"/>
  <c r="AC678" i="3"/>
  <c r="AB678" i="3"/>
  <c r="AA678" i="3"/>
  <c r="Z678" i="3"/>
  <c r="Y678" i="3"/>
  <c r="W678" i="3"/>
  <c r="V678" i="3"/>
  <c r="U678" i="3"/>
  <c r="T678" i="3"/>
  <c r="S678" i="3"/>
  <c r="R678" i="3"/>
  <c r="Q678" i="3"/>
  <c r="P678" i="3"/>
  <c r="O678" i="3"/>
  <c r="N678" i="3"/>
  <c r="M678" i="3"/>
  <c r="K678" i="3"/>
  <c r="H678" i="3"/>
  <c r="G678" i="3"/>
  <c r="AU677" i="3"/>
  <c r="AT677" i="3"/>
  <c r="AS677" i="3"/>
  <c r="AR677" i="3"/>
  <c r="AQ677" i="3"/>
  <c r="AP677" i="3"/>
  <c r="AO677" i="3"/>
  <c r="AN677" i="3"/>
  <c r="AM677" i="3"/>
  <c r="AL677" i="3"/>
  <c r="AK677" i="3"/>
  <c r="AI677" i="3"/>
  <c r="AH677" i="3"/>
  <c r="AG677" i="3"/>
  <c r="AF677" i="3"/>
  <c r="AE677" i="3"/>
  <c r="AD677" i="3"/>
  <c r="AC677" i="3"/>
  <c r="AB677" i="3"/>
  <c r="AA677" i="3"/>
  <c r="Z677" i="3"/>
  <c r="Y677" i="3"/>
  <c r="W677" i="3"/>
  <c r="V677" i="3"/>
  <c r="U677" i="3"/>
  <c r="T677" i="3"/>
  <c r="S677" i="3"/>
  <c r="R677" i="3"/>
  <c r="Q677" i="3"/>
  <c r="P677" i="3"/>
  <c r="O677" i="3"/>
  <c r="N677" i="3"/>
  <c r="M677" i="3"/>
  <c r="L677" i="3"/>
  <c r="K677" i="3"/>
  <c r="H677" i="3"/>
  <c r="G677" i="3"/>
  <c r="AU676" i="3"/>
  <c r="AT676" i="3"/>
  <c r="AS676" i="3"/>
  <c r="AR676" i="3"/>
  <c r="AQ676" i="3"/>
  <c r="AP676" i="3"/>
  <c r="AO676" i="3"/>
  <c r="AN676" i="3"/>
  <c r="AM676" i="3"/>
  <c r="AL676" i="3"/>
  <c r="AK676" i="3"/>
  <c r="AI676" i="3"/>
  <c r="AH676" i="3"/>
  <c r="AG676" i="3"/>
  <c r="AF676" i="3"/>
  <c r="AE676" i="3"/>
  <c r="AD676" i="3"/>
  <c r="AC676" i="3"/>
  <c r="AB676" i="3"/>
  <c r="AA676" i="3"/>
  <c r="Z676" i="3"/>
  <c r="Y676" i="3"/>
  <c r="W676" i="3"/>
  <c r="V676" i="3"/>
  <c r="U676" i="3"/>
  <c r="T676" i="3"/>
  <c r="S676" i="3"/>
  <c r="R676" i="3"/>
  <c r="Q676" i="3"/>
  <c r="P676" i="3"/>
  <c r="O676" i="3"/>
  <c r="N676" i="3"/>
  <c r="M676" i="3"/>
  <c r="K676" i="3"/>
  <c r="H676" i="3"/>
  <c r="AX676" i="3" s="1"/>
  <c r="G676" i="3"/>
  <c r="AX675" i="3"/>
  <c r="AU675" i="3"/>
  <c r="AT675" i="3"/>
  <c r="AS675" i="3"/>
  <c r="AR675" i="3"/>
  <c r="AQ675" i="3"/>
  <c r="AP675" i="3"/>
  <c r="AO675" i="3"/>
  <c r="AN675" i="3"/>
  <c r="AM675" i="3"/>
  <c r="AL675" i="3"/>
  <c r="AK675" i="3"/>
  <c r="AI675" i="3"/>
  <c r="AH675" i="3"/>
  <c r="AG675" i="3"/>
  <c r="AF675" i="3"/>
  <c r="AE675" i="3"/>
  <c r="AD675" i="3"/>
  <c r="AC675" i="3"/>
  <c r="AB675" i="3"/>
  <c r="AA675" i="3"/>
  <c r="Z675" i="3"/>
  <c r="Y675" i="3"/>
  <c r="W675" i="3"/>
  <c r="V675" i="3"/>
  <c r="U675" i="3"/>
  <c r="T675" i="3"/>
  <c r="S675" i="3"/>
  <c r="R675" i="3"/>
  <c r="Q675" i="3"/>
  <c r="P675" i="3"/>
  <c r="O675" i="3"/>
  <c r="N675" i="3"/>
  <c r="M675" i="3"/>
  <c r="K675" i="3"/>
  <c r="H675" i="3"/>
  <c r="G675" i="3"/>
  <c r="AU674" i="3"/>
  <c r="AT674" i="3"/>
  <c r="AS674" i="3"/>
  <c r="AR674" i="3"/>
  <c r="AQ674" i="3"/>
  <c r="AP674" i="3"/>
  <c r="AO674" i="3"/>
  <c r="AN674" i="3"/>
  <c r="AM674" i="3"/>
  <c r="AL674" i="3"/>
  <c r="AK674" i="3"/>
  <c r="AI674" i="3"/>
  <c r="AH674" i="3"/>
  <c r="AG674" i="3"/>
  <c r="AF674" i="3"/>
  <c r="AE674" i="3"/>
  <c r="AD674" i="3"/>
  <c r="AC674" i="3"/>
  <c r="AB674" i="3"/>
  <c r="AA674" i="3"/>
  <c r="Z674" i="3"/>
  <c r="Y674" i="3"/>
  <c r="W674" i="3"/>
  <c r="V674" i="3"/>
  <c r="U674" i="3"/>
  <c r="T674" i="3"/>
  <c r="S674" i="3"/>
  <c r="R674" i="3"/>
  <c r="Q674" i="3"/>
  <c r="P674" i="3"/>
  <c r="O674" i="3"/>
  <c r="N674" i="3"/>
  <c r="M674" i="3"/>
  <c r="L674" i="3"/>
  <c r="K674" i="3"/>
  <c r="H674" i="3"/>
  <c r="AX674" i="3" s="1"/>
  <c r="G674" i="3"/>
  <c r="AU673" i="3"/>
  <c r="AT673" i="3"/>
  <c r="AS673" i="3"/>
  <c r="AR673" i="3"/>
  <c r="AQ673" i="3"/>
  <c r="AP673" i="3"/>
  <c r="AO673" i="3"/>
  <c r="AN673" i="3"/>
  <c r="AM673" i="3"/>
  <c r="AL673" i="3"/>
  <c r="AK673" i="3"/>
  <c r="AI673" i="3"/>
  <c r="AH673" i="3"/>
  <c r="AG673" i="3"/>
  <c r="AF673" i="3"/>
  <c r="AE673" i="3"/>
  <c r="AD673" i="3"/>
  <c r="AC673" i="3"/>
  <c r="AB673" i="3"/>
  <c r="AA673" i="3"/>
  <c r="Z673" i="3"/>
  <c r="Y673" i="3"/>
  <c r="W673" i="3"/>
  <c r="V673" i="3"/>
  <c r="U673" i="3"/>
  <c r="T673" i="3"/>
  <c r="S673" i="3"/>
  <c r="R673" i="3"/>
  <c r="Q673" i="3"/>
  <c r="P673" i="3"/>
  <c r="O673" i="3"/>
  <c r="N673" i="3"/>
  <c r="M673" i="3"/>
  <c r="L673" i="3"/>
  <c r="K673" i="3"/>
  <c r="H673" i="3"/>
  <c r="AX673" i="3" s="1"/>
  <c r="G673" i="3"/>
  <c r="AU672" i="3"/>
  <c r="AT672" i="3"/>
  <c r="AS672" i="3"/>
  <c r="AR672" i="3"/>
  <c r="AQ672" i="3"/>
  <c r="AP672" i="3"/>
  <c r="AO672" i="3"/>
  <c r="AN672" i="3"/>
  <c r="AM672" i="3"/>
  <c r="AL672" i="3"/>
  <c r="AK672" i="3"/>
  <c r="AI672" i="3"/>
  <c r="AH672" i="3"/>
  <c r="AG672" i="3"/>
  <c r="AF672" i="3"/>
  <c r="AE672" i="3"/>
  <c r="AD672" i="3"/>
  <c r="AC672" i="3"/>
  <c r="AB672" i="3"/>
  <c r="AA672" i="3"/>
  <c r="Z672" i="3"/>
  <c r="Y672" i="3"/>
  <c r="W672" i="3"/>
  <c r="V672" i="3"/>
  <c r="U672" i="3"/>
  <c r="T672" i="3"/>
  <c r="S672" i="3"/>
  <c r="R672" i="3"/>
  <c r="Q672" i="3"/>
  <c r="P672" i="3"/>
  <c r="O672" i="3"/>
  <c r="N672" i="3"/>
  <c r="M672" i="3"/>
  <c r="K672" i="3"/>
  <c r="H672" i="3"/>
  <c r="L672" i="3" s="1"/>
  <c r="G672" i="3"/>
  <c r="AU671" i="3"/>
  <c r="AT671" i="3"/>
  <c r="AS671" i="3"/>
  <c r="AR671" i="3"/>
  <c r="AQ671" i="3"/>
  <c r="AP671" i="3"/>
  <c r="AO671" i="3"/>
  <c r="AN671" i="3"/>
  <c r="AM671" i="3"/>
  <c r="AL671" i="3"/>
  <c r="AK671" i="3"/>
  <c r="AI671" i="3"/>
  <c r="AH671" i="3"/>
  <c r="AG671" i="3"/>
  <c r="AF671" i="3"/>
  <c r="AE671" i="3"/>
  <c r="AD671" i="3"/>
  <c r="AC671" i="3"/>
  <c r="AB671" i="3"/>
  <c r="AA671" i="3"/>
  <c r="Z671" i="3"/>
  <c r="Y671" i="3"/>
  <c r="W671" i="3"/>
  <c r="V671" i="3"/>
  <c r="U671" i="3"/>
  <c r="T671" i="3"/>
  <c r="S671" i="3"/>
  <c r="R671" i="3"/>
  <c r="Q671" i="3"/>
  <c r="P671" i="3"/>
  <c r="O671" i="3"/>
  <c r="N671" i="3"/>
  <c r="M671" i="3"/>
  <c r="L671" i="3"/>
  <c r="K671" i="3"/>
  <c r="H671" i="3"/>
  <c r="G671" i="3"/>
  <c r="AU670" i="3"/>
  <c r="AT670" i="3"/>
  <c r="AS670" i="3"/>
  <c r="AR670" i="3"/>
  <c r="AQ670" i="3"/>
  <c r="AP670" i="3"/>
  <c r="AO670" i="3"/>
  <c r="AN670" i="3"/>
  <c r="AM670" i="3"/>
  <c r="AL670" i="3"/>
  <c r="AK670" i="3"/>
  <c r="AI670" i="3"/>
  <c r="AH670" i="3"/>
  <c r="AG670" i="3"/>
  <c r="AF670" i="3"/>
  <c r="AE670" i="3"/>
  <c r="AD670" i="3"/>
  <c r="AC670" i="3"/>
  <c r="AB670" i="3"/>
  <c r="AA670" i="3"/>
  <c r="Z670" i="3"/>
  <c r="Y670" i="3"/>
  <c r="W670" i="3"/>
  <c r="V670" i="3"/>
  <c r="U670" i="3"/>
  <c r="T670" i="3"/>
  <c r="S670" i="3"/>
  <c r="R670" i="3"/>
  <c r="Q670" i="3"/>
  <c r="P670" i="3"/>
  <c r="O670" i="3"/>
  <c r="N670" i="3"/>
  <c r="M670" i="3"/>
  <c r="L670" i="3"/>
  <c r="K670" i="3"/>
  <c r="H670" i="3"/>
  <c r="AX670" i="3" s="1"/>
  <c r="G670" i="3"/>
  <c r="AU669" i="3"/>
  <c r="AT669" i="3"/>
  <c r="AS669" i="3"/>
  <c r="AR669" i="3"/>
  <c r="AQ669" i="3"/>
  <c r="AP669" i="3"/>
  <c r="AO669" i="3"/>
  <c r="AN669" i="3"/>
  <c r="AM669" i="3"/>
  <c r="AL669" i="3"/>
  <c r="AK669" i="3"/>
  <c r="AI669" i="3"/>
  <c r="AH669" i="3"/>
  <c r="AG669" i="3"/>
  <c r="AF669" i="3"/>
  <c r="AE669" i="3"/>
  <c r="AD669" i="3"/>
  <c r="AC669" i="3"/>
  <c r="AB669" i="3"/>
  <c r="AA669" i="3"/>
  <c r="Z669" i="3"/>
  <c r="Y669" i="3"/>
  <c r="W669" i="3"/>
  <c r="V669" i="3"/>
  <c r="U669" i="3"/>
  <c r="T669" i="3"/>
  <c r="S669" i="3"/>
  <c r="R669" i="3"/>
  <c r="Q669" i="3"/>
  <c r="P669" i="3"/>
  <c r="O669" i="3"/>
  <c r="N669" i="3"/>
  <c r="M669" i="3"/>
  <c r="L669" i="3"/>
  <c r="K669" i="3"/>
  <c r="H669" i="3"/>
  <c r="AX669" i="3" s="1"/>
  <c r="G669" i="3"/>
  <c r="AX668" i="3"/>
  <c r="AU668" i="3"/>
  <c r="AT668" i="3"/>
  <c r="AS668" i="3"/>
  <c r="AR668" i="3"/>
  <c r="AQ668" i="3"/>
  <c r="AP668" i="3"/>
  <c r="AO668" i="3"/>
  <c r="AN668" i="3"/>
  <c r="AM668" i="3"/>
  <c r="AL668" i="3"/>
  <c r="AK668" i="3"/>
  <c r="AI668" i="3"/>
  <c r="AH668" i="3"/>
  <c r="AG668" i="3"/>
  <c r="AF668" i="3"/>
  <c r="AE668" i="3"/>
  <c r="AD668" i="3"/>
  <c r="AC668" i="3"/>
  <c r="AB668" i="3"/>
  <c r="AA668" i="3"/>
  <c r="Z668" i="3"/>
  <c r="Y668" i="3"/>
  <c r="W668" i="3"/>
  <c r="V668" i="3"/>
  <c r="U668" i="3"/>
  <c r="T668" i="3"/>
  <c r="S668" i="3"/>
  <c r="R668" i="3"/>
  <c r="Q668" i="3"/>
  <c r="P668" i="3"/>
  <c r="O668" i="3"/>
  <c r="N668" i="3"/>
  <c r="M668" i="3"/>
  <c r="K668" i="3"/>
  <c r="H668" i="3"/>
  <c r="L668" i="3" s="1"/>
  <c r="G668" i="3"/>
  <c r="AX667" i="3"/>
  <c r="AU667" i="3"/>
  <c r="AT667" i="3"/>
  <c r="AS667" i="3"/>
  <c r="AR667" i="3"/>
  <c r="AQ667" i="3"/>
  <c r="AP667" i="3"/>
  <c r="AO667" i="3"/>
  <c r="AN667" i="3"/>
  <c r="AM667" i="3"/>
  <c r="AL667" i="3"/>
  <c r="AK667" i="3"/>
  <c r="AI667" i="3"/>
  <c r="AH667" i="3"/>
  <c r="AG667" i="3"/>
  <c r="AF667" i="3"/>
  <c r="AE667" i="3"/>
  <c r="AD667" i="3"/>
  <c r="AC667" i="3"/>
  <c r="AB667" i="3"/>
  <c r="AA667" i="3"/>
  <c r="Z667" i="3"/>
  <c r="Y667" i="3"/>
  <c r="W667" i="3"/>
  <c r="V667" i="3"/>
  <c r="U667" i="3"/>
  <c r="T667" i="3"/>
  <c r="S667" i="3"/>
  <c r="R667" i="3"/>
  <c r="Q667" i="3"/>
  <c r="P667" i="3"/>
  <c r="O667" i="3"/>
  <c r="N667" i="3"/>
  <c r="M667" i="3"/>
  <c r="L667" i="3"/>
  <c r="L357" i="3" s="1"/>
  <c r="K667" i="3"/>
  <c r="H667" i="3"/>
  <c r="G667" i="3"/>
  <c r="AU666" i="3"/>
  <c r="AT666" i="3"/>
  <c r="AS666" i="3"/>
  <c r="AR666" i="3"/>
  <c r="AQ666" i="3"/>
  <c r="AP666" i="3"/>
  <c r="AO666" i="3"/>
  <c r="AN666" i="3"/>
  <c r="AM666" i="3"/>
  <c r="AL666" i="3"/>
  <c r="AK666" i="3"/>
  <c r="AI666" i="3"/>
  <c r="AH666" i="3"/>
  <c r="AG666" i="3"/>
  <c r="AF666" i="3"/>
  <c r="AE666" i="3"/>
  <c r="AD666" i="3"/>
  <c r="AC666" i="3"/>
  <c r="AB666" i="3"/>
  <c r="AA666" i="3"/>
  <c r="Z666" i="3"/>
  <c r="Y666" i="3"/>
  <c r="W666" i="3"/>
  <c r="V666" i="3"/>
  <c r="U666" i="3"/>
  <c r="T666" i="3"/>
  <c r="S666" i="3"/>
  <c r="R666" i="3"/>
  <c r="Q666" i="3"/>
  <c r="P666" i="3"/>
  <c r="O666" i="3"/>
  <c r="N666" i="3"/>
  <c r="M666" i="3"/>
  <c r="K666" i="3"/>
  <c r="H666" i="3"/>
  <c r="L666" i="3" s="1"/>
  <c r="G666" i="3"/>
  <c r="AX665" i="3"/>
  <c r="AU665" i="3"/>
  <c r="AT665" i="3"/>
  <c r="AS665" i="3"/>
  <c r="AR665" i="3"/>
  <c r="AQ665" i="3"/>
  <c r="AP665" i="3"/>
  <c r="AO665" i="3"/>
  <c r="AN665" i="3"/>
  <c r="AM665" i="3"/>
  <c r="AL665" i="3"/>
  <c r="AK665" i="3"/>
  <c r="AI665" i="3"/>
  <c r="AH665" i="3"/>
  <c r="AG665" i="3"/>
  <c r="AF665" i="3"/>
  <c r="AE665" i="3"/>
  <c r="AD665" i="3"/>
  <c r="AC665" i="3"/>
  <c r="AB665" i="3"/>
  <c r="AA665" i="3"/>
  <c r="Z665" i="3"/>
  <c r="Y665" i="3"/>
  <c r="W665" i="3"/>
  <c r="V665" i="3"/>
  <c r="U665" i="3"/>
  <c r="T665" i="3"/>
  <c r="S665" i="3"/>
  <c r="R665" i="3"/>
  <c r="Q665" i="3"/>
  <c r="P665" i="3"/>
  <c r="O665" i="3"/>
  <c r="N665" i="3"/>
  <c r="M665" i="3"/>
  <c r="K665" i="3"/>
  <c r="L665" i="3" s="1"/>
  <c r="H665" i="3"/>
  <c r="G665" i="3"/>
  <c r="AU664" i="3"/>
  <c r="AT664" i="3"/>
  <c r="AS664" i="3"/>
  <c r="AR664" i="3"/>
  <c r="AQ664" i="3"/>
  <c r="AP664" i="3"/>
  <c r="AO664" i="3"/>
  <c r="AN664" i="3"/>
  <c r="AM664" i="3"/>
  <c r="AL664" i="3"/>
  <c r="AK664" i="3"/>
  <c r="AI664" i="3"/>
  <c r="AH664" i="3"/>
  <c r="AG664" i="3"/>
  <c r="AF664" i="3"/>
  <c r="AE664" i="3"/>
  <c r="AD664" i="3"/>
  <c r="AC664" i="3"/>
  <c r="AB664" i="3"/>
  <c r="AA664" i="3"/>
  <c r="Z664" i="3"/>
  <c r="Y664" i="3"/>
  <c r="W664" i="3"/>
  <c r="V664" i="3"/>
  <c r="U664" i="3"/>
  <c r="T664" i="3"/>
  <c r="S664" i="3"/>
  <c r="R664" i="3"/>
  <c r="Q664" i="3"/>
  <c r="P664" i="3"/>
  <c r="O664" i="3"/>
  <c r="N664" i="3"/>
  <c r="M664" i="3"/>
  <c r="K664" i="3"/>
  <c r="H664" i="3"/>
  <c r="L664" i="3" s="1"/>
  <c r="G664" i="3"/>
  <c r="AX663" i="3"/>
  <c r="AU663" i="3"/>
  <c r="AT663" i="3"/>
  <c r="AS663" i="3"/>
  <c r="AR663" i="3"/>
  <c r="AQ663" i="3"/>
  <c r="AP663" i="3"/>
  <c r="AO663" i="3"/>
  <c r="AN663" i="3"/>
  <c r="AM663" i="3"/>
  <c r="AL663" i="3"/>
  <c r="AK663" i="3"/>
  <c r="AI663" i="3"/>
  <c r="AH663" i="3"/>
  <c r="AG663" i="3"/>
  <c r="AF663" i="3"/>
  <c r="AE663" i="3"/>
  <c r="AD663" i="3"/>
  <c r="AC663" i="3"/>
  <c r="AB663" i="3"/>
  <c r="AA663" i="3"/>
  <c r="Z663" i="3"/>
  <c r="Y663" i="3"/>
  <c r="W663" i="3"/>
  <c r="V663" i="3"/>
  <c r="U663" i="3"/>
  <c r="T663" i="3"/>
  <c r="S663" i="3"/>
  <c r="R663" i="3"/>
  <c r="Q663" i="3"/>
  <c r="P663" i="3"/>
  <c r="O663" i="3"/>
  <c r="N663" i="3"/>
  <c r="M663" i="3"/>
  <c r="K663" i="3"/>
  <c r="H663" i="3"/>
  <c r="G663" i="3"/>
  <c r="AU662" i="3"/>
  <c r="AT662" i="3"/>
  <c r="AS662" i="3"/>
  <c r="AR662" i="3"/>
  <c r="AQ662" i="3"/>
  <c r="AP662" i="3"/>
  <c r="AO662" i="3"/>
  <c r="AN662" i="3"/>
  <c r="AM662" i="3"/>
  <c r="AL662" i="3"/>
  <c r="AK662" i="3"/>
  <c r="AI662" i="3"/>
  <c r="AH662" i="3"/>
  <c r="AG662" i="3"/>
  <c r="AF662" i="3"/>
  <c r="AE662" i="3"/>
  <c r="AD662" i="3"/>
  <c r="AC662" i="3"/>
  <c r="AB662" i="3"/>
  <c r="AA662" i="3"/>
  <c r="Z662" i="3"/>
  <c r="Y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H662" i="3"/>
  <c r="AX662" i="3" s="1"/>
  <c r="G662" i="3"/>
  <c r="AX661" i="3"/>
  <c r="AU661" i="3"/>
  <c r="AT661" i="3"/>
  <c r="AS661" i="3"/>
  <c r="AR661" i="3"/>
  <c r="AQ661" i="3"/>
  <c r="AP661" i="3"/>
  <c r="AO661" i="3"/>
  <c r="AN661" i="3"/>
  <c r="AM661" i="3"/>
  <c r="AL661" i="3"/>
  <c r="AK661" i="3"/>
  <c r="AI661" i="3"/>
  <c r="AH661" i="3"/>
  <c r="AG661" i="3"/>
  <c r="AF661" i="3"/>
  <c r="AE661" i="3"/>
  <c r="AD661" i="3"/>
  <c r="AC661" i="3"/>
  <c r="AB661" i="3"/>
  <c r="AA661" i="3"/>
  <c r="Z661" i="3"/>
  <c r="Y661" i="3"/>
  <c r="W661" i="3"/>
  <c r="V661" i="3"/>
  <c r="U661" i="3"/>
  <c r="T661" i="3"/>
  <c r="S661" i="3"/>
  <c r="R661" i="3"/>
  <c r="Q661" i="3"/>
  <c r="P661" i="3"/>
  <c r="O661" i="3"/>
  <c r="N661" i="3"/>
  <c r="M661" i="3"/>
  <c r="K661" i="3"/>
  <c r="L661" i="3" s="1"/>
  <c r="L351" i="3" s="1"/>
  <c r="H661" i="3"/>
  <c r="G661" i="3"/>
  <c r="AU660" i="3"/>
  <c r="AT660" i="3"/>
  <c r="AS660" i="3"/>
  <c r="AR660" i="3"/>
  <c r="AQ660" i="3"/>
  <c r="AP660" i="3"/>
  <c r="AO660" i="3"/>
  <c r="AN660" i="3"/>
  <c r="AM660" i="3"/>
  <c r="AL660" i="3"/>
  <c r="AK660" i="3"/>
  <c r="AI660" i="3"/>
  <c r="AH660" i="3"/>
  <c r="AG660" i="3"/>
  <c r="AF660" i="3"/>
  <c r="AE660" i="3"/>
  <c r="AD660" i="3"/>
  <c r="AC660" i="3"/>
  <c r="AB660" i="3"/>
  <c r="AA660" i="3"/>
  <c r="Z660" i="3"/>
  <c r="Y660" i="3"/>
  <c r="W660" i="3"/>
  <c r="V660" i="3"/>
  <c r="U660" i="3"/>
  <c r="T660" i="3"/>
  <c r="S660" i="3"/>
  <c r="R660" i="3"/>
  <c r="Q660" i="3"/>
  <c r="P660" i="3"/>
  <c r="O660" i="3"/>
  <c r="N660" i="3"/>
  <c r="M660" i="3"/>
  <c r="K660" i="3"/>
  <c r="H660" i="3"/>
  <c r="L660" i="3" s="1"/>
  <c r="G660" i="3"/>
  <c r="AU659" i="3"/>
  <c r="AT659" i="3"/>
  <c r="AS659" i="3"/>
  <c r="AR659" i="3"/>
  <c r="AQ659" i="3"/>
  <c r="AP659" i="3"/>
  <c r="AO659" i="3"/>
  <c r="AN659" i="3"/>
  <c r="AM659" i="3"/>
  <c r="AL659" i="3"/>
  <c r="AK659" i="3"/>
  <c r="AI659" i="3"/>
  <c r="AH659" i="3"/>
  <c r="AG659" i="3"/>
  <c r="AF659" i="3"/>
  <c r="AE659" i="3"/>
  <c r="AD659" i="3"/>
  <c r="AC659" i="3"/>
  <c r="AB659" i="3"/>
  <c r="AA659" i="3"/>
  <c r="Z659" i="3"/>
  <c r="Y659" i="3"/>
  <c r="W659" i="3"/>
  <c r="V659" i="3"/>
  <c r="U659" i="3"/>
  <c r="T659" i="3"/>
  <c r="S659" i="3"/>
  <c r="R659" i="3"/>
  <c r="Q659" i="3"/>
  <c r="P659" i="3"/>
  <c r="O659" i="3"/>
  <c r="N659" i="3"/>
  <c r="M659" i="3"/>
  <c r="L659" i="3"/>
  <c r="K659" i="3"/>
  <c r="H659" i="3"/>
  <c r="AX659" i="3" s="1"/>
  <c r="G659" i="3"/>
  <c r="AU658" i="3"/>
  <c r="AT658" i="3"/>
  <c r="AS658" i="3"/>
  <c r="AR658" i="3"/>
  <c r="AQ658" i="3"/>
  <c r="AP658" i="3"/>
  <c r="AO658" i="3"/>
  <c r="AN658" i="3"/>
  <c r="AM658" i="3"/>
  <c r="AL658" i="3"/>
  <c r="AK658" i="3"/>
  <c r="AI658" i="3"/>
  <c r="AH658" i="3"/>
  <c r="AG658" i="3"/>
  <c r="AF658" i="3"/>
  <c r="AE658" i="3"/>
  <c r="AD658" i="3"/>
  <c r="AC658" i="3"/>
  <c r="AB658" i="3"/>
  <c r="AA658" i="3"/>
  <c r="Z658" i="3"/>
  <c r="Y658" i="3"/>
  <c r="W658" i="3"/>
  <c r="V658" i="3"/>
  <c r="U658" i="3"/>
  <c r="T658" i="3"/>
  <c r="S658" i="3"/>
  <c r="R658" i="3"/>
  <c r="Q658" i="3"/>
  <c r="P658" i="3"/>
  <c r="O658" i="3"/>
  <c r="N658" i="3"/>
  <c r="M658" i="3"/>
  <c r="K658" i="3"/>
  <c r="H658" i="3"/>
  <c r="G658" i="3"/>
  <c r="AX657" i="3"/>
  <c r="AU657" i="3"/>
  <c r="AT657" i="3"/>
  <c r="AS657" i="3"/>
  <c r="AR657" i="3"/>
  <c r="AQ657" i="3"/>
  <c r="AP657" i="3"/>
  <c r="AO657" i="3"/>
  <c r="AN657" i="3"/>
  <c r="AM657" i="3"/>
  <c r="AL657" i="3"/>
  <c r="AK657" i="3"/>
  <c r="AI657" i="3"/>
  <c r="AH657" i="3"/>
  <c r="AG657" i="3"/>
  <c r="AF657" i="3"/>
  <c r="AE657" i="3"/>
  <c r="AD657" i="3"/>
  <c r="AC657" i="3"/>
  <c r="AB657" i="3"/>
  <c r="AB939" i="3" s="1"/>
  <c r="AA657" i="3"/>
  <c r="Z657" i="3"/>
  <c r="Y657" i="3"/>
  <c r="W657" i="3"/>
  <c r="V657" i="3"/>
  <c r="U657" i="3"/>
  <c r="T657" i="3"/>
  <c r="S657" i="3"/>
  <c r="R657" i="3"/>
  <c r="Q657" i="3"/>
  <c r="P657" i="3"/>
  <c r="O657" i="3"/>
  <c r="N657" i="3"/>
  <c r="M657" i="3"/>
  <c r="K657" i="3"/>
  <c r="H657" i="3"/>
  <c r="L657" i="3" s="1"/>
  <c r="G657" i="3"/>
  <c r="AX656" i="3"/>
  <c r="AU656" i="3"/>
  <c r="AT656" i="3"/>
  <c r="AS656" i="3"/>
  <c r="AR656" i="3"/>
  <c r="AQ656" i="3"/>
  <c r="AP656" i="3"/>
  <c r="AO656" i="3"/>
  <c r="AN656" i="3"/>
  <c r="AM656" i="3"/>
  <c r="AL656" i="3"/>
  <c r="AK656" i="3"/>
  <c r="AI656" i="3"/>
  <c r="AH656" i="3"/>
  <c r="AG656" i="3"/>
  <c r="AF656" i="3"/>
  <c r="AE656" i="3"/>
  <c r="AD656" i="3"/>
  <c r="AC656" i="3"/>
  <c r="AB656" i="3"/>
  <c r="AA656" i="3"/>
  <c r="Z656" i="3"/>
  <c r="Y656" i="3"/>
  <c r="W656" i="3"/>
  <c r="V656" i="3"/>
  <c r="U656" i="3"/>
  <c r="T656" i="3"/>
  <c r="S656" i="3"/>
  <c r="R656" i="3"/>
  <c r="Q656" i="3"/>
  <c r="P656" i="3"/>
  <c r="O656" i="3"/>
  <c r="N656" i="3"/>
  <c r="M656" i="3"/>
  <c r="L656" i="3"/>
  <c r="K656" i="3"/>
  <c r="H656" i="3"/>
  <c r="G656" i="3"/>
  <c r="AU655" i="3"/>
  <c r="AT655" i="3"/>
  <c r="AS655" i="3"/>
  <c r="AR655" i="3"/>
  <c r="AQ655" i="3"/>
  <c r="AP655" i="3"/>
  <c r="AO655" i="3"/>
  <c r="AN655" i="3"/>
  <c r="AM655" i="3"/>
  <c r="AL655" i="3"/>
  <c r="AK655" i="3"/>
  <c r="AI655" i="3"/>
  <c r="AH655" i="3"/>
  <c r="AG655" i="3"/>
  <c r="AF655" i="3"/>
  <c r="AE655" i="3"/>
  <c r="AD655" i="3"/>
  <c r="AC655" i="3"/>
  <c r="AB655" i="3"/>
  <c r="AA655" i="3"/>
  <c r="Z655" i="3"/>
  <c r="Y655" i="3"/>
  <c r="W655" i="3"/>
  <c r="V655" i="3"/>
  <c r="U655" i="3"/>
  <c r="T655" i="3"/>
  <c r="S655" i="3"/>
  <c r="R655" i="3"/>
  <c r="Q655" i="3"/>
  <c r="P655" i="3"/>
  <c r="O655" i="3"/>
  <c r="N655" i="3"/>
  <c r="M655" i="3"/>
  <c r="K655" i="3"/>
  <c r="H655" i="3"/>
  <c r="L655" i="3" s="1"/>
  <c r="L345" i="3" s="1"/>
  <c r="G655" i="3"/>
  <c r="AU654" i="3"/>
  <c r="AT654" i="3"/>
  <c r="AS654" i="3"/>
  <c r="AR654" i="3"/>
  <c r="AQ654" i="3"/>
  <c r="AP654" i="3"/>
  <c r="AO654" i="3"/>
  <c r="AN654" i="3"/>
  <c r="AM654" i="3"/>
  <c r="AL654" i="3"/>
  <c r="AK654" i="3"/>
  <c r="AI654" i="3"/>
  <c r="AH654" i="3"/>
  <c r="AG654" i="3"/>
  <c r="AF654" i="3"/>
  <c r="AE654" i="3"/>
  <c r="AD654" i="3"/>
  <c r="AC654" i="3"/>
  <c r="AB654" i="3"/>
  <c r="AA654" i="3"/>
  <c r="Z654" i="3"/>
  <c r="Y654" i="3"/>
  <c r="W654" i="3"/>
  <c r="V654" i="3"/>
  <c r="U654" i="3"/>
  <c r="T654" i="3"/>
  <c r="S654" i="3"/>
  <c r="R654" i="3"/>
  <c r="Q654" i="3"/>
  <c r="P654" i="3"/>
  <c r="O654" i="3"/>
  <c r="N654" i="3"/>
  <c r="M654" i="3"/>
  <c r="L654" i="3"/>
  <c r="K654" i="3"/>
  <c r="H654" i="3"/>
  <c r="AX654" i="3" s="1"/>
  <c r="G654" i="3"/>
  <c r="AU653" i="3"/>
  <c r="AT653" i="3"/>
  <c r="AS653" i="3"/>
  <c r="AR653" i="3"/>
  <c r="AQ653" i="3"/>
  <c r="AP653" i="3"/>
  <c r="AO653" i="3"/>
  <c r="AN653" i="3"/>
  <c r="AM653" i="3"/>
  <c r="AL653" i="3"/>
  <c r="AK653" i="3"/>
  <c r="AI653" i="3"/>
  <c r="AH653" i="3"/>
  <c r="AG653" i="3"/>
  <c r="AF653" i="3"/>
  <c r="AE653" i="3"/>
  <c r="AD653" i="3"/>
  <c r="AC653" i="3"/>
  <c r="AB653" i="3"/>
  <c r="AA653" i="3"/>
  <c r="Z653" i="3"/>
  <c r="Y653" i="3"/>
  <c r="W653" i="3"/>
  <c r="V653" i="3"/>
  <c r="U653" i="3"/>
  <c r="T653" i="3"/>
  <c r="S653" i="3"/>
  <c r="S962" i="3" s="1"/>
  <c r="Q973" i="3" s="1"/>
  <c r="R653" i="3"/>
  <c r="Q653" i="3"/>
  <c r="P653" i="3"/>
  <c r="O653" i="3"/>
  <c r="N653" i="3"/>
  <c r="M653" i="3"/>
  <c r="L653" i="3"/>
  <c r="K653" i="3"/>
  <c r="H653" i="3"/>
  <c r="AX653" i="3" s="1"/>
  <c r="G653" i="3"/>
  <c r="AX652" i="3"/>
  <c r="AU652" i="3"/>
  <c r="AT652" i="3"/>
  <c r="AS652" i="3"/>
  <c r="AR652" i="3"/>
  <c r="AQ652" i="3"/>
  <c r="AP652" i="3"/>
  <c r="AO652" i="3"/>
  <c r="AN652" i="3"/>
  <c r="AM652" i="3"/>
  <c r="AL652" i="3"/>
  <c r="AK652" i="3"/>
  <c r="AI652" i="3"/>
  <c r="AH652" i="3"/>
  <c r="AG652" i="3"/>
  <c r="AF652" i="3"/>
  <c r="AE652" i="3"/>
  <c r="AD652" i="3"/>
  <c r="AC652" i="3"/>
  <c r="AB652" i="3"/>
  <c r="AA652" i="3"/>
  <c r="Z652" i="3"/>
  <c r="Y652" i="3"/>
  <c r="W652" i="3"/>
  <c r="V652" i="3"/>
  <c r="U652" i="3"/>
  <c r="T652" i="3"/>
  <c r="S652" i="3"/>
  <c r="R652" i="3"/>
  <c r="Q652" i="3"/>
  <c r="P652" i="3"/>
  <c r="O652" i="3"/>
  <c r="N652" i="3"/>
  <c r="M652" i="3"/>
  <c r="K652" i="3"/>
  <c r="H652" i="3"/>
  <c r="L652" i="3" s="1"/>
  <c r="G652" i="3"/>
  <c r="AX651" i="3"/>
  <c r="AU651" i="3"/>
  <c r="AT651" i="3"/>
  <c r="AS651" i="3"/>
  <c r="AR651" i="3"/>
  <c r="AQ651" i="3"/>
  <c r="AP651" i="3"/>
  <c r="AO651" i="3"/>
  <c r="AN651" i="3"/>
  <c r="AM651" i="3"/>
  <c r="AL651" i="3"/>
  <c r="AK651" i="3"/>
  <c r="AI651" i="3"/>
  <c r="AH651" i="3"/>
  <c r="AG651" i="3"/>
  <c r="AF651" i="3"/>
  <c r="AE651" i="3"/>
  <c r="AD651" i="3"/>
  <c r="AC651" i="3"/>
  <c r="AB651" i="3"/>
  <c r="AA651" i="3"/>
  <c r="Z651" i="3"/>
  <c r="Y651" i="3"/>
  <c r="W651" i="3"/>
  <c r="V651" i="3"/>
  <c r="U651" i="3"/>
  <c r="T651" i="3"/>
  <c r="S651" i="3"/>
  <c r="R651" i="3"/>
  <c r="Q651" i="3"/>
  <c r="P651" i="3"/>
  <c r="O651" i="3"/>
  <c r="N651" i="3"/>
  <c r="M651" i="3"/>
  <c r="K651" i="3"/>
  <c r="H651" i="3"/>
  <c r="L651" i="3" s="1"/>
  <c r="G651" i="3"/>
  <c r="AU650" i="3"/>
  <c r="AT650" i="3"/>
  <c r="AS650" i="3"/>
  <c r="AR650" i="3"/>
  <c r="AQ650" i="3"/>
  <c r="AP650" i="3"/>
  <c r="AO650" i="3"/>
  <c r="AN650" i="3"/>
  <c r="AM650" i="3"/>
  <c r="AL650" i="3"/>
  <c r="AK650" i="3"/>
  <c r="AI650" i="3"/>
  <c r="AH650" i="3"/>
  <c r="AG650" i="3"/>
  <c r="AF650" i="3"/>
  <c r="AE650" i="3"/>
  <c r="AD650" i="3"/>
  <c r="AC650" i="3"/>
  <c r="AB650" i="3"/>
  <c r="AA650" i="3"/>
  <c r="Z650" i="3"/>
  <c r="Y650" i="3"/>
  <c r="W650" i="3"/>
  <c r="V650" i="3"/>
  <c r="U650" i="3"/>
  <c r="T650" i="3"/>
  <c r="S650" i="3"/>
  <c r="R650" i="3"/>
  <c r="Q650" i="3"/>
  <c r="P650" i="3"/>
  <c r="O650" i="3"/>
  <c r="N650" i="3"/>
  <c r="M650" i="3"/>
  <c r="L650" i="3"/>
  <c r="K650" i="3"/>
  <c r="H650" i="3"/>
  <c r="AH942" i="3" s="1"/>
  <c r="G650" i="3"/>
  <c r="AU649" i="3"/>
  <c r="AT649" i="3"/>
  <c r="AS649" i="3"/>
  <c r="AR649" i="3"/>
  <c r="AQ649" i="3"/>
  <c r="AP649" i="3"/>
  <c r="AO649" i="3"/>
  <c r="AN649" i="3"/>
  <c r="AM649" i="3"/>
  <c r="AL649" i="3"/>
  <c r="AK649" i="3"/>
  <c r="AI649" i="3"/>
  <c r="AH649" i="3"/>
  <c r="AG649" i="3"/>
  <c r="AF649" i="3"/>
  <c r="AE649" i="3"/>
  <c r="AD649" i="3"/>
  <c r="AC649" i="3"/>
  <c r="AB649" i="3"/>
  <c r="AB962" i="3" s="1"/>
  <c r="AA649" i="3"/>
  <c r="Z649" i="3"/>
  <c r="Y649" i="3"/>
  <c r="W649" i="3"/>
  <c r="V649" i="3"/>
  <c r="V939" i="3" s="1"/>
  <c r="U649" i="3"/>
  <c r="T649" i="3"/>
  <c r="S649" i="3"/>
  <c r="R649" i="3"/>
  <c r="Q649" i="3"/>
  <c r="P649" i="3"/>
  <c r="O649" i="3"/>
  <c r="N649" i="3"/>
  <c r="M649" i="3"/>
  <c r="K649" i="3"/>
  <c r="H649" i="3"/>
  <c r="G649" i="3"/>
  <c r="Z644" i="3"/>
  <c r="L644" i="3"/>
  <c r="Z643" i="3"/>
  <c r="L643" i="3"/>
  <c r="Z641" i="3"/>
  <c r="L641" i="3"/>
  <c r="Z640" i="3"/>
  <c r="L640" i="3"/>
  <c r="AE638" i="3"/>
  <c r="Z638" i="3"/>
  <c r="L638" i="3"/>
  <c r="S637" i="3"/>
  <c r="Z635" i="3"/>
  <c r="L635" i="3"/>
  <c r="Z634" i="3"/>
  <c r="L634" i="3"/>
  <c r="Z633" i="3"/>
  <c r="S633" i="3"/>
  <c r="L633" i="3" s="1"/>
  <c r="Z632" i="3"/>
  <c r="L632" i="3"/>
  <c r="Z631" i="3"/>
  <c r="L631" i="3"/>
  <c r="S630" i="3"/>
  <c r="Z630" i="3" s="1"/>
  <c r="Z629" i="3"/>
  <c r="L629" i="3"/>
  <c r="Z628" i="3"/>
  <c r="S628" i="3"/>
  <c r="L628" i="3"/>
  <c r="BB394" i="3"/>
  <c r="AW704" i="3" s="1"/>
  <c r="AF394" i="3"/>
  <c r="AE394" i="3"/>
  <c r="AD394" i="3"/>
  <c r="AC394" i="3"/>
  <c r="AB394" i="3"/>
  <c r="AA394" i="3"/>
  <c r="Y394" i="3"/>
  <c r="X394" i="3"/>
  <c r="W394" i="3"/>
  <c r="V394" i="3"/>
  <c r="U394" i="3"/>
  <c r="T394" i="3"/>
  <c r="R394" i="3"/>
  <c r="Q394" i="3"/>
  <c r="P394" i="3"/>
  <c r="O394" i="3"/>
  <c r="N394" i="3"/>
  <c r="M394" i="3"/>
  <c r="L394" i="3"/>
  <c r="K394" i="3"/>
  <c r="J394" i="3"/>
  <c r="H394" i="3"/>
  <c r="G394" i="3"/>
  <c r="BB393" i="3"/>
  <c r="AF393" i="3"/>
  <c r="AE393" i="3"/>
  <c r="AD393" i="3"/>
  <c r="AC393" i="3"/>
  <c r="AB393" i="3"/>
  <c r="AA393" i="3"/>
  <c r="Y393" i="3"/>
  <c r="X393" i="3"/>
  <c r="W393" i="3"/>
  <c r="V393" i="3"/>
  <c r="U393" i="3"/>
  <c r="T393" i="3"/>
  <c r="R393" i="3"/>
  <c r="Q393" i="3"/>
  <c r="P393" i="3"/>
  <c r="O393" i="3"/>
  <c r="N393" i="3"/>
  <c r="M393" i="3"/>
  <c r="K393" i="3"/>
  <c r="H393" i="3"/>
  <c r="G393" i="3"/>
  <c r="BB392" i="3"/>
  <c r="AW702" i="3" s="1"/>
  <c r="AF392" i="3"/>
  <c r="AE392" i="3"/>
  <c r="AD392" i="3"/>
  <c r="AC392" i="3"/>
  <c r="AB392" i="3"/>
  <c r="AA392" i="3"/>
  <c r="Y392" i="3"/>
  <c r="X392" i="3"/>
  <c r="W392" i="3"/>
  <c r="V392" i="3"/>
  <c r="U392" i="3"/>
  <c r="T392" i="3"/>
  <c r="R392" i="3"/>
  <c r="Q392" i="3"/>
  <c r="P392" i="3"/>
  <c r="O392" i="3"/>
  <c r="N392" i="3"/>
  <c r="M392" i="3"/>
  <c r="L392" i="3"/>
  <c r="K392" i="3"/>
  <c r="J392" i="3"/>
  <c r="J702" i="3" s="1"/>
  <c r="I392" i="3"/>
  <c r="H392" i="3"/>
  <c r="G392" i="3"/>
  <c r="BB391" i="3"/>
  <c r="AW701" i="3" s="1"/>
  <c r="AF391" i="3"/>
  <c r="AE391" i="3"/>
  <c r="AD391" i="3"/>
  <c r="AC391" i="3"/>
  <c r="AB391" i="3"/>
  <c r="AA391" i="3"/>
  <c r="Y391" i="3"/>
  <c r="X391" i="3"/>
  <c r="W391" i="3"/>
  <c r="V391" i="3"/>
  <c r="U391" i="3"/>
  <c r="T391" i="3"/>
  <c r="R391" i="3"/>
  <c r="Q391" i="3"/>
  <c r="P391" i="3"/>
  <c r="O391" i="3"/>
  <c r="N391" i="3"/>
  <c r="M391" i="3"/>
  <c r="K391" i="3"/>
  <c r="H391" i="3"/>
  <c r="G391" i="3"/>
  <c r="BB390" i="3"/>
  <c r="AW700" i="3" s="1"/>
  <c r="AF390" i="3"/>
  <c r="AE390" i="3"/>
  <c r="AD390" i="3"/>
  <c r="AC390" i="3"/>
  <c r="AB390" i="3"/>
  <c r="AA390" i="3"/>
  <c r="Y390" i="3"/>
  <c r="X390" i="3"/>
  <c r="W390" i="3"/>
  <c r="V390" i="3"/>
  <c r="U390" i="3"/>
  <c r="T390" i="3"/>
  <c r="R390" i="3"/>
  <c r="Q390" i="3"/>
  <c r="P390" i="3"/>
  <c r="O390" i="3"/>
  <c r="N390" i="3"/>
  <c r="M390" i="3"/>
  <c r="K390" i="3"/>
  <c r="J390" i="3"/>
  <c r="H390" i="3"/>
  <c r="G390" i="3"/>
  <c r="BB389" i="3"/>
  <c r="AF389" i="3"/>
  <c r="AE389" i="3"/>
  <c r="AD389" i="3"/>
  <c r="AC389" i="3"/>
  <c r="AB389" i="3"/>
  <c r="AA389" i="3"/>
  <c r="Y389" i="3"/>
  <c r="X389" i="3"/>
  <c r="W389" i="3"/>
  <c r="V389" i="3"/>
  <c r="U389" i="3"/>
  <c r="T389" i="3"/>
  <c r="R389" i="3"/>
  <c r="Q389" i="3"/>
  <c r="P389" i="3"/>
  <c r="O389" i="3"/>
  <c r="N389" i="3"/>
  <c r="M389" i="3"/>
  <c r="K389" i="3"/>
  <c r="H389" i="3"/>
  <c r="G389" i="3"/>
  <c r="BB388" i="3"/>
  <c r="AW698" i="3" s="1"/>
  <c r="AF388" i="3"/>
  <c r="AE388" i="3"/>
  <c r="AD388" i="3"/>
  <c r="AC388" i="3"/>
  <c r="AB388" i="3"/>
  <c r="AA388" i="3"/>
  <c r="Y388" i="3"/>
  <c r="X388" i="3"/>
  <c r="W388" i="3"/>
  <c r="V388" i="3"/>
  <c r="U388" i="3"/>
  <c r="T388" i="3"/>
  <c r="R388" i="3"/>
  <c r="Q388" i="3"/>
  <c r="P388" i="3"/>
  <c r="O388" i="3"/>
  <c r="N388" i="3"/>
  <c r="M388" i="3"/>
  <c r="K388" i="3"/>
  <c r="H388" i="3"/>
  <c r="G388" i="3"/>
  <c r="BB387" i="3"/>
  <c r="AF387" i="3"/>
  <c r="AE387" i="3"/>
  <c r="AD387" i="3"/>
  <c r="AC387" i="3"/>
  <c r="AB387" i="3"/>
  <c r="AA387" i="3"/>
  <c r="Y387" i="3"/>
  <c r="X387" i="3"/>
  <c r="W387" i="3"/>
  <c r="V387" i="3"/>
  <c r="U387" i="3"/>
  <c r="T387" i="3"/>
  <c r="R387" i="3"/>
  <c r="Q387" i="3"/>
  <c r="P387" i="3"/>
  <c r="O387" i="3"/>
  <c r="N387" i="3"/>
  <c r="M387" i="3"/>
  <c r="K387" i="3"/>
  <c r="H387" i="3"/>
  <c r="G387" i="3"/>
  <c r="BB386" i="3"/>
  <c r="AW696" i="3" s="1"/>
  <c r="AF386" i="3"/>
  <c r="AE386" i="3"/>
  <c r="AD386" i="3"/>
  <c r="AC386" i="3"/>
  <c r="AB386" i="3"/>
  <c r="AA386" i="3"/>
  <c r="Y386" i="3"/>
  <c r="X386" i="3"/>
  <c r="W386" i="3"/>
  <c r="V386" i="3"/>
  <c r="U386" i="3"/>
  <c r="T386" i="3"/>
  <c r="R386" i="3"/>
  <c r="Q386" i="3"/>
  <c r="P386" i="3"/>
  <c r="O386" i="3"/>
  <c r="N386" i="3"/>
  <c r="M386" i="3"/>
  <c r="L386" i="3"/>
  <c r="K386" i="3"/>
  <c r="J386" i="3"/>
  <c r="J696" i="3" s="1"/>
  <c r="I386" i="3"/>
  <c r="H386" i="3"/>
  <c r="G386" i="3"/>
  <c r="BB385" i="3"/>
  <c r="AW695" i="3" s="1"/>
  <c r="AF385" i="3"/>
  <c r="AE385" i="3"/>
  <c r="AD385" i="3"/>
  <c r="AC385" i="3"/>
  <c r="AB385" i="3"/>
  <c r="AA385" i="3"/>
  <c r="Y385" i="3"/>
  <c r="X385" i="3"/>
  <c r="W385" i="3"/>
  <c r="V385" i="3"/>
  <c r="U385" i="3"/>
  <c r="T385" i="3"/>
  <c r="R385" i="3"/>
  <c r="Q385" i="3"/>
  <c r="P385" i="3"/>
  <c r="O385" i="3"/>
  <c r="N385" i="3"/>
  <c r="M385" i="3"/>
  <c r="L385" i="3"/>
  <c r="K385" i="3"/>
  <c r="H385" i="3"/>
  <c r="G385" i="3"/>
  <c r="BB384" i="3"/>
  <c r="AW694" i="3" s="1"/>
  <c r="AF384" i="3"/>
  <c r="AE384" i="3"/>
  <c r="AD384" i="3"/>
  <c r="AC384" i="3"/>
  <c r="AB384" i="3"/>
  <c r="AA384" i="3"/>
  <c r="Y384" i="3"/>
  <c r="X384" i="3"/>
  <c r="W384" i="3"/>
  <c r="V384" i="3"/>
  <c r="U384" i="3"/>
  <c r="T384" i="3"/>
  <c r="R384" i="3"/>
  <c r="Q384" i="3"/>
  <c r="P384" i="3"/>
  <c r="O384" i="3"/>
  <c r="N384" i="3"/>
  <c r="M384" i="3"/>
  <c r="L384" i="3"/>
  <c r="K384" i="3"/>
  <c r="J384" i="3"/>
  <c r="H384" i="3"/>
  <c r="G384" i="3"/>
  <c r="BB383" i="3"/>
  <c r="J383" i="3" s="1"/>
  <c r="J693" i="3" s="1"/>
  <c r="AF383" i="3"/>
  <c r="AE383" i="3"/>
  <c r="AD383" i="3"/>
  <c r="AC383" i="3"/>
  <c r="AB383" i="3"/>
  <c r="AA383" i="3"/>
  <c r="Y383" i="3"/>
  <c r="X383" i="3"/>
  <c r="W383" i="3"/>
  <c r="V383" i="3"/>
  <c r="U383" i="3"/>
  <c r="T383" i="3"/>
  <c r="R383" i="3"/>
  <c r="Q383" i="3"/>
  <c r="P383" i="3"/>
  <c r="O383" i="3"/>
  <c r="N383" i="3"/>
  <c r="M383" i="3"/>
  <c r="K383" i="3"/>
  <c r="I383" i="3"/>
  <c r="G383" i="3"/>
  <c r="BB382" i="3"/>
  <c r="AW692" i="3" s="1"/>
  <c r="AF382" i="3"/>
  <c r="AE382" i="3"/>
  <c r="AD382" i="3"/>
  <c r="AC382" i="3"/>
  <c r="AB382" i="3"/>
  <c r="AA382" i="3"/>
  <c r="Y382" i="3"/>
  <c r="X382" i="3"/>
  <c r="W382" i="3"/>
  <c r="V382" i="3"/>
  <c r="U382" i="3"/>
  <c r="T382" i="3"/>
  <c r="R382" i="3"/>
  <c r="Q382" i="3"/>
  <c r="P382" i="3"/>
  <c r="O382" i="3"/>
  <c r="N382" i="3"/>
  <c r="M382" i="3"/>
  <c r="L382" i="3"/>
  <c r="K382" i="3"/>
  <c r="H382" i="3"/>
  <c r="G382" i="3"/>
  <c r="BB381" i="3"/>
  <c r="AF381" i="3"/>
  <c r="AE381" i="3"/>
  <c r="AD381" i="3"/>
  <c r="AC381" i="3"/>
  <c r="AB381" i="3"/>
  <c r="AA381" i="3"/>
  <c r="Y381" i="3"/>
  <c r="X381" i="3"/>
  <c r="W381" i="3"/>
  <c r="V381" i="3"/>
  <c r="U381" i="3"/>
  <c r="T381" i="3"/>
  <c r="R381" i="3"/>
  <c r="Q381" i="3"/>
  <c r="P381" i="3"/>
  <c r="O381" i="3"/>
  <c r="N381" i="3"/>
  <c r="M381" i="3"/>
  <c r="K381" i="3"/>
  <c r="H381" i="3"/>
  <c r="G381" i="3"/>
  <c r="BB380" i="3"/>
  <c r="AF380" i="3"/>
  <c r="AE380" i="3"/>
  <c r="AD380" i="3"/>
  <c r="AC380" i="3"/>
  <c r="AB380" i="3"/>
  <c r="AA380" i="3"/>
  <c r="Y380" i="3"/>
  <c r="X380" i="3"/>
  <c r="W380" i="3"/>
  <c r="V380" i="3"/>
  <c r="U380" i="3"/>
  <c r="T380" i="3"/>
  <c r="R380" i="3"/>
  <c r="Q380" i="3"/>
  <c r="P380" i="3"/>
  <c r="O380" i="3"/>
  <c r="N380" i="3"/>
  <c r="M380" i="3"/>
  <c r="L380" i="3"/>
  <c r="K380" i="3"/>
  <c r="J380" i="3"/>
  <c r="J690" i="3" s="1"/>
  <c r="I380" i="3"/>
  <c r="H380" i="3"/>
  <c r="G380" i="3"/>
  <c r="BB379" i="3"/>
  <c r="AW689" i="3" s="1"/>
  <c r="AX689" i="3" s="1"/>
  <c r="AF379" i="3"/>
  <c r="AE379" i="3"/>
  <c r="AD379" i="3"/>
  <c r="AC379" i="3"/>
  <c r="AB379" i="3"/>
  <c r="AA379" i="3"/>
  <c r="Y379" i="3"/>
  <c r="X379" i="3"/>
  <c r="W379" i="3"/>
  <c r="V379" i="3"/>
  <c r="U379" i="3"/>
  <c r="T379" i="3"/>
  <c r="R379" i="3"/>
  <c r="Q379" i="3"/>
  <c r="P379" i="3"/>
  <c r="O379" i="3"/>
  <c r="N379" i="3"/>
  <c r="M379" i="3"/>
  <c r="K379" i="3"/>
  <c r="J379" i="3"/>
  <c r="H379" i="3"/>
  <c r="G379" i="3"/>
  <c r="BB378" i="3"/>
  <c r="AW688" i="3" s="1"/>
  <c r="AF378" i="3"/>
  <c r="AE378" i="3"/>
  <c r="AD378" i="3"/>
  <c r="AC378" i="3"/>
  <c r="AB378" i="3"/>
  <c r="AA378" i="3"/>
  <c r="Y378" i="3"/>
  <c r="X378" i="3"/>
  <c r="W378" i="3"/>
  <c r="V378" i="3"/>
  <c r="U378" i="3"/>
  <c r="T378" i="3"/>
  <c r="R378" i="3"/>
  <c r="Q378" i="3"/>
  <c r="P378" i="3"/>
  <c r="O378" i="3"/>
  <c r="N378" i="3"/>
  <c r="M378" i="3"/>
  <c r="K378" i="3"/>
  <c r="J378" i="3"/>
  <c r="H378" i="3"/>
  <c r="G378" i="3"/>
  <c r="BB377" i="3"/>
  <c r="AF377" i="3"/>
  <c r="AE377" i="3"/>
  <c r="AD377" i="3"/>
  <c r="AC377" i="3"/>
  <c r="AB377" i="3"/>
  <c r="AA377" i="3"/>
  <c r="Y377" i="3"/>
  <c r="X377" i="3"/>
  <c r="W377" i="3"/>
  <c r="V377" i="3"/>
  <c r="U377" i="3"/>
  <c r="T377" i="3"/>
  <c r="R377" i="3"/>
  <c r="Q377" i="3"/>
  <c r="P377" i="3"/>
  <c r="O377" i="3"/>
  <c r="N377" i="3"/>
  <c r="M377" i="3"/>
  <c r="K377" i="3"/>
  <c r="H377" i="3"/>
  <c r="G377" i="3"/>
  <c r="BB376" i="3"/>
  <c r="AW686" i="3" s="1"/>
  <c r="AF376" i="3"/>
  <c r="AE376" i="3"/>
  <c r="AD376" i="3"/>
  <c r="AC376" i="3"/>
  <c r="AB376" i="3"/>
  <c r="AA376" i="3"/>
  <c r="Y376" i="3"/>
  <c r="X376" i="3"/>
  <c r="W376" i="3"/>
  <c r="V376" i="3"/>
  <c r="U376" i="3"/>
  <c r="T376" i="3"/>
  <c r="R376" i="3"/>
  <c r="Q376" i="3"/>
  <c r="P376" i="3"/>
  <c r="O376" i="3"/>
  <c r="N376" i="3"/>
  <c r="M376" i="3"/>
  <c r="L376" i="3"/>
  <c r="K376" i="3"/>
  <c r="J376" i="3"/>
  <c r="H376" i="3"/>
  <c r="G376" i="3"/>
  <c r="BB375" i="3"/>
  <c r="J375" i="3" s="1"/>
  <c r="J685" i="3" s="1"/>
  <c r="AF375" i="3"/>
  <c r="AE375" i="3"/>
  <c r="AD375" i="3"/>
  <c r="AC375" i="3"/>
  <c r="AB375" i="3"/>
  <c r="AA375" i="3"/>
  <c r="Y375" i="3"/>
  <c r="X375" i="3"/>
  <c r="W375" i="3"/>
  <c r="V375" i="3"/>
  <c r="U375" i="3"/>
  <c r="T375" i="3"/>
  <c r="R375" i="3"/>
  <c r="Q375" i="3"/>
  <c r="P375" i="3"/>
  <c r="O375" i="3"/>
  <c r="N375" i="3"/>
  <c r="M375" i="3"/>
  <c r="L375" i="3"/>
  <c r="K375" i="3"/>
  <c r="I375" i="3"/>
  <c r="H375" i="3"/>
  <c r="G375" i="3"/>
  <c r="BB374" i="3"/>
  <c r="AW684" i="3" s="1"/>
  <c r="AF374" i="3"/>
  <c r="AE374" i="3"/>
  <c r="AD374" i="3"/>
  <c r="AC374" i="3"/>
  <c r="AB374" i="3"/>
  <c r="AA374" i="3"/>
  <c r="Y374" i="3"/>
  <c r="X374" i="3"/>
  <c r="W374" i="3"/>
  <c r="V374" i="3"/>
  <c r="U374" i="3"/>
  <c r="T374" i="3"/>
  <c r="R374" i="3"/>
  <c r="Q374" i="3"/>
  <c r="P374" i="3"/>
  <c r="O374" i="3"/>
  <c r="N374" i="3"/>
  <c r="M374" i="3"/>
  <c r="L374" i="3"/>
  <c r="K374" i="3"/>
  <c r="J374" i="3"/>
  <c r="H374" i="3"/>
  <c r="G374" i="3"/>
  <c r="BB373" i="3"/>
  <c r="AW683" i="3" s="1"/>
  <c r="AF373" i="3"/>
  <c r="AE373" i="3"/>
  <c r="AD373" i="3"/>
  <c r="AC373" i="3"/>
  <c r="AB373" i="3"/>
  <c r="AA373" i="3"/>
  <c r="Y373" i="3"/>
  <c r="X373" i="3"/>
  <c r="W373" i="3"/>
  <c r="V373" i="3"/>
  <c r="U373" i="3"/>
  <c r="T373" i="3"/>
  <c r="R373" i="3"/>
  <c r="Q373" i="3"/>
  <c r="P373" i="3"/>
  <c r="O373" i="3"/>
  <c r="N373" i="3"/>
  <c r="M373" i="3"/>
  <c r="K373" i="3"/>
  <c r="J373" i="3"/>
  <c r="G373" i="3"/>
  <c r="BB372" i="3"/>
  <c r="AW682" i="3" s="1"/>
  <c r="AF372" i="3"/>
  <c r="AE372" i="3"/>
  <c r="AD372" i="3"/>
  <c r="AC372" i="3"/>
  <c r="AB372" i="3"/>
  <c r="AA372" i="3"/>
  <c r="Y372" i="3"/>
  <c r="X372" i="3"/>
  <c r="W372" i="3"/>
  <c r="V372" i="3"/>
  <c r="U372" i="3"/>
  <c r="T372" i="3"/>
  <c r="R372" i="3"/>
  <c r="Q372" i="3"/>
  <c r="P372" i="3"/>
  <c r="O372" i="3"/>
  <c r="N372" i="3"/>
  <c r="M372" i="3"/>
  <c r="L372" i="3"/>
  <c r="K372" i="3"/>
  <c r="J372" i="3"/>
  <c r="H372" i="3"/>
  <c r="G372" i="3"/>
  <c r="BB371" i="3"/>
  <c r="J371" i="3" s="1"/>
  <c r="J681" i="3" s="1"/>
  <c r="AF371" i="3"/>
  <c r="AE371" i="3"/>
  <c r="AD371" i="3"/>
  <c r="AC371" i="3"/>
  <c r="AB371" i="3"/>
  <c r="AA371" i="3"/>
  <c r="Y371" i="3"/>
  <c r="X371" i="3"/>
  <c r="W371" i="3"/>
  <c r="V371" i="3"/>
  <c r="U371" i="3"/>
  <c r="T371" i="3"/>
  <c r="R371" i="3"/>
  <c r="Q371" i="3"/>
  <c r="P371" i="3"/>
  <c r="O371" i="3"/>
  <c r="N371" i="3"/>
  <c r="M371" i="3"/>
  <c r="L371" i="3"/>
  <c r="K371" i="3"/>
  <c r="I371" i="3"/>
  <c r="H371" i="3"/>
  <c r="G371" i="3"/>
  <c r="BB370" i="3"/>
  <c r="AW680" i="3" s="1"/>
  <c r="AF370" i="3"/>
  <c r="AE370" i="3"/>
  <c r="AD370" i="3"/>
  <c r="AC370" i="3"/>
  <c r="AB370" i="3"/>
  <c r="AA370" i="3"/>
  <c r="Y370" i="3"/>
  <c r="X370" i="3"/>
  <c r="W370" i="3"/>
  <c r="V370" i="3"/>
  <c r="U370" i="3"/>
  <c r="T370" i="3"/>
  <c r="R370" i="3"/>
  <c r="Q370" i="3"/>
  <c r="P370" i="3"/>
  <c r="O370" i="3"/>
  <c r="N370" i="3"/>
  <c r="M370" i="3"/>
  <c r="L370" i="3"/>
  <c r="K370" i="3"/>
  <c r="J370" i="3"/>
  <c r="H370" i="3"/>
  <c r="G370" i="3"/>
  <c r="BB369" i="3"/>
  <c r="AF369" i="3"/>
  <c r="AE369" i="3"/>
  <c r="AD369" i="3"/>
  <c r="AC369" i="3"/>
  <c r="AB369" i="3"/>
  <c r="AA369" i="3"/>
  <c r="Y369" i="3"/>
  <c r="X369" i="3"/>
  <c r="W369" i="3"/>
  <c r="V369" i="3"/>
  <c r="U369" i="3"/>
  <c r="T369" i="3"/>
  <c r="R369" i="3"/>
  <c r="Q369" i="3"/>
  <c r="P369" i="3"/>
  <c r="O369" i="3"/>
  <c r="N369" i="3"/>
  <c r="M369" i="3"/>
  <c r="K369" i="3"/>
  <c r="H369" i="3"/>
  <c r="G369" i="3"/>
  <c r="BB368" i="3"/>
  <c r="AW678" i="3" s="1"/>
  <c r="AF368" i="3"/>
  <c r="AE368" i="3"/>
  <c r="AD368" i="3"/>
  <c r="AC368" i="3"/>
  <c r="AB368" i="3"/>
  <c r="AA368" i="3"/>
  <c r="Y368" i="3"/>
  <c r="X368" i="3"/>
  <c r="W368" i="3"/>
  <c r="V368" i="3"/>
  <c r="U368" i="3"/>
  <c r="T368" i="3"/>
  <c r="R368" i="3"/>
  <c r="Q368" i="3"/>
  <c r="P368" i="3"/>
  <c r="O368" i="3"/>
  <c r="N368" i="3"/>
  <c r="M368" i="3"/>
  <c r="K368" i="3"/>
  <c r="J368" i="3"/>
  <c r="J678" i="3" s="1"/>
  <c r="I678" i="3" s="1"/>
  <c r="AY678" i="3" s="1"/>
  <c r="I368" i="3"/>
  <c r="H368" i="3"/>
  <c r="G368" i="3"/>
  <c r="BB367" i="3"/>
  <c r="AW677" i="3" s="1"/>
  <c r="AF367" i="3"/>
  <c r="AE367" i="3"/>
  <c r="AD367" i="3"/>
  <c r="AC367" i="3"/>
  <c r="AB367" i="3"/>
  <c r="AA367" i="3"/>
  <c r="Y367" i="3"/>
  <c r="X367" i="3"/>
  <c r="W367" i="3"/>
  <c r="V367" i="3"/>
  <c r="U367" i="3"/>
  <c r="T367" i="3"/>
  <c r="R367" i="3"/>
  <c r="Q367" i="3"/>
  <c r="P367" i="3"/>
  <c r="O367" i="3"/>
  <c r="N367" i="3"/>
  <c r="M367" i="3"/>
  <c r="L367" i="3"/>
  <c r="K367" i="3"/>
  <c r="J367" i="3"/>
  <c r="H367" i="3"/>
  <c r="G367" i="3"/>
  <c r="BB366" i="3"/>
  <c r="AW676" i="3" s="1"/>
  <c r="AF366" i="3"/>
  <c r="AE366" i="3"/>
  <c r="AD366" i="3"/>
  <c r="AC366" i="3"/>
  <c r="AB366" i="3"/>
  <c r="AA366" i="3"/>
  <c r="Y366" i="3"/>
  <c r="X366" i="3"/>
  <c r="W366" i="3"/>
  <c r="V366" i="3"/>
  <c r="U366" i="3"/>
  <c r="T366" i="3"/>
  <c r="R366" i="3"/>
  <c r="Q366" i="3"/>
  <c r="P366" i="3"/>
  <c r="O366" i="3"/>
  <c r="N366" i="3"/>
  <c r="M366" i="3"/>
  <c r="K366" i="3"/>
  <c r="H366" i="3"/>
  <c r="G366" i="3"/>
  <c r="BB365" i="3"/>
  <c r="AF365" i="3"/>
  <c r="AE365" i="3"/>
  <c r="AD365" i="3"/>
  <c r="AC365" i="3"/>
  <c r="AB365" i="3"/>
  <c r="AA365" i="3"/>
  <c r="Y365" i="3"/>
  <c r="X365" i="3"/>
  <c r="W365" i="3"/>
  <c r="V365" i="3"/>
  <c r="U365" i="3"/>
  <c r="T365" i="3"/>
  <c r="R365" i="3"/>
  <c r="Q365" i="3"/>
  <c r="P365" i="3"/>
  <c r="O365" i="3"/>
  <c r="N365" i="3"/>
  <c r="M365" i="3"/>
  <c r="K365" i="3"/>
  <c r="H365" i="3"/>
  <c r="G365" i="3"/>
  <c r="BB364" i="3"/>
  <c r="AW674" i="3" s="1"/>
  <c r="AF364" i="3"/>
  <c r="AE364" i="3"/>
  <c r="AD364" i="3"/>
  <c r="AC364" i="3"/>
  <c r="AB364" i="3"/>
  <c r="AA364" i="3"/>
  <c r="Y364" i="3"/>
  <c r="X364" i="3"/>
  <c r="W364" i="3"/>
  <c r="V364" i="3"/>
  <c r="U364" i="3"/>
  <c r="T364" i="3"/>
  <c r="R364" i="3"/>
  <c r="Q364" i="3"/>
  <c r="P364" i="3"/>
  <c r="O364" i="3"/>
  <c r="N364" i="3"/>
  <c r="M364" i="3"/>
  <c r="L364" i="3"/>
  <c r="K364" i="3"/>
  <c r="H364" i="3"/>
  <c r="G364" i="3"/>
  <c r="BB363" i="3"/>
  <c r="AW673" i="3" s="1"/>
  <c r="AF363" i="3"/>
  <c r="AE363" i="3"/>
  <c r="AD363" i="3"/>
  <c r="AC363" i="3"/>
  <c r="AB363" i="3"/>
  <c r="AA363" i="3"/>
  <c r="Y363" i="3"/>
  <c r="X363" i="3"/>
  <c r="W363" i="3"/>
  <c r="V363" i="3"/>
  <c r="U363" i="3"/>
  <c r="T363" i="3"/>
  <c r="R363" i="3"/>
  <c r="Q363" i="3"/>
  <c r="P363" i="3"/>
  <c r="O363" i="3"/>
  <c r="N363" i="3"/>
  <c r="M363" i="3"/>
  <c r="L363" i="3"/>
  <c r="K363" i="3"/>
  <c r="H363" i="3"/>
  <c r="G363" i="3"/>
  <c r="BB362" i="3"/>
  <c r="AW672" i="3" s="1"/>
  <c r="AF362" i="3"/>
  <c r="AE362" i="3"/>
  <c r="AD362" i="3"/>
  <c r="AC362" i="3"/>
  <c r="AB362" i="3"/>
  <c r="AA362" i="3"/>
  <c r="Y362" i="3"/>
  <c r="X362" i="3"/>
  <c r="W362" i="3"/>
  <c r="V362" i="3"/>
  <c r="U362" i="3"/>
  <c r="T362" i="3"/>
  <c r="R362" i="3"/>
  <c r="Q362" i="3"/>
  <c r="P362" i="3"/>
  <c r="O362" i="3"/>
  <c r="N362" i="3"/>
  <c r="M362" i="3"/>
  <c r="L362" i="3"/>
  <c r="K362" i="3"/>
  <c r="J362" i="3"/>
  <c r="J672" i="3" s="1"/>
  <c r="H362" i="3"/>
  <c r="G362" i="3"/>
  <c r="BB361" i="3"/>
  <c r="AW671" i="3" s="1"/>
  <c r="AF361" i="3"/>
  <c r="AE361" i="3"/>
  <c r="AD361" i="3"/>
  <c r="AC361" i="3"/>
  <c r="AB361" i="3"/>
  <c r="AA361" i="3"/>
  <c r="Y361" i="3"/>
  <c r="X361" i="3"/>
  <c r="W361" i="3"/>
  <c r="V361" i="3"/>
  <c r="U361" i="3"/>
  <c r="T361" i="3"/>
  <c r="R361" i="3"/>
  <c r="Q361" i="3"/>
  <c r="P361" i="3"/>
  <c r="O361" i="3"/>
  <c r="N361" i="3"/>
  <c r="M361" i="3"/>
  <c r="L361" i="3"/>
  <c r="K361" i="3"/>
  <c r="J361" i="3"/>
  <c r="J671" i="3" s="1"/>
  <c r="I361" i="3"/>
  <c r="H361" i="3"/>
  <c r="G361" i="3"/>
  <c r="BB360" i="3"/>
  <c r="AW670" i="3" s="1"/>
  <c r="AF360" i="3"/>
  <c r="AE360" i="3"/>
  <c r="AD360" i="3"/>
  <c r="AC360" i="3"/>
  <c r="AB360" i="3"/>
  <c r="AA360" i="3"/>
  <c r="Y360" i="3"/>
  <c r="X360" i="3"/>
  <c r="W360" i="3"/>
  <c r="V360" i="3"/>
  <c r="U360" i="3"/>
  <c r="T360" i="3"/>
  <c r="R360" i="3"/>
  <c r="Q360" i="3"/>
  <c r="P360" i="3"/>
  <c r="O360" i="3"/>
  <c r="N360" i="3"/>
  <c r="M360" i="3"/>
  <c r="L360" i="3"/>
  <c r="K360" i="3"/>
  <c r="J360" i="3"/>
  <c r="H360" i="3"/>
  <c r="G360" i="3"/>
  <c r="BB359" i="3"/>
  <c r="AF359" i="3"/>
  <c r="AE359" i="3"/>
  <c r="AD359" i="3"/>
  <c r="AC359" i="3"/>
  <c r="AB359" i="3"/>
  <c r="AA359" i="3"/>
  <c r="Y359" i="3"/>
  <c r="X359" i="3"/>
  <c r="W359" i="3"/>
  <c r="V359" i="3"/>
  <c r="U359" i="3"/>
  <c r="T359" i="3"/>
  <c r="R359" i="3"/>
  <c r="Q359" i="3"/>
  <c r="P359" i="3"/>
  <c r="O359" i="3"/>
  <c r="O629" i="3" s="1"/>
  <c r="N359" i="3"/>
  <c r="M359" i="3"/>
  <c r="L359" i="3"/>
  <c r="K359" i="3"/>
  <c r="H359" i="3"/>
  <c r="G359" i="3"/>
  <c r="BB358" i="3"/>
  <c r="AW668" i="3" s="1"/>
  <c r="AF358" i="3"/>
  <c r="AE358" i="3"/>
  <c r="AD358" i="3"/>
  <c r="AC358" i="3"/>
  <c r="AB358" i="3"/>
  <c r="AA358" i="3"/>
  <c r="Y358" i="3"/>
  <c r="X358" i="3"/>
  <c r="W358" i="3"/>
  <c r="V358" i="3"/>
  <c r="U358" i="3"/>
  <c r="T358" i="3"/>
  <c r="R358" i="3"/>
  <c r="Q358" i="3"/>
  <c r="P358" i="3"/>
  <c r="O358" i="3"/>
  <c r="N358" i="3"/>
  <c r="M358" i="3"/>
  <c r="L358" i="3"/>
  <c r="K358" i="3"/>
  <c r="J358" i="3"/>
  <c r="J668" i="3" s="1"/>
  <c r="I358" i="3"/>
  <c r="H358" i="3"/>
  <c r="G358" i="3"/>
  <c r="BB357" i="3"/>
  <c r="AW667" i="3" s="1"/>
  <c r="AF357" i="3"/>
  <c r="AE357" i="3"/>
  <c r="AD357" i="3"/>
  <c r="AC357" i="3"/>
  <c r="AB357" i="3"/>
  <c r="AA357" i="3"/>
  <c r="Y357" i="3"/>
  <c r="X357" i="3"/>
  <c r="W357" i="3"/>
  <c r="V357" i="3"/>
  <c r="U357" i="3"/>
  <c r="T357" i="3"/>
  <c r="R357" i="3"/>
  <c r="Q357" i="3"/>
  <c r="P357" i="3"/>
  <c r="O357" i="3"/>
  <c r="N357" i="3"/>
  <c r="M357" i="3"/>
  <c r="K357" i="3"/>
  <c r="J357" i="3"/>
  <c r="J667" i="3" s="1"/>
  <c r="I357" i="3"/>
  <c r="H357" i="3"/>
  <c r="G357" i="3"/>
  <c r="BB356" i="3"/>
  <c r="AW666" i="3" s="1"/>
  <c r="AX666" i="3" s="1"/>
  <c r="AF356" i="3"/>
  <c r="AE356" i="3"/>
  <c r="AD356" i="3"/>
  <c r="AC356" i="3"/>
  <c r="AB356" i="3"/>
  <c r="AA356" i="3"/>
  <c r="Y356" i="3"/>
  <c r="X356" i="3"/>
  <c r="W356" i="3"/>
  <c r="V356" i="3"/>
  <c r="U356" i="3"/>
  <c r="T356" i="3"/>
  <c r="R356" i="3"/>
  <c r="Q356" i="3"/>
  <c r="P356" i="3"/>
  <c r="O356" i="3"/>
  <c r="N356" i="3"/>
  <c r="M356" i="3"/>
  <c r="L356" i="3"/>
  <c r="K356" i="3"/>
  <c r="J356" i="3"/>
  <c r="J666" i="3" s="1"/>
  <c r="H356" i="3"/>
  <c r="G356" i="3"/>
  <c r="BB355" i="3"/>
  <c r="AW665" i="3" s="1"/>
  <c r="AF355" i="3"/>
  <c r="AE355" i="3"/>
  <c r="AD355" i="3"/>
  <c r="AC355" i="3"/>
  <c r="AB355" i="3"/>
  <c r="AA355" i="3"/>
  <c r="Y355" i="3"/>
  <c r="X355" i="3"/>
  <c r="W355" i="3"/>
  <c r="V355" i="3"/>
  <c r="U355" i="3"/>
  <c r="T355" i="3"/>
  <c r="R355" i="3"/>
  <c r="Q355" i="3"/>
  <c r="P355" i="3"/>
  <c r="O355" i="3"/>
  <c r="N355" i="3"/>
  <c r="M355" i="3"/>
  <c r="L355" i="3"/>
  <c r="K355" i="3"/>
  <c r="H355" i="3"/>
  <c r="G355" i="3"/>
  <c r="BB354" i="3"/>
  <c r="AW664" i="3" s="1"/>
  <c r="AF354" i="3"/>
  <c r="AE354" i="3"/>
  <c r="AD354" i="3"/>
  <c r="AC354" i="3"/>
  <c r="AB354" i="3"/>
  <c r="AA354" i="3"/>
  <c r="Y354" i="3"/>
  <c r="X354" i="3"/>
  <c r="W354" i="3"/>
  <c r="V354" i="3"/>
  <c r="U354" i="3"/>
  <c r="T354" i="3"/>
  <c r="R354" i="3"/>
  <c r="Q354" i="3"/>
  <c r="P354" i="3"/>
  <c r="O354" i="3"/>
  <c r="N354" i="3"/>
  <c r="M354" i="3"/>
  <c r="L354" i="3"/>
  <c r="K354" i="3"/>
  <c r="H354" i="3"/>
  <c r="G354" i="3"/>
  <c r="BB353" i="3"/>
  <c r="AF353" i="3"/>
  <c r="AE353" i="3"/>
  <c r="AD353" i="3"/>
  <c r="AC353" i="3"/>
  <c r="AB353" i="3"/>
  <c r="AA353" i="3"/>
  <c r="Y353" i="3"/>
  <c r="X353" i="3"/>
  <c r="W353" i="3"/>
  <c r="V353" i="3"/>
  <c r="U353" i="3"/>
  <c r="T353" i="3"/>
  <c r="R353" i="3"/>
  <c r="Q353" i="3"/>
  <c r="P353" i="3"/>
  <c r="O353" i="3"/>
  <c r="N353" i="3"/>
  <c r="M353" i="3"/>
  <c r="K353" i="3"/>
  <c r="H353" i="3"/>
  <c r="G353" i="3"/>
  <c r="BB352" i="3"/>
  <c r="AW662" i="3" s="1"/>
  <c r="AF352" i="3"/>
  <c r="AE352" i="3"/>
  <c r="AD352" i="3"/>
  <c r="AC352" i="3"/>
  <c r="AB352" i="3"/>
  <c r="AA352" i="3"/>
  <c r="Y352" i="3"/>
  <c r="X352" i="3"/>
  <c r="W352" i="3"/>
  <c r="V352" i="3"/>
  <c r="U352" i="3"/>
  <c r="T352" i="3"/>
  <c r="R352" i="3"/>
  <c r="Q352" i="3"/>
  <c r="P352" i="3"/>
  <c r="O352" i="3"/>
  <c r="N352" i="3"/>
  <c r="M352" i="3"/>
  <c r="L352" i="3"/>
  <c r="K352" i="3"/>
  <c r="H352" i="3"/>
  <c r="G352" i="3"/>
  <c r="BB351" i="3"/>
  <c r="AF351" i="3"/>
  <c r="AE351" i="3"/>
  <c r="AD351" i="3"/>
  <c r="AC351" i="3"/>
  <c r="AB351" i="3"/>
  <c r="AA351" i="3"/>
  <c r="Y351" i="3"/>
  <c r="X351" i="3"/>
  <c r="W351" i="3"/>
  <c r="V351" i="3"/>
  <c r="U351" i="3"/>
  <c r="T351" i="3"/>
  <c r="R351" i="3"/>
  <c r="Q351" i="3"/>
  <c r="P351" i="3"/>
  <c r="O351" i="3"/>
  <c r="N351" i="3"/>
  <c r="M351" i="3"/>
  <c r="K351" i="3"/>
  <c r="H351" i="3"/>
  <c r="G351" i="3"/>
  <c r="BB350" i="3"/>
  <c r="AW660" i="3" s="1"/>
  <c r="AF350" i="3"/>
  <c r="AE350" i="3"/>
  <c r="AD350" i="3"/>
  <c r="AC350" i="3"/>
  <c r="AB350" i="3"/>
  <c r="AA350" i="3"/>
  <c r="Y350" i="3"/>
  <c r="X350" i="3"/>
  <c r="W350" i="3"/>
  <c r="V350" i="3"/>
  <c r="U350" i="3"/>
  <c r="T350" i="3"/>
  <c r="R350" i="3"/>
  <c r="Q350" i="3"/>
  <c r="P350" i="3"/>
  <c r="O350" i="3"/>
  <c r="N350" i="3"/>
  <c r="M350" i="3"/>
  <c r="L350" i="3"/>
  <c r="K350" i="3"/>
  <c r="J350" i="3"/>
  <c r="J660" i="3" s="1"/>
  <c r="I350" i="3"/>
  <c r="H350" i="3"/>
  <c r="G350" i="3"/>
  <c r="BB349" i="3"/>
  <c r="AW659" i="3" s="1"/>
  <c r="AF349" i="3"/>
  <c r="AE349" i="3"/>
  <c r="AD349" i="3"/>
  <c r="AC349" i="3"/>
  <c r="AB349" i="3"/>
  <c r="AA349" i="3"/>
  <c r="Y349" i="3"/>
  <c r="X349" i="3"/>
  <c r="W349" i="3"/>
  <c r="V349" i="3"/>
  <c r="U349" i="3"/>
  <c r="T349" i="3"/>
  <c r="R349" i="3"/>
  <c r="Q349" i="3"/>
  <c r="P349" i="3"/>
  <c r="O349" i="3"/>
  <c r="N349" i="3"/>
  <c r="M349" i="3"/>
  <c r="L349" i="3"/>
  <c r="K349" i="3"/>
  <c r="J349" i="3"/>
  <c r="J659" i="3" s="1"/>
  <c r="I659" i="3" s="1"/>
  <c r="AY659" i="3" s="1"/>
  <c r="H349" i="3"/>
  <c r="G349" i="3"/>
  <c r="BB348" i="3"/>
  <c r="AW658" i="3" s="1"/>
  <c r="AF348" i="3"/>
  <c r="AE348" i="3"/>
  <c r="AD348" i="3"/>
  <c r="AC348" i="3"/>
  <c r="AB348" i="3"/>
  <c r="AA348" i="3"/>
  <c r="Y348" i="3"/>
  <c r="X348" i="3"/>
  <c r="W348" i="3"/>
  <c r="V348" i="3"/>
  <c r="U348" i="3"/>
  <c r="T348" i="3"/>
  <c r="R348" i="3"/>
  <c r="Q348" i="3"/>
  <c r="P348" i="3"/>
  <c r="O348" i="3"/>
  <c r="N348" i="3"/>
  <c r="M348" i="3"/>
  <c r="K348" i="3"/>
  <c r="J348" i="3"/>
  <c r="H348" i="3"/>
  <c r="G348" i="3"/>
  <c r="BB347" i="3"/>
  <c r="AF347" i="3"/>
  <c r="AE347" i="3"/>
  <c r="AD347" i="3"/>
  <c r="AC347" i="3"/>
  <c r="AB347" i="3"/>
  <c r="AA347" i="3"/>
  <c r="Y347" i="3"/>
  <c r="X347" i="3"/>
  <c r="W347" i="3"/>
  <c r="V347" i="3"/>
  <c r="U347" i="3"/>
  <c r="T347" i="3"/>
  <c r="R347" i="3"/>
  <c r="Q347" i="3"/>
  <c r="P347" i="3"/>
  <c r="O347" i="3"/>
  <c r="N347" i="3"/>
  <c r="M347" i="3"/>
  <c r="L347" i="3"/>
  <c r="K347" i="3"/>
  <c r="H347" i="3"/>
  <c r="G347" i="3"/>
  <c r="BB346" i="3"/>
  <c r="AW656" i="3" s="1"/>
  <c r="AF346" i="3"/>
  <c r="AE346" i="3"/>
  <c r="AD346" i="3"/>
  <c r="AC346" i="3"/>
  <c r="AB346" i="3"/>
  <c r="AA346" i="3"/>
  <c r="Y346" i="3"/>
  <c r="X346" i="3"/>
  <c r="W346" i="3"/>
  <c r="V346" i="3"/>
  <c r="U346" i="3"/>
  <c r="T346" i="3"/>
  <c r="R346" i="3"/>
  <c r="Q346" i="3"/>
  <c r="P346" i="3"/>
  <c r="O346" i="3"/>
  <c r="N346" i="3"/>
  <c r="M346" i="3"/>
  <c r="L346" i="3"/>
  <c r="K346" i="3"/>
  <c r="J346" i="3"/>
  <c r="J656" i="3" s="1"/>
  <c r="I346" i="3"/>
  <c r="H346" i="3"/>
  <c r="G346" i="3"/>
  <c r="BB345" i="3"/>
  <c r="AW655" i="3" s="1"/>
  <c r="AF345" i="3"/>
  <c r="AE345" i="3"/>
  <c r="AD345" i="3"/>
  <c r="AC345" i="3"/>
  <c r="AB345" i="3"/>
  <c r="AA345" i="3"/>
  <c r="Y345" i="3"/>
  <c r="X345" i="3"/>
  <c r="W345" i="3"/>
  <c r="V345" i="3"/>
  <c r="U345" i="3"/>
  <c r="T345" i="3"/>
  <c r="R345" i="3"/>
  <c r="Q345" i="3"/>
  <c r="P345" i="3"/>
  <c r="O345" i="3"/>
  <c r="N345" i="3"/>
  <c r="M345" i="3"/>
  <c r="K345" i="3"/>
  <c r="H345" i="3"/>
  <c r="G345" i="3"/>
  <c r="BB344" i="3"/>
  <c r="AW654" i="3" s="1"/>
  <c r="AF344" i="3"/>
  <c r="AE344" i="3"/>
  <c r="AD344" i="3"/>
  <c r="AC344" i="3"/>
  <c r="AB344" i="3"/>
  <c r="AA344" i="3"/>
  <c r="Y344" i="3"/>
  <c r="X344" i="3"/>
  <c r="W344" i="3"/>
  <c r="V344" i="3"/>
  <c r="U344" i="3"/>
  <c r="T344" i="3"/>
  <c r="R344" i="3"/>
  <c r="Q344" i="3"/>
  <c r="P344" i="3"/>
  <c r="O344" i="3"/>
  <c r="N344" i="3"/>
  <c r="M344" i="3"/>
  <c r="L344" i="3"/>
  <c r="K344" i="3"/>
  <c r="J344" i="3"/>
  <c r="H344" i="3"/>
  <c r="G344" i="3"/>
  <c r="BB343" i="3"/>
  <c r="AW653" i="3" s="1"/>
  <c r="AF343" i="3"/>
  <c r="AE343" i="3"/>
  <c r="AD343" i="3"/>
  <c r="AC343" i="3"/>
  <c r="AB343" i="3"/>
  <c r="AA343" i="3"/>
  <c r="Y343" i="3"/>
  <c r="X343" i="3"/>
  <c r="W343" i="3"/>
  <c r="V343" i="3"/>
  <c r="U343" i="3"/>
  <c r="T343" i="3"/>
  <c r="R343" i="3"/>
  <c r="Q343" i="3"/>
  <c r="Q629" i="3" s="1"/>
  <c r="P343" i="3"/>
  <c r="O343" i="3"/>
  <c r="N343" i="3"/>
  <c r="M343" i="3"/>
  <c r="L343" i="3"/>
  <c r="K343" i="3"/>
  <c r="H343" i="3"/>
  <c r="G343" i="3"/>
  <c r="BB342" i="3"/>
  <c r="AW652" i="3" s="1"/>
  <c r="AF342" i="3"/>
  <c r="AE342" i="3"/>
  <c r="AD342" i="3"/>
  <c r="AC342" i="3"/>
  <c r="AB342" i="3"/>
  <c r="AA342" i="3"/>
  <c r="Y342" i="3"/>
  <c r="X342" i="3"/>
  <c r="W342" i="3"/>
  <c r="V342" i="3"/>
  <c r="U342" i="3"/>
  <c r="T342" i="3"/>
  <c r="R342" i="3"/>
  <c r="Q342" i="3"/>
  <c r="P342" i="3"/>
  <c r="O342" i="3"/>
  <c r="N342" i="3"/>
  <c r="M342" i="3"/>
  <c r="L342" i="3"/>
  <c r="K342" i="3"/>
  <c r="H342" i="3"/>
  <c r="G342" i="3"/>
  <c r="BB341" i="3"/>
  <c r="AF341" i="3"/>
  <c r="AE341" i="3"/>
  <c r="AD341" i="3"/>
  <c r="AC341" i="3"/>
  <c r="AB341" i="3"/>
  <c r="AA341" i="3"/>
  <c r="Y341" i="3"/>
  <c r="X341" i="3"/>
  <c r="W341" i="3"/>
  <c r="V341" i="3"/>
  <c r="U341" i="3"/>
  <c r="T341" i="3"/>
  <c r="R341" i="3"/>
  <c r="Q341" i="3"/>
  <c r="P341" i="3"/>
  <c r="O341" i="3"/>
  <c r="N341" i="3"/>
  <c r="M341" i="3"/>
  <c r="L341" i="3"/>
  <c r="K341" i="3"/>
  <c r="H341" i="3"/>
  <c r="G341" i="3"/>
  <c r="BB340" i="3"/>
  <c r="AW650" i="3" s="1"/>
  <c r="AF340" i="3"/>
  <c r="AE340" i="3"/>
  <c r="AD340" i="3"/>
  <c r="AC340" i="3"/>
  <c r="AB340" i="3"/>
  <c r="AA340" i="3"/>
  <c r="Y340" i="3"/>
  <c r="X340" i="3"/>
  <c r="W340" i="3"/>
  <c r="V340" i="3"/>
  <c r="U340" i="3"/>
  <c r="T340" i="3"/>
  <c r="R340" i="3"/>
  <c r="Q340" i="3"/>
  <c r="P340" i="3"/>
  <c r="O340" i="3"/>
  <c r="N340" i="3"/>
  <c r="M340" i="3"/>
  <c r="L340" i="3"/>
  <c r="K340" i="3"/>
  <c r="H340" i="3"/>
  <c r="G340" i="3"/>
  <c r="BB339" i="3"/>
  <c r="AF339" i="3"/>
  <c r="AE339" i="3"/>
  <c r="AD339" i="3"/>
  <c r="AC339" i="3"/>
  <c r="AB339" i="3"/>
  <c r="AA339" i="3"/>
  <c r="Y339" i="3"/>
  <c r="X339" i="3"/>
  <c r="X629" i="3" s="1"/>
  <c r="W339" i="3"/>
  <c r="W638" i="3" s="1"/>
  <c r="V339" i="3"/>
  <c r="U339" i="3"/>
  <c r="U629" i="3" s="1"/>
  <c r="T339" i="3"/>
  <c r="R339" i="3"/>
  <c r="Q339" i="3"/>
  <c r="P339" i="3"/>
  <c r="O339" i="3"/>
  <c r="N339" i="3"/>
  <c r="N629" i="3" s="1"/>
  <c r="M339" i="3"/>
  <c r="K339" i="3"/>
  <c r="H339" i="3"/>
  <c r="G339" i="3"/>
  <c r="H338" i="3"/>
  <c r="U334" i="3"/>
  <c r="AC330" i="3"/>
  <c r="U330" i="3"/>
  <c r="U329" i="3"/>
  <c r="U328" i="3"/>
  <c r="L328" i="3"/>
  <c r="U326" i="3"/>
  <c r="L326" i="3"/>
  <c r="AI325" i="3"/>
  <c r="AH325" i="3"/>
  <c r="AG325" i="3"/>
  <c r="AF325" i="3"/>
  <c r="AE325" i="3"/>
  <c r="AD325" i="3"/>
  <c r="AA325" i="3"/>
  <c r="Z325" i="3"/>
  <c r="Y325" i="3"/>
  <c r="X325" i="3"/>
  <c r="W325" i="3"/>
  <c r="V325" i="3"/>
  <c r="S325" i="3"/>
  <c r="R325" i="3"/>
  <c r="Q325" i="3"/>
  <c r="P325" i="3"/>
  <c r="O325" i="3"/>
  <c r="N325" i="3"/>
  <c r="AJ324" i="3"/>
  <c r="AC334" i="3" s="1"/>
  <c r="L324" i="3"/>
  <c r="L334" i="3" s="1"/>
  <c r="AJ320" i="3"/>
  <c r="L320" i="3"/>
  <c r="L330" i="3" s="1"/>
  <c r="AJ319" i="3"/>
  <c r="AC329" i="3" s="1"/>
  <c r="L319" i="3"/>
  <c r="L329" i="3" s="1"/>
  <c r="AJ318" i="3"/>
  <c r="AC328" i="3" s="1"/>
  <c r="AU315" i="3"/>
  <c r="AI326" i="3" s="1"/>
  <c r="AT315" i="3"/>
  <c r="AS315" i="3"/>
  <c r="AH326" i="3" s="1"/>
  <c r="AR315" i="3"/>
  <c r="AQ315" i="3"/>
  <c r="AG326" i="3" s="1"/>
  <c r="AP315" i="3"/>
  <c r="AO315" i="3"/>
  <c r="AF326" i="3" s="1"/>
  <c r="AN315" i="3"/>
  <c r="AM315" i="3"/>
  <c r="AE326" i="3" s="1"/>
  <c r="AL315" i="3"/>
  <c r="AD326" i="3" s="1"/>
  <c r="AK315" i="3"/>
  <c r="AJ315" i="3"/>
  <c r="AC326" i="3" s="1"/>
  <c r="AI315" i="3"/>
  <c r="AA326" i="3" s="1"/>
  <c r="AH315" i="3"/>
  <c r="AG315" i="3"/>
  <c r="Z326" i="3" s="1"/>
  <c r="AF315" i="3"/>
  <c r="AE315" i="3"/>
  <c r="Y326" i="3" s="1"/>
  <c r="AD315" i="3"/>
  <c r="AC315" i="3"/>
  <c r="X326" i="3" s="1"/>
  <c r="AB315" i="3"/>
  <c r="AA315" i="3"/>
  <c r="W326" i="3" s="1"/>
  <c r="Z315" i="3"/>
  <c r="V326" i="3" s="1"/>
  <c r="Y315" i="3"/>
  <c r="W315" i="3"/>
  <c r="S326" i="3" s="1"/>
  <c r="V315" i="3"/>
  <c r="U315" i="3"/>
  <c r="R326" i="3" s="1"/>
  <c r="T315" i="3"/>
  <c r="S315" i="3"/>
  <c r="Q326" i="3" s="1"/>
  <c r="R315" i="3"/>
  <c r="Q315" i="3"/>
  <c r="P326" i="3" s="1"/>
  <c r="P315" i="3"/>
  <c r="O315" i="3"/>
  <c r="O326" i="3" s="1"/>
  <c r="N315" i="3"/>
  <c r="N326" i="3" s="1"/>
  <c r="M315" i="3"/>
  <c r="AJ314" i="3"/>
  <c r="AC325" i="3" s="1"/>
  <c r="X314" i="3"/>
  <c r="AC312" i="3"/>
  <c r="U312" i="3"/>
  <c r="L312" i="3"/>
  <c r="U311" i="3"/>
  <c r="U310" i="3"/>
  <c r="AC308" i="3"/>
  <c r="U308" i="3"/>
  <c r="L308" i="3"/>
  <c r="U307" i="3"/>
  <c r="U306" i="3"/>
  <c r="L306" i="3"/>
  <c r="U305" i="3"/>
  <c r="AC304" i="3"/>
  <c r="AA304" i="3"/>
  <c r="Z304" i="3"/>
  <c r="X304" i="3"/>
  <c r="U304" i="3"/>
  <c r="S304" i="3"/>
  <c r="N304" i="3"/>
  <c r="L304" i="3"/>
  <c r="AI303" i="3"/>
  <c r="AH303" i="3"/>
  <c r="AG303" i="3"/>
  <c r="AF303" i="3"/>
  <c r="AE303" i="3"/>
  <c r="AD303" i="3"/>
  <c r="AA303" i="3"/>
  <c r="Z303" i="3"/>
  <c r="Y303" i="3"/>
  <c r="X303" i="3"/>
  <c r="W303" i="3"/>
  <c r="V303" i="3"/>
  <c r="U303" i="3"/>
  <c r="S303" i="3"/>
  <c r="R303" i="3"/>
  <c r="Q303" i="3"/>
  <c r="P303" i="3"/>
  <c r="O303" i="3"/>
  <c r="N303" i="3"/>
  <c r="L303" i="3"/>
  <c r="AJ302" i="3"/>
  <c r="L302" i="3"/>
  <c r="X301" i="3"/>
  <c r="AJ301" i="3" s="1"/>
  <c r="AC311" i="3" s="1"/>
  <c r="L301" i="3"/>
  <c r="L311" i="3" s="1"/>
  <c r="X300" i="3"/>
  <c r="AJ300" i="3" s="1"/>
  <c r="AC310" i="3" s="1"/>
  <c r="L300" i="3"/>
  <c r="L310" i="3" s="1"/>
  <c r="X299" i="3"/>
  <c r="U309" i="3" s="1"/>
  <c r="AJ298" i="3"/>
  <c r="L298" i="3"/>
  <c r="AJ297" i="3"/>
  <c r="AC307" i="3" s="1"/>
  <c r="L297" i="3"/>
  <c r="L307" i="3" s="1"/>
  <c r="AJ296" i="3"/>
  <c r="AC306" i="3" s="1"/>
  <c r="X295" i="3"/>
  <c r="AJ295" i="3" s="1"/>
  <c r="AC305" i="3" s="1"/>
  <c r="R295" i="3"/>
  <c r="X294" i="3"/>
  <c r="AJ294" i="3" s="1"/>
  <c r="AU293" i="3"/>
  <c r="AI304" i="3" s="1"/>
  <c r="AT293" i="3"/>
  <c r="AS293" i="3"/>
  <c r="AH304" i="3" s="1"/>
  <c r="AR293" i="3"/>
  <c r="AQ293" i="3"/>
  <c r="AG304" i="3" s="1"/>
  <c r="AP293" i="3"/>
  <c r="AO293" i="3"/>
  <c r="AF304" i="3" s="1"/>
  <c r="AN293" i="3"/>
  <c r="AM293" i="3"/>
  <c r="AE304" i="3" s="1"/>
  <c r="AL293" i="3"/>
  <c r="AD304" i="3" s="1"/>
  <c r="AK293" i="3"/>
  <c r="AJ293" i="3"/>
  <c r="AI293" i="3"/>
  <c r="AH293" i="3"/>
  <c r="AG293" i="3"/>
  <c r="AF293" i="3"/>
  <c r="AE293" i="3"/>
  <c r="Y304" i="3" s="1"/>
  <c r="AD293" i="3"/>
  <c r="AC293" i="3"/>
  <c r="AB293" i="3"/>
  <c r="AA293" i="3"/>
  <c r="W304" i="3" s="1"/>
  <c r="Z293" i="3"/>
  <c r="V304" i="3" s="1"/>
  <c r="Y293" i="3"/>
  <c r="W293" i="3"/>
  <c r="V293" i="3"/>
  <c r="U293" i="3"/>
  <c r="R304" i="3" s="1"/>
  <c r="T293" i="3"/>
  <c r="S293" i="3"/>
  <c r="Q304" i="3" s="1"/>
  <c r="R293" i="3"/>
  <c r="Q293" i="3"/>
  <c r="P304" i="3" s="1"/>
  <c r="P293" i="3"/>
  <c r="O293" i="3"/>
  <c r="O304" i="3" s="1"/>
  <c r="N293" i="3"/>
  <c r="M293" i="3"/>
  <c r="AJ292" i="3"/>
  <c r="AC303" i="3" s="1"/>
  <c r="L292" i="3"/>
  <c r="L295" i="3" s="1"/>
  <c r="L305" i="3" s="1"/>
  <c r="AY58" i="3"/>
  <c r="L58" i="3"/>
  <c r="K58" i="3"/>
  <c r="H58" i="3"/>
  <c r="G58" i="3"/>
  <c r="F58" i="3"/>
  <c r="AZ57" i="3"/>
  <c r="AY57" i="3"/>
  <c r="K57" i="3"/>
  <c r="H57" i="3"/>
  <c r="G57" i="3"/>
  <c r="F57" i="3"/>
  <c r="AY56" i="3"/>
  <c r="L56" i="3"/>
  <c r="K56" i="3"/>
  <c r="J56" i="3"/>
  <c r="H56" i="3"/>
  <c r="G56" i="3"/>
  <c r="F56" i="3"/>
  <c r="AZ55" i="3"/>
  <c r="AY55" i="3"/>
  <c r="K55" i="3"/>
  <c r="H55" i="3"/>
  <c r="G55" i="3"/>
  <c r="F55" i="3"/>
  <c r="AZ54" i="3"/>
  <c r="AY54" i="3"/>
  <c r="L54" i="3"/>
  <c r="K54" i="3"/>
  <c r="H54" i="3"/>
  <c r="G54" i="3"/>
  <c r="F54" i="3"/>
  <c r="AY53" i="3"/>
  <c r="K53" i="3"/>
  <c r="H53" i="3"/>
  <c r="G53" i="3"/>
  <c r="F53" i="3"/>
  <c r="AY52" i="3"/>
  <c r="K52" i="3"/>
  <c r="H52" i="3"/>
  <c r="G52" i="3"/>
  <c r="F52" i="3"/>
  <c r="AY51" i="3"/>
  <c r="K51" i="3"/>
  <c r="H51" i="3"/>
  <c r="G51" i="3"/>
  <c r="F51" i="3"/>
  <c r="AZ50" i="3"/>
  <c r="AY50" i="3"/>
  <c r="L50" i="3"/>
  <c r="K50" i="3"/>
  <c r="J50" i="3"/>
  <c r="H50" i="3"/>
  <c r="G50" i="3"/>
  <c r="F50" i="3"/>
  <c r="AY49" i="3"/>
  <c r="L49" i="3"/>
  <c r="K49" i="3"/>
  <c r="H49" i="3"/>
  <c r="G49" i="3"/>
  <c r="F49" i="3"/>
  <c r="AZ48" i="3"/>
  <c r="AY48" i="3"/>
  <c r="L48" i="3"/>
  <c r="K48" i="3"/>
  <c r="H48" i="3"/>
  <c r="G48" i="3"/>
  <c r="F48" i="3"/>
  <c r="AY47" i="3"/>
  <c r="K47" i="3"/>
  <c r="J47" i="3"/>
  <c r="H47" i="3"/>
  <c r="G47" i="3"/>
  <c r="F47" i="3"/>
  <c r="AZ46" i="3"/>
  <c r="AY46" i="3"/>
  <c r="L46" i="3"/>
  <c r="K46" i="3"/>
  <c r="H46" i="3"/>
  <c r="G46" i="3"/>
  <c r="F46" i="3"/>
  <c r="AZ45" i="3"/>
  <c r="AY45" i="3"/>
  <c r="L45" i="3"/>
  <c r="K45" i="3"/>
  <c r="H45" i="3"/>
  <c r="G45" i="3"/>
  <c r="F45" i="3"/>
  <c r="AZ44" i="3"/>
  <c r="AY44" i="3"/>
  <c r="L44" i="3"/>
  <c r="K44" i="3"/>
  <c r="J44" i="3"/>
  <c r="H44" i="3"/>
  <c r="G44" i="3"/>
  <c r="F44" i="3"/>
  <c r="AZ43" i="3"/>
  <c r="AY43" i="3"/>
  <c r="L43" i="3"/>
  <c r="K43" i="3"/>
  <c r="H43" i="3"/>
  <c r="G43" i="3"/>
  <c r="F43" i="3"/>
  <c r="AZ42" i="3"/>
  <c r="AY42" i="3"/>
  <c r="K42" i="3"/>
  <c r="H42" i="3"/>
  <c r="G42" i="3"/>
  <c r="F42" i="3"/>
  <c r="AZ41" i="3"/>
  <c r="AY41" i="3"/>
  <c r="K41" i="3"/>
  <c r="H41" i="3"/>
  <c r="G41" i="3"/>
  <c r="F41" i="3"/>
  <c r="AZ40" i="3"/>
  <c r="AY40" i="3"/>
  <c r="L40" i="3"/>
  <c r="K40" i="3"/>
  <c r="H40" i="3"/>
  <c r="G40" i="3"/>
  <c r="F40" i="3"/>
  <c r="AZ39" i="3"/>
  <c r="AY39" i="3"/>
  <c r="L39" i="3"/>
  <c r="K39" i="3"/>
  <c r="H39" i="3"/>
  <c r="G39" i="3"/>
  <c r="F39" i="3"/>
  <c r="AY38" i="3"/>
  <c r="L38" i="3"/>
  <c r="K38" i="3"/>
  <c r="H38" i="3"/>
  <c r="G38" i="3"/>
  <c r="F38" i="3"/>
  <c r="AY37" i="3"/>
  <c r="K37" i="3"/>
  <c r="H37" i="3"/>
  <c r="G37" i="3"/>
  <c r="F37" i="3"/>
  <c r="AZ36" i="3"/>
  <c r="AY36" i="3"/>
  <c r="L36" i="3"/>
  <c r="K36" i="3"/>
  <c r="H36" i="3"/>
  <c r="G36" i="3"/>
  <c r="F36" i="3"/>
  <c r="AY35" i="3"/>
  <c r="L35" i="3"/>
  <c r="K35" i="3"/>
  <c r="J35" i="3"/>
  <c r="H35" i="3"/>
  <c r="G35" i="3"/>
  <c r="F35" i="3"/>
  <c r="AZ34" i="3"/>
  <c r="AY34" i="3"/>
  <c r="L34" i="3"/>
  <c r="K34" i="3"/>
  <c r="H34" i="3"/>
  <c r="G34" i="3"/>
  <c r="F34" i="3"/>
  <c r="AZ33" i="3"/>
  <c r="AY33" i="3"/>
  <c r="L33" i="3"/>
  <c r="K33" i="3"/>
  <c r="H33" i="3"/>
  <c r="G33" i="3"/>
  <c r="F33" i="3"/>
  <c r="BB32" i="3"/>
  <c r="BA32" i="3"/>
  <c r="AZ32" i="3"/>
  <c r="AY32" i="3"/>
  <c r="K32" i="3"/>
  <c r="J32" i="3"/>
  <c r="I32" i="3"/>
  <c r="H32" i="3"/>
  <c r="G32" i="3"/>
  <c r="F32" i="3"/>
  <c r="AY31" i="3"/>
  <c r="L31" i="3"/>
  <c r="K31" i="3"/>
  <c r="H31" i="3"/>
  <c r="G31" i="3"/>
  <c r="F31" i="3"/>
  <c r="AZ30" i="3"/>
  <c r="AY30" i="3"/>
  <c r="K30" i="3"/>
  <c r="H30" i="3"/>
  <c r="G30" i="3"/>
  <c r="F30" i="3"/>
  <c r="AZ29" i="3"/>
  <c r="AY29" i="3"/>
  <c r="K29" i="3"/>
  <c r="H29" i="3"/>
  <c r="G29" i="3"/>
  <c r="F29" i="3"/>
  <c r="AZ28" i="3"/>
  <c r="AY28" i="3"/>
  <c r="L28" i="3"/>
  <c r="K28" i="3"/>
  <c r="H28" i="3"/>
  <c r="G28" i="3"/>
  <c r="F28" i="3"/>
  <c r="AZ27" i="3"/>
  <c r="AY27" i="3"/>
  <c r="L27" i="3"/>
  <c r="K27" i="3"/>
  <c r="H27" i="3"/>
  <c r="G27" i="3"/>
  <c r="F27" i="3"/>
  <c r="AY26" i="3"/>
  <c r="L26" i="3"/>
  <c r="K26" i="3"/>
  <c r="J26" i="3"/>
  <c r="H26" i="3"/>
  <c r="G26" i="3"/>
  <c r="F26" i="3"/>
  <c r="AY25" i="3"/>
  <c r="L25" i="3"/>
  <c r="K25" i="3"/>
  <c r="J25" i="3"/>
  <c r="H25" i="3"/>
  <c r="G25" i="3"/>
  <c r="F25" i="3"/>
  <c r="AZ24" i="3"/>
  <c r="AY24" i="3"/>
  <c r="L24" i="3"/>
  <c r="K24" i="3"/>
  <c r="H24" i="3"/>
  <c r="G24" i="3"/>
  <c r="F24" i="3"/>
  <c r="AZ23" i="3"/>
  <c r="AY23" i="3"/>
  <c r="L23" i="3"/>
  <c r="K23" i="3"/>
  <c r="H23" i="3"/>
  <c r="G23" i="3"/>
  <c r="F23" i="3"/>
  <c r="AZ22" i="3"/>
  <c r="AY22" i="3"/>
  <c r="L22" i="3"/>
  <c r="K22" i="3"/>
  <c r="J22" i="3"/>
  <c r="H22" i="3"/>
  <c r="G22" i="3"/>
  <c r="F22" i="3"/>
  <c r="AZ21" i="3"/>
  <c r="AY21" i="3"/>
  <c r="L21" i="3"/>
  <c r="K21" i="3"/>
  <c r="J21" i="3"/>
  <c r="H21" i="3"/>
  <c r="G21" i="3"/>
  <c r="F21" i="3"/>
  <c r="AZ20" i="3"/>
  <c r="AY20" i="3"/>
  <c r="L20" i="3"/>
  <c r="K20" i="3"/>
  <c r="J20" i="3"/>
  <c r="H20" i="3"/>
  <c r="G20" i="3"/>
  <c r="F20" i="3"/>
  <c r="AZ19" i="3"/>
  <c r="AY19" i="3"/>
  <c r="L19" i="3"/>
  <c r="K19" i="3"/>
  <c r="H19" i="3"/>
  <c r="G19" i="3"/>
  <c r="F19" i="3"/>
  <c r="AY18" i="3"/>
  <c r="L18" i="3"/>
  <c r="K18" i="3"/>
  <c r="H18" i="3"/>
  <c r="G18" i="3"/>
  <c r="F18" i="3"/>
  <c r="AZ17" i="3"/>
  <c r="AY17" i="3"/>
  <c r="K17" i="3"/>
  <c r="H17" i="3"/>
  <c r="G17" i="3"/>
  <c r="F17" i="3"/>
  <c r="AZ16" i="3"/>
  <c r="AY16" i="3"/>
  <c r="AE295" i="3" s="1"/>
  <c r="Y305" i="3" s="1"/>
  <c r="L16" i="3"/>
  <c r="K16" i="3"/>
  <c r="H16" i="3"/>
  <c r="G16" i="3"/>
  <c r="F16" i="3"/>
  <c r="AZ15" i="3"/>
  <c r="AY15" i="3"/>
  <c r="L15" i="3"/>
  <c r="K15" i="3"/>
  <c r="H15" i="3"/>
  <c r="G15" i="3"/>
  <c r="F15" i="3"/>
  <c r="AY14" i="3"/>
  <c r="L14" i="3"/>
  <c r="K14" i="3"/>
  <c r="J14" i="3"/>
  <c r="H14" i="3"/>
  <c r="G14" i="3"/>
  <c r="F14" i="3"/>
  <c r="BA13" i="3"/>
  <c r="AZ13" i="3"/>
  <c r="AY13" i="3"/>
  <c r="L13" i="3"/>
  <c r="K13" i="3"/>
  <c r="J13" i="3"/>
  <c r="I13" i="3"/>
  <c r="H13" i="3"/>
  <c r="G13" i="3"/>
  <c r="F13" i="3"/>
  <c r="AY12" i="3"/>
  <c r="K12" i="3"/>
  <c r="H12" i="3"/>
  <c r="G12" i="3"/>
  <c r="F12" i="3"/>
  <c r="AZ11" i="3"/>
  <c r="AY11" i="3"/>
  <c r="L11" i="3"/>
  <c r="K11" i="3"/>
  <c r="H11" i="3"/>
  <c r="G11" i="3"/>
  <c r="F11" i="3"/>
  <c r="AZ10" i="3"/>
  <c r="AY10" i="3"/>
  <c r="L10" i="3"/>
  <c r="K10" i="3"/>
  <c r="J10" i="3"/>
  <c r="H10" i="3"/>
  <c r="G10" i="3"/>
  <c r="F10" i="3"/>
  <c r="AY9" i="3"/>
  <c r="L9" i="3"/>
  <c r="K9" i="3"/>
  <c r="H9" i="3"/>
  <c r="G9" i="3"/>
  <c r="F9" i="3"/>
  <c r="AZ8" i="3"/>
  <c r="AY8" i="3"/>
  <c r="L8" i="3"/>
  <c r="K8" i="3"/>
  <c r="H8" i="3"/>
  <c r="G8" i="3"/>
  <c r="F8" i="3"/>
  <c r="AZ7" i="3"/>
  <c r="AY7" i="3"/>
  <c r="L7" i="3"/>
  <c r="K7" i="3"/>
  <c r="H7" i="3"/>
  <c r="G7" i="3"/>
  <c r="F7" i="3"/>
  <c r="AZ6" i="3"/>
  <c r="AY6" i="3"/>
  <c r="L6" i="3"/>
  <c r="K6" i="3"/>
  <c r="H6" i="3"/>
  <c r="G6" i="3"/>
  <c r="F6" i="3"/>
  <c r="AZ5" i="3"/>
  <c r="AY5" i="3"/>
  <c r="L5" i="3"/>
  <c r="K5" i="3"/>
  <c r="H5" i="3"/>
  <c r="AC300" i="3" s="1"/>
  <c r="X310" i="3" s="1"/>
  <c r="G5" i="3"/>
  <c r="F5" i="3"/>
  <c r="AY4" i="3"/>
  <c r="L4" i="3"/>
  <c r="K4" i="3"/>
  <c r="H4" i="3"/>
  <c r="AN296" i="3" s="1"/>
  <c r="G4" i="3"/>
  <c r="F4" i="3"/>
  <c r="AY3" i="3"/>
  <c r="AM295" i="3" s="1"/>
  <c r="AE305" i="3" s="1"/>
  <c r="K3" i="3"/>
  <c r="AL301" i="3" s="1"/>
  <c r="AD311" i="3" s="1"/>
  <c r="H3" i="3"/>
  <c r="G3" i="3"/>
  <c r="F3" i="3"/>
  <c r="BB2" i="3"/>
  <c r="BA2" i="3"/>
  <c r="AZ2" i="3"/>
  <c r="L2" i="3"/>
  <c r="K2" i="3"/>
  <c r="J2" i="3"/>
  <c r="I2" i="3"/>
  <c r="H2" i="3"/>
  <c r="G2" i="3"/>
  <c r="F2" i="3"/>
  <c r="AT295" i="3" l="1"/>
  <c r="AU299" i="3"/>
  <c r="AI309" i="3" s="1"/>
  <c r="S295" i="3"/>
  <c r="Q305" i="3" s="1"/>
  <c r="AF295" i="3"/>
  <c r="N296" i="3"/>
  <c r="N306" i="3" s="1"/>
  <c r="AD296" i="3"/>
  <c r="AS296" i="3"/>
  <c r="AH306" i="3" s="1"/>
  <c r="R299" i="3"/>
  <c r="AG299" i="3"/>
  <c r="Z309" i="3" s="1"/>
  <c r="AD300" i="3"/>
  <c r="AT300" i="3"/>
  <c r="Z301" i="3"/>
  <c r="V311" i="3" s="1"/>
  <c r="AT301" i="3"/>
  <c r="AG317" i="3" a="1"/>
  <c r="AG317" i="3" s="1"/>
  <c r="Z327" i="3" s="1"/>
  <c r="I685" i="3"/>
  <c r="J39" i="3"/>
  <c r="AC296" i="3"/>
  <c r="X306" i="3" s="1"/>
  <c r="Q299" i="3"/>
  <c r="P309" i="3" s="1"/>
  <c r="AS300" i="3"/>
  <c r="AH310" i="3" s="1"/>
  <c r="T295" i="3"/>
  <c r="AH295" i="3"/>
  <c r="O296" i="3"/>
  <c r="O306" i="3" s="1"/>
  <c r="AE296" i="3"/>
  <c r="Y306" i="3" s="1"/>
  <c r="AT296" i="3"/>
  <c r="S299" i="3"/>
  <c r="Q309" i="3" s="1"/>
  <c r="AH299" i="3"/>
  <c r="N300" i="3"/>
  <c r="N310" i="3" s="1"/>
  <c r="AE300" i="3"/>
  <c r="Y310" i="3" s="1"/>
  <c r="AU300" i="3"/>
  <c r="AI310" i="3" s="1"/>
  <c r="AD301" i="3"/>
  <c r="AU301" i="3"/>
  <c r="AI311" i="3" s="1"/>
  <c r="AR296" i="3"/>
  <c r="AS301" i="3"/>
  <c r="AH311" i="3" s="1"/>
  <c r="AS323" i="3" a="1"/>
  <c r="AS323" i="3" s="1"/>
  <c r="AH333" i="3" s="1"/>
  <c r="AM323" i="3" a="1"/>
  <c r="AM323" i="3" s="1"/>
  <c r="AE333" i="3" s="1"/>
  <c r="T323" i="3" a="1"/>
  <c r="T323" i="3" s="1"/>
  <c r="N323" i="3" a="1"/>
  <c r="N323" i="3" s="1"/>
  <c r="N333" i="3" s="1"/>
  <c r="AE322" i="3" a="1"/>
  <c r="AE322" i="3" s="1"/>
  <c r="Y332" i="3" s="1"/>
  <c r="Y322" i="3" a="1"/>
  <c r="Y322" i="3" s="1"/>
  <c r="AP321" i="3" a="1"/>
  <c r="AP321" i="3" s="1"/>
  <c r="W321" i="3" a="1"/>
  <c r="W321" i="3" s="1"/>
  <c r="S331" i="3" s="1"/>
  <c r="Q321" i="3" a="1"/>
  <c r="Q321" i="3" s="1"/>
  <c r="P331" i="3" s="1"/>
  <c r="AF323" i="3" a="1"/>
  <c r="AF323" i="3" s="1"/>
  <c r="Z323" i="3" a="1"/>
  <c r="Z323" i="3" s="1"/>
  <c r="V333" i="3" s="1"/>
  <c r="AQ322" i="3" a="1"/>
  <c r="AQ322" i="3" s="1"/>
  <c r="AG332" i="3" s="1"/>
  <c r="AK322" i="3" a="1"/>
  <c r="AK322" i="3" s="1"/>
  <c r="R322" i="3" a="1"/>
  <c r="R322" i="3" s="1"/>
  <c r="AI321" i="3" a="1"/>
  <c r="AI321" i="3" s="1"/>
  <c r="AA331" i="3" s="1"/>
  <c r="AC321" i="3" a="1"/>
  <c r="AC321" i="3" s="1"/>
  <c r="X331" i="3" s="1"/>
  <c r="AP318" i="3" a="1"/>
  <c r="AP318" i="3" s="1"/>
  <c r="AR323" i="3" a="1"/>
  <c r="AR323" i="3" s="1"/>
  <c r="AL323" i="3" a="1"/>
  <c r="AL323" i="3" s="1"/>
  <c r="AD333" i="3" s="1"/>
  <c r="S323" i="3" a="1"/>
  <c r="S323" i="3" s="1"/>
  <c r="Q333" i="3" s="1"/>
  <c r="M323" i="3" a="1"/>
  <c r="M323" i="3" s="1"/>
  <c r="AD322" i="3" a="1"/>
  <c r="AD322" i="3" s="1"/>
  <c r="AU321" i="3" a="1"/>
  <c r="AU321" i="3" s="1"/>
  <c r="AI331" i="3" s="1"/>
  <c r="AO321" i="3" a="1"/>
  <c r="AO321" i="3" s="1"/>
  <c r="AF331" i="3" s="1"/>
  <c r="V321" i="3" a="1"/>
  <c r="V321" i="3" s="1"/>
  <c r="AE323" i="3" a="1"/>
  <c r="AE323" i="3" s="1"/>
  <c r="Y333" i="3" s="1"/>
  <c r="Y323" i="3" a="1"/>
  <c r="Y323" i="3" s="1"/>
  <c r="AP322" i="3" a="1"/>
  <c r="AP322" i="3" s="1"/>
  <c r="W322" i="3" a="1"/>
  <c r="W322" i="3" s="1"/>
  <c r="S332" i="3" s="1"/>
  <c r="Q322" i="3" a="1"/>
  <c r="Q322" i="3" s="1"/>
  <c r="P332" i="3" s="1"/>
  <c r="AH321" i="3" a="1"/>
  <c r="AH321" i="3" s="1"/>
  <c r="AB321" i="3" a="1"/>
  <c r="AB321" i="3" s="1"/>
  <c r="AU318" i="3" a="1"/>
  <c r="AU318" i="3" s="1"/>
  <c r="AI328" i="3" s="1"/>
  <c r="AO318" i="3" a="1"/>
  <c r="AO318" i="3" s="1"/>
  <c r="AF328" i="3" s="1"/>
  <c r="AQ323" i="3" a="1"/>
  <c r="AQ323" i="3" s="1"/>
  <c r="AG333" i="3" s="1"/>
  <c r="AK323" i="3" a="1"/>
  <c r="AK323" i="3" s="1"/>
  <c r="R323" i="3" a="1"/>
  <c r="R323" i="3" s="1"/>
  <c r="AI322" i="3" a="1"/>
  <c r="AI322" i="3" s="1"/>
  <c r="AA332" i="3" s="1"/>
  <c r="AC322" i="3" a="1"/>
  <c r="AC322" i="3" s="1"/>
  <c r="X332" i="3" s="1"/>
  <c r="AT321" i="3" a="1"/>
  <c r="AT321" i="3" s="1"/>
  <c r="AN321" i="3" a="1"/>
  <c r="AN321" i="3" s="1"/>
  <c r="U321" i="3" a="1"/>
  <c r="U321" i="3" s="1"/>
  <c r="R331" i="3" s="1"/>
  <c r="O321" i="3" a="1"/>
  <c r="O321" i="3" s="1"/>
  <c r="O331" i="3" s="1"/>
  <c r="AD323" i="3" a="1"/>
  <c r="AD323" i="3" s="1"/>
  <c r="AU322" i="3" a="1"/>
  <c r="AU322" i="3" s="1"/>
  <c r="AI332" i="3" s="1"/>
  <c r="AO322" i="3" a="1"/>
  <c r="AO322" i="3" s="1"/>
  <c r="AF332" i="3" s="1"/>
  <c r="V322" i="3" a="1"/>
  <c r="V322" i="3" s="1"/>
  <c r="P322" i="3" a="1"/>
  <c r="P322" i="3" s="1"/>
  <c r="AG321" i="3" a="1"/>
  <c r="AG321" i="3" s="1"/>
  <c r="Z331" i="3" s="1"/>
  <c r="AA321" i="3" a="1"/>
  <c r="AA321" i="3" s="1"/>
  <c r="W331" i="3" s="1"/>
  <c r="AT318" i="3" a="1"/>
  <c r="AT318" i="3" s="1"/>
  <c r="AN318" i="3" a="1"/>
  <c r="AN318" i="3" s="1"/>
  <c r="AP323" i="3" a="1"/>
  <c r="AP323" i="3" s="1"/>
  <c r="W323" i="3" a="1"/>
  <c r="W323" i="3" s="1"/>
  <c r="S333" i="3" s="1"/>
  <c r="Q323" i="3" a="1"/>
  <c r="Q323" i="3" s="1"/>
  <c r="P333" i="3" s="1"/>
  <c r="AH322" i="3" a="1"/>
  <c r="AH322" i="3" s="1"/>
  <c r="AB322" i="3" a="1"/>
  <c r="AB322" i="3" s="1"/>
  <c r="AS321" i="3" a="1"/>
  <c r="AS321" i="3" s="1"/>
  <c r="AH331" i="3" s="1"/>
  <c r="AM321" i="3" a="1"/>
  <c r="AM321" i="3" s="1"/>
  <c r="AE331" i="3" s="1"/>
  <c r="T321" i="3" a="1"/>
  <c r="T321" i="3" s="1"/>
  <c r="N321" i="3" a="1"/>
  <c r="N321" i="3" s="1"/>
  <c r="N331" i="3" s="1"/>
  <c r="AG318" i="3" a="1"/>
  <c r="AG318" i="3" s="1"/>
  <c r="Z328" i="3" s="1"/>
  <c r="AA318" i="3" a="1"/>
  <c r="AA318" i="3" s="1"/>
  <c r="W328" i="3" s="1"/>
  <c r="T318" i="3" a="1"/>
  <c r="T318" i="3" s="1"/>
  <c r="AI323" i="3" a="1"/>
  <c r="AI323" i="3" s="1"/>
  <c r="AA333" i="3" s="1"/>
  <c r="AC323" i="3" a="1"/>
  <c r="AC323" i="3" s="1"/>
  <c r="X333" i="3" s="1"/>
  <c r="AT322" i="3" a="1"/>
  <c r="AT322" i="3" s="1"/>
  <c r="AN322" i="3" a="1"/>
  <c r="AN322" i="3" s="1"/>
  <c r="U322" i="3" a="1"/>
  <c r="U322" i="3" s="1"/>
  <c r="R332" i="3" s="1"/>
  <c r="O322" i="3" a="1"/>
  <c r="O322" i="3" s="1"/>
  <c r="O332" i="3" s="1"/>
  <c r="AF321" i="3" a="1"/>
  <c r="AF321" i="3" s="1"/>
  <c r="Z321" i="3" a="1"/>
  <c r="Z321" i="3" s="1"/>
  <c r="V331" i="3" s="1"/>
  <c r="AS318" i="3" a="1"/>
  <c r="AS318" i="3" s="1"/>
  <c r="AH328" i="3" s="1"/>
  <c r="AU323" i="3" a="1"/>
  <c r="AU323" i="3" s="1"/>
  <c r="AI333" i="3" s="1"/>
  <c r="AO323" i="3" a="1"/>
  <c r="AO323" i="3" s="1"/>
  <c r="AF333" i="3" s="1"/>
  <c r="V323" i="3" a="1"/>
  <c r="V323" i="3" s="1"/>
  <c r="P323" i="3" a="1"/>
  <c r="P323" i="3" s="1"/>
  <c r="AG322" i="3" a="1"/>
  <c r="AG322" i="3" s="1"/>
  <c r="Z332" i="3" s="1"/>
  <c r="AA322" i="3" a="1"/>
  <c r="AA322" i="3" s="1"/>
  <c r="W332" i="3" s="1"/>
  <c r="AR321" i="3" a="1"/>
  <c r="AR321" i="3" s="1"/>
  <c r="AL321" i="3" a="1"/>
  <c r="AL321" i="3" s="1"/>
  <c r="AD331" i="3" s="1"/>
  <c r="S321" i="3" a="1"/>
  <c r="S321" i="3" s="1"/>
  <c r="Q331" i="3" s="1"/>
  <c r="AH323" i="3" a="1"/>
  <c r="AH323" i="3" s="1"/>
  <c r="AB323" i="3" a="1"/>
  <c r="AB323" i="3" s="1"/>
  <c r="AS322" i="3" a="1"/>
  <c r="AS322" i="3" s="1"/>
  <c r="AH332" i="3" s="1"/>
  <c r="AM322" i="3" a="1"/>
  <c r="AM322" i="3" s="1"/>
  <c r="AE332" i="3" s="1"/>
  <c r="T322" i="3" a="1"/>
  <c r="T322" i="3" s="1"/>
  <c r="N322" i="3" a="1"/>
  <c r="N322" i="3" s="1"/>
  <c r="N332" i="3" s="1"/>
  <c r="AE321" i="3" a="1"/>
  <c r="AE321" i="3" s="1"/>
  <c r="Y331" i="3" s="1"/>
  <c r="Y321" i="3" a="1"/>
  <c r="Y321" i="3" s="1"/>
  <c r="AR318" i="3" a="1"/>
  <c r="AR318" i="3" s="1"/>
  <c r="AT323" i="3" a="1"/>
  <c r="AT323" i="3" s="1"/>
  <c r="AN323" i="3" a="1"/>
  <c r="AN323" i="3" s="1"/>
  <c r="U323" i="3" a="1"/>
  <c r="U323" i="3" s="1"/>
  <c r="R333" i="3" s="1"/>
  <c r="O323" i="3" a="1"/>
  <c r="O323" i="3" s="1"/>
  <c r="O333" i="3" s="1"/>
  <c r="AF322" i="3" a="1"/>
  <c r="AF322" i="3" s="1"/>
  <c r="Z322" i="3" a="1"/>
  <c r="Z322" i="3" s="1"/>
  <c r="V332" i="3" s="1"/>
  <c r="AQ321" i="3" a="1"/>
  <c r="AQ321" i="3" s="1"/>
  <c r="AG331" i="3" s="1"/>
  <c r="AK321" i="3" a="1"/>
  <c r="AK321" i="3" s="1"/>
  <c r="R321" i="3" a="1"/>
  <c r="R321" i="3" s="1"/>
  <c r="S322" i="3" a="1"/>
  <c r="S322" i="3" s="1"/>
  <c r="Q332" i="3" s="1"/>
  <c r="AE318" i="3" a="1"/>
  <c r="AE318" i="3" s="1"/>
  <c r="Y328" i="3" s="1"/>
  <c r="U318" i="3" a="1"/>
  <c r="U318" i="3" s="1"/>
  <c r="R328" i="3" s="1"/>
  <c r="M322" i="3" a="1"/>
  <c r="M322" i="3" s="1"/>
  <c r="AM318" i="3" a="1"/>
  <c r="AM318" i="3" s="1"/>
  <c r="AE328" i="3" s="1"/>
  <c r="AO301" i="3"/>
  <c r="AF311" i="3" s="1"/>
  <c r="AC301" i="3"/>
  <c r="X311" i="3" s="1"/>
  <c r="AD318" i="3" a="1"/>
  <c r="AD318" i="3" s="1"/>
  <c r="S318" i="3" a="1"/>
  <c r="S318" i="3" s="1"/>
  <c r="Q328" i="3" s="1"/>
  <c r="AN301" i="3"/>
  <c r="AB301" i="3"/>
  <c r="P301" i="3"/>
  <c r="AN300" i="3"/>
  <c r="AB300" i="3"/>
  <c r="P300" i="3"/>
  <c r="AN299" i="3"/>
  <c r="AB299" i="3"/>
  <c r="P299" i="3"/>
  <c r="AL296" i="3"/>
  <c r="AD306" i="3" s="1"/>
  <c r="Z296" i="3"/>
  <c r="V306" i="3" s="1"/>
  <c r="M296" i="3"/>
  <c r="AL318" i="3" a="1"/>
  <c r="AL318" i="3" s="1"/>
  <c r="AD328" i="3" s="1"/>
  <c r="AC318" i="3" a="1"/>
  <c r="AC318" i="3" s="1"/>
  <c r="X328" i="3" s="1"/>
  <c r="AM301" i="3"/>
  <c r="AE311" i="3" s="1"/>
  <c r="AA301" i="3"/>
  <c r="W311" i="3" s="1"/>
  <c r="O301" i="3"/>
  <c r="O311" i="3" s="1"/>
  <c r="AM300" i="3"/>
  <c r="AE310" i="3" s="1"/>
  <c r="AA300" i="3"/>
  <c r="W310" i="3" s="1"/>
  <c r="O300" i="3"/>
  <c r="O310" i="3" s="1"/>
  <c r="AM299" i="3"/>
  <c r="AE309" i="3" s="1"/>
  <c r="AA299" i="3"/>
  <c r="W309" i="3" s="1"/>
  <c r="O299" i="3"/>
  <c r="O309" i="3" s="1"/>
  <c r="AK296" i="3"/>
  <c r="Y296" i="3"/>
  <c r="AG323" i="3" a="1"/>
  <c r="AG323" i="3" s="1"/>
  <c r="Z333" i="3" s="1"/>
  <c r="AD321" i="3" a="1"/>
  <c r="AD321" i="3" s="1"/>
  <c r="AB318" i="3" a="1"/>
  <c r="AB318" i="3" s="1"/>
  <c r="R318" i="3" a="1"/>
  <c r="R318" i="3" s="1"/>
  <c r="AA323" i="3" a="1"/>
  <c r="AA323" i="3" s="1"/>
  <c r="W333" i="3" s="1"/>
  <c r="AK318" i="3" a="1"/>
  <c r="AK318" i="3" s="1"/>
  <c r="AK301" i="3"/>
  <c r="Y301" i="3"/>
  <c r="M301" i="3"/>
  <c r="AK300" i="3"/>
  <c r="Y300" i="3"/>
  <c r="M300" i="3"/>
  <c r="AK299" i="3"/>
  <c r="Y299" i="3"/>
  <c r="M299" i="3"/>
  <c r="AU296" i="3"/>
  <c r="AI306" i="3" s="1"/>
  <c r="AI296" i="3"/>
  <c r="AA306" i="3" s="1"/>
  <c r="V296" i="3"/>
  <c r="Z318" i="3" a="1"/>
  <c r="Z318" i="3" s="1"/>
  <c r="V328" i="3" s="1"/>
  <c r="Q318" i="3" a="1"/>
  <c r="Q318" i="3" s="1"/>
  <c r="P328" i="3" s="1"/>
  <c r="P321" i="3" a="1"/>
  <c r="P321" i="3" s="1"/>
  <c r="AI318" i="3" a="1"/>
  <c r="AI318" i="3" s="1"/>
  <c r="AA328" i="3" s="1"/>
  <c r="P318" i="3" a="1"/>
  <c r="P318" i="3" s="1"/>
  <c r="AR322" i="3" a="1"/>
  <c r="AR322" i="3" s="1"/>
  <c r="M321" i="3" a="1"/>
  <c r="M321" i="3" s="1"/>
  <c r="AH318" i="3" a="1"/>
  <c r="AH318" i="3" s="1"/>
  <c r="Y318" i="3" a="1"/>
  <c r="Y318" i="3" s="1"/>
  <c r="O318" i="3" a="1"/>
  <c r="O318" i="3" s="1"/>
  <c r="O328" i="3" s="1"/>
  <c r="AL322" i="3" a="1"/>
  <c r="AL322" i="3" s="1"/>
  <c r="AD332" i="3" s="1"/>
  <c r="AQ318" i="3" a="1"/>
  <c r="AQ318" i="3" s="1"/>
  <c r="AG328" i="3" s="1"/>
  <c r="N318" i="3" a="1"/>
  <c r="N318" i="3" s="1"/>
  <c r="N328" i="3" s="1"/>
  <c r="AF318" i="3" a="1"/>
  <c r="AF318" i="3" s="1"/>
  <c r="V295" i="3"/>
  <c r="AI295" i="3"/>
  <c r="AA305" i="3" s="1"/>
  <c r="P296" i="3"/>
  <c r="AF296" i="3"/>
  <c r="T299" i="3"/>
  <c r="AI299" i="3"/>
  <c r="AA309" i="3" s="1"/>
  <c r="Q300" i="3"/>
  <c r="P310" i="3" s="1"/>
  <c r="AF300" i="3"/>
  <c r="AE301" i="3"/>
  <c r="Y311" i="3" s="1"/>
  <c r="AO317" i="3" a="1"/>
  <c r="AO317" i="3" s="1"/>
  <c r="AF327" i="3" s="1"/>
  <c r="W295" i="3"/>
  <c r="S305" i="3" s="1"/>
  <c r="AK295" i="3"/>
  <c r="Q296" i="3"/>
  <c r="P306" i="3" s="1"/>
  <c r="AG296" i="3"/>
  <c r="Z306" i="3" s="1"/>
  <c r="U299" i="3"/>
  <c r="R309" i="3" s="1"/>
  <c r="AJ299" i="3"/>
  <c r="AC309" i="3" s="1"/>
  <c r="R300" i="3"/>
  <c r="AG300" i="3"/>
  <c r="Z310" i="3" s="1"/>
  <c r="N301" i="3"/>
  <c r="N311" i="3" s="1"/>
  <c r="AF301" i="3"/>
  <c r="M318" i="3" a="1"/>
  <c r="M318" i="3" s="1"/>
  <c r="AL295" i="3"/>
  <c r="AD305" i="3" s="1"/>
  <c r="R296" i="3"/>
  <c r="AH296" i="3"/>
  <c r="V299" i="3"/>
  <c r="AL299" i="3"/>
  <c r="AD309" i="3" s="1"/>
  <c r="S300" i="3"/>
  <c r="Q310" i="3" s="1"/>
  <c r="AH300" i="3"/>
  <c r="Q301" i="3"/>
  <c r="P311" i="3" s="1"/>
  <c r="AG301" i="3"/>
  <c r="Z311" i="3" s="1"/>
  <c r="AF299" i="3"/>
  <c r="Y295" i="3"/>
  <c r="S296" i="3"/>
  <c r="Q306" i="3" s="1"/>
  <c r="W299" i="3"/>
  <c r="S309" i="3" s="1"/>
  <c r="AO299" i="3"/>
  <c r="AF309" i="3" s="1"/>
  <c r="T300" i="3"/>
  <c r="AI300" i="3"/>
  <c r="AA310" i="3" s="1"/>
  <c r="R301" i="3"/>
  <c r="AH301" i="3"/>
  <c r="V318" i="3" a="1"/>
  <c r="V318" i="3" s="1"/>
  <c r="AF317" i="3" a="1"/>
  <c r="AF317" i="3" s="1"/>
  <c r="Z317" i="3" a="1"/>
  <c r="Z317" i="3" s="1"/>
  <c r="V327" i="3" s="1"/>
  <c r="AE317" i="3" a="1"/>
  <c r="AE317" i="3" s="1"/>
  <c r="Y327" i="3" s="1"/>
  <c r="Y317" i="3" a="1"/>
  <c r="Y317" i="3" s="1"/>
  <c r="AN317" i="3" a="1"/>
  <c r="AN317" i="3" s="1"/>
  <c r="Q317" i="3" a="1"/>
  <c r="Q317" i="3" s="1"/>
  <c r="P327" i="3" s="1"/>
  <c r="AU317" i="3" a="1"/>
  <c r="AU317" i="3" s="1"/>
  <c r="AI327" i="3" s="1"/>
  <c r="AM317" i="3" a="1"/>
  <c r="AM317" i="3" s="1"/>
  <c r="AE327" i="3" s="1"/>
  <c r="W317" i="3" a="1"/>
  <c r="W317" i="3" s="1"/>
  <c r="S327" i="3" s="1"/>
  <c r="AL317" i="3" a="1"/>
  <c r="AL317" i="3" s="1"/>
  <c r="AD327" i="3" s="1"/>
  <c r="AD317" i="3" a="1"/>
  <c r="AD317" i="3" s="1"/>
  <c r="P317" i="3" a="1"/>
  <c r="P317" i="3" s="1"/>
  <c r="AT317" i="3" a="1"/>
  <c r="AT317" i="3" s="1"/>
  <c r="AK317" i="3" a="1"/>
  <c r="AK317" i="3" s="1"/>
  <c r="V317" i="3" a="1"/>
  <c r="V317" i="3" s="1"/>
  <c r="AU295" i="3"/>
  <c r="AI305" i="3" s="1"/>
  <c r="AS317" i="3" a="1"/>
  <c r="AS317" i="3" s="1"/>
  <c r="AH327" i="3" s="1"/>
  <c r="AC317" i="3" a="1"/>
  <c r="AC317" i="3" s="1"/>
  <c r="X327" i="3" s="1"/>
  <c r="O317" i="3" a="1"/>
  <c r="O317" i="3" s="1"/>
  <c r="O327" i="3" s="1"/>
  <c r="AR317" i="3" a="1"/>
  <c r="AR317" i="3" s="1"/>
  <c r="U317" i="3" a="1"/>
  <c r="U317" i="3" s="1"/>
  <c r="R327" i="3" s="1"/>
  <c r="AS295" i="3"/>
  <c r="AH305" i="3" s="1"/>
  <c r="AG295" i="3"/>
  <c r="Z305" i="3" s="1"/>
  <c r="U295" i="3"/>
  <c r="R305" i="3" s="1"/>
  <c r="AQ317" i="3" a="1"/>
  <c r="AQ317" i="3" s="1"/>
  <c r="AG327" i="3" s="1"/>
  <c r="AI317" i="3" a="1"/>
  <c r="AI317" i="3" s="1"/>
  <c r="AA327" i="3" s="1"/>
  <c r="AB317" i="3" a="1"/>
  <c r="AB317" i="3" s="1"/>
  <c r="N317" i="3" a="1"/>
  <c r="N317" i="3" s="1"/>
  <c r="N327" i="3" s="1"/>
  <c r="T317" i="3" a="1"/>
  <c r="T317" i="3" s="1"/>
  <c r="M317" i="3" a="1"/>
  <c r="M317" i="3" s="1"/>
  <c r="AP317" i="3" a="1"/>
  <c r="AP317" i="3" s="1"/>
  <c r="AH317" i="3" a="1"/>
  <c r="AH317" i="3" s="1"/>
  <c r="AA317" i="3" a="1"/>
  <c r="AA317" i="3" s="1"/>
  <c r="W327" i="3" s="1"/>
  <c r="S317" i="3" a="1"/>
  <c r="S317" i="3" s="1"/>
  <c r="Q327" i="3" s="1"/>
  <c r="M295" i="3"/>
  <c r="Z295" i="3"/>
  <c r="V305" i="3" s="1"/>
  <c r="AN295" i="3"/>
  <c r="T296" i="3"/>
  <c r="AM296" i="3"/>
  <c r="AE306" i="3" s="1"/>
  <c r="AP299" i="3"/>
  <c r="U300" i="3"/>
  <c r="R310" i="3" s="1"/>
  <c r="AL300" i="3"/>
  <c r="AD310" i="3" s="1"/>
  <c r="S301" i="3"/>
  <c r="Q311" i="3" s="1"/>
  <c r="AI301" i="3"/>
  <c r="AA311" i="3" s="1"/>
  <c r="W318" i="3" a="1"/>
  <c r="W318" i="3" s="1"/>
  <c r="S328" i="3" s="1"/>
  <c r="N295" i="3"/>
  <c r="N305" i="3" s="1"/>
  <c r="AA295" i="3"/>
  <c r="W305" i="3" s="1"/>
  <c r="AO295" i="3"/>
  <c r="AF305" i="3" s="1"/>
  <c r="U296" i="3"/>
  <c r="R306" i="3" s="1"/>
  <c r="Z299" i="3"/>
  <c r="V309" i="3" s="1"/>
  <c r="AQ299" i="3"/>
  <c r="AG309" i="3" s="1"/>
  <c r="V300" i="3"/>
  <c r="AO300" i="3"/>
  <c r="AF310" i="3" s="1"/>
  <c r="T301" i="3"/>
  <c r="R642" i="3" a="1"/>
  <c r="R642" i="3" s="1"/>
  <c r="O295" i="3"/>
  <c r="O305" i="3" s="1"/>
  <c r="AB295" i="3"/>
  <c r="AP295" i="3"/>
  <c r="W296" i="3"/>
  <c r="S306" i="3" s="1"/>
  <c r="AO296" i="3"/>
  <c r="AF306" i="3" s="1"/>
  <c r="AC299" i="3"/>
  <c r="X309" i="3" s="1"/>
  <c r="AR299" i="3"/>
  <c r="W300" i="3"/>
  <c r="S310" i="3" s="1"/>
  <c r="AP300" i="3"/>
  <c r="U301" i="3"/>
  <c r="R311" i="3" s="1"/>
  <c r="AP301" i="3"/>
  <c r="X322" i="3"/>
  <c r="U325" i="3"/>
  <c r="X316" i="3"/>
  <c r="AJ316" i="3" s="1"/>
  <c r="X323" i="3"/>
  <c r="X321" i="3"/>
  <c r="L314" i="3"/>
  <c r="R317" i="3" a="1"/>
  <c r="R317" i="3" s="1"/>
  <c r="P295" i="3"/>
  <c r="AC295" i="3"/>
  <c r="X305" i="3" s="1"/>
  <c r="AQ295" i="3"/>
  <c r="AG305" i="3" s="1"/>
  <c r="AA296" i="3"/>
  <c r="W306" i="3" s="1"/>
  <c r="AP296" i="3"/>
  <c r="L299" i="3"/>
  <c r="L309" i="3" s="1"/>
  <c r="AD299" i="3"/>
  <c r="AS299" i="3"/>
  <c r="AH309" i="3" s="1"/>
  <c r="AQ300" i="3"/>
  <c r="AG310" i="3" s="1"/>
  <c r="V301" i="3"/>
  <c r="AQ301" i="3"/>
  <c r="AG311" i="3" s="1"/>
  <c r="X317" i="3"/>
  <c r="Q295" i="3"/>
  <c r="P305" i="3" s="1"/>
  <c r="AD295" i="3"/>
  <c r="AR295" i="3"/>
  <c r="AB296" i="3"/>
  <c r="AQ296" i="3"/>
  <c r="AG306" i="3" s="1"/>
  <c r="N299" i="3"/>
  <c r="N309" i="3" s="1"/>
  <c r="AE299" i="3"/>
  <c r="Y309" i="3" s="1"/>
  <c r="AT299" i="3"/>
  <c r="Z300" i="3"/>
  <c r="V310" i="3" s="1"/>
  <c r="AR300" i="3"/>
  <c r="W301" i="3"/>
  <c r="S311" i="3" s="1"/>
  <c r="AR301" i="3"/>
  <c r="AD643" i="3" a="1"/>
  <c r="AD643" i="3" s="1"/>
  <c r="Y638" i="3"/>
  <c r="J689" i="3"/>
  <c r="I379" i="3"/>
  <c r="I690" i="3"/>
  <c r="AZ690" i="3"/>
  <c r="BB44" i="3" s="1"/>
  <c r="AW661" i="3"/>
  <c r="J351" i="3"/>
  <c r="J688" i="3"/>
  <c r="I378" i="3"/>
  <c r="M629" i="3"/>
  <c r="M638" i="3"/>
  <c r="AA638" i="3"/>
  <c r="AA634" i="3"/>
  <c r="AA629" i="3"/>
  <c r="J684" i="3"/>
  <c r="I374" i="3"/>
  <c r="J686" i="3"/>
  <c r="I376" i="3"/>
  <c r="AF629" i="3"/>
  <c r="J683" i="3"/>
  <c r="I373" i="3"/>
  <c r="Q630" i="3"/>
  <c r="J680" i="3"/>
  <c r="I370" i="3"/>
  <c r="I372" i="3"/>
  <c r="J682" i="3"/>
  <c r="R638" i="3"/>
  <c r="AF638" i="3"/>
  <c r="J677" i="3"/>
  <c r="I367" i="3"/>
  <c r="Z637" i="3"/>
  <c r="S639" i="3"/>
  <c r="L637" i="3"/>
  <c r="S642" i="3"/>
  <c r="J654" i="3"/>
  <c r="I344" i="3"/>
  <c r="I656" i="3"/>
  <c r="AZ656" i="3"/>
  <c r="BB10" i="3" s="1"/>
  <c r="L294" i="3"/>
  <c r="T638" i="3"/>
  <c r="X630" i="3"/>
  <c r="V639" i="3" a="1"/>
  <c r="V639" i="3" s="1"/>
  <c r="AB638" i="3"/>
  <c r="J345" i="3"/>
  <c r="I348" i="3"/>
  <c r="J658" i="3"/>
  <c r="I349" i="3"/>
  <c r="AW663" i="3"/>
  <c r="J353" i="3"/>
  <c r="T644" i="3" s="1" a="1"/>
  <c r="T644" i="3" s="1"/>
  <c r="R630" i="3"/>
  <c r="Q633" i="3"/>
  <c r="M634" i="3"/>
  <c r="W639" i="3" a="1"/>
  <c r="W639" i="3" s="1"/>
  <c r="AN945" i="3"/>
  <c r="O638" i="3"/>
  <c r="AC629" i="3"/>
  <c r="T629" i="3"/>
  <c r="R633" i="3"/>
  <c r="N634" i="3"/>
  <c r="X639" i="3" a="1"/>
  <c r="X639" i="3" s="1"/>
  <c r="AE642" i="3" a="1"/>
  <c r="AE642" i="3" s="1"/>
  <c r="P965" i="3" a="1"/>
  <c r="P965" i="3" s="1"/>
  <c r="W939" i="3"/>
  <c r="S950" i="3" s="1"/>
  <c r="W962" i="3"/>
  <c r="S973" i="3" s="1"/>
  <c r="AH939" i="3"/>
  <c r="P629" i="3"/>
  <c r="AD638" i="3"/>
  <c r="AZ660" i="3"/>
  <c r="BB14" i="3" s="1"/>
  <c r="I660" i="3"/>
  <c r="U630" i="3"/>
  <c r="Q634" i="3"/>
  <c r="N638" i="3"/>
  <c r="Z945" i="3"/>
  <c r="V956" i="3" s="1"/>
  <c r="L649" i="3"/>
  <c r="L658" i="3"/>
  <c r="AX658" i="3"/>
  <c r="AZ12" i="3" s="1"/>
  <c r="AZ659" i="3"/>
  <c r="BB13" i="3" s="1"/>
  <c r="H383" i="3"/>
  <c r="L693" i="3"/>
  <c r="AX693" i="3"/>
  <c r="AZ47" i="3" s="1"/>
  <c r="Q638" i="3"/>
  <c r="AE629" i="3"/>
  <c r="J352" i="3"/>
  <c r="J354" i="3"/>
  <c r="P635" i="3" s="1"/>
  <c r="AW669" i="3"/>
  <c r="J359" i="3"/>
  <c r="W630" i="3"/>
  <c r="P638" i="3"/>
  <c r="O639" i="3" a="1"/>
  <c r="O639" i="3" s="1"/>
  <c r="R629" i="3"/>
  <c r="J355" i="3"/>
  <c r="I356" i="3"/>
  <c r="AW703" i="3"/>
  <c r="J393" i="3"/>
  <c r="V633" i="3"/>
  <c r="N962" i="3"/>
  <c r="N973" i="3" s="1"/>
  <c r="AN962" i="3"/>
  <c r="H373" i="3"/>
  <c r="P633" i="3" s="1"/>
  <c r="L683" i="3"/>
  <c r="AX683" i="3"/>
  <c r="AZ37" i="3" s="1"/>
  <c r="AW649" i="3"/>
  <c r="AT947" i="3" s="1"/>
  <c r="AB639" i="3" a="1"/>
  <c r="AB639" i="3" s="1"/>
  <c r="Y630" i="3"/>
  <c r="M630" i="3"/>
  <c r="AF630" i="3"/>
  <c r="T630" i="3"/>
  <c r="AZ666" i="3"/>
  <c r="BB20" i="3" s="1"/>
  <c r="I666" i="3"/>
  <c r="I693" i="3"/>
  <c r="X642" i="3" a="1"/>
  <c r="X642" i="3" s="1"/>
  <c r="AA630" i="3"/>
  <c r="W633" i="3"/>
  <c r="V634" i="3"/>
  <c r="X635" i="3"/>
  <c r="AX671" i="3"/>
  <c r="AZ25" i="3" s="1"/>
  <c r="AW685" i="3"/>
  <c r="AZ685" i="3" s="1"/>
  <c r="BB39" i="3" s="1"/>
  <c r="L698" i="3"/>
  <c r="AX698" i="3"/>
  <c r="AZ52" i="3" s="1"/>
  <c r="U638" i="3"/>
  <c r="J341" i="3"/>
  <c r="AW651" i="3"/>
  <c r="I667" i="3"/>
  <c r="AZ667" i="3"/>
  <c r="BB21" i="3" s="1"/>
  <c r="AZ668" i="3"/>
  <c r="BB22" i="3" s="1"/>
  <c r="I668" i="3"/>
  <c r="I360" i="3"/>
  <c r="J670" i="3"/>
  <c r="J381" i="3"/>
  <c r="AW691" i="3"/>
  <c r="AW697" i="3"/>
  <c r="J387" i="3"/>
  <c r="AW699" i="3"/>
  <c r="AN946" i="3" s="1"/>
  <c r="J389" i="3"/>
  <c r="AA639" i="3" a="1"/>
  <c r="AA639" i="3" s="1"/>
  <c r="AB629" i="3"/>
  <c r="AC630" i="3"/>
  <c r="X634" i="3"/>
  <c r="Y635" i="3"/>
  <c r="P942" i="3"/>
  <c r="AP942" i="3"/>
  <c r="P643" i="3" a="1"/>
  <c r="P643" i="3" s="1"/>
  <c r="AC643" i="3" a="1"/>
  <c r="AC643" i="3" s="1"/>
  <c r="V643" i="3" a="1"/>
  <c r="V643" i="3" s="1"/>
  <c r="O643" i="3" a="1"/>
  <c r="O643" i="3" s="1"/>
  <c r="AE634" i="3"/>
  <c r="U643" i="3" a="1"/>
  <c r="U643" i="3" s="1"/>
  <c r="N643" i="3" a="1"/>
  <c r="N643" i="3" s="1"/>
  <c r="U635" i="3"/>
  <c r="AC634" i="3"/>
  <c r="P634" i="3"/>
  <c r="AA643" i="3" a="1"/>
  <c r="AA643" i="3" s="1"/>
  <c r="AB634" i="3"/>
  <c r="O634" i="3"/>
  <c r="T643" i="3" a="1"/>
  <c r="T643" i="3" s="1"/>
  <c r="M643" i="3" a="1"/>
  <c r="M643" i="3" s="1"/>
  <c r="AF643" i="3" a="1"/>
  <c r="AF643" i="3" s="1"/>
  <c r="R643" i="3" a="1"/>
  <c r="R643" i="3" s="1"/>
  <c r="Y634" i="3"/>
  <c r="AE643" i="3" a="1"/>
  <c r="AE643" i="3" s="1"/>
  <c r="X643" i="3" a="1"/>
  <c r="X643" i="3" s="1"/>
  <c r="Q643" i="3" a="1"/>
  <c r="Q643" i="3" s="1"/>
  <c r="W634" i="3"/>
  <c r="V638" i="3"/>
  <c r="V629" i="3"/>
  <c r="AZ671" i="3"/>
  <c r="BB25" i="3" s="1"/>
  <c r="I671" i="3"/>
  <c r="I362" i="3"/>
  <c r="AW675" i="3"/>
  <c r="Z968" i="3" s="1" a="1"/>
  <c r="Z968" i="3" s="1"/>
  <c r="V979" i="3" s="1"/>
  <c r="J365" i="3"/>
  <c r="J704" i="3"/>
  <c r="I394" i="3"/>
  <c r="AD629" i="3"/>
  <c r="AD630" i="3"/>
  <c r="AB633" i="3"/>
  <c r="R639" i="3" a="1"/>
  <c r="R639" i="3" s="1"/>
  <c r="AD939" i="3"/>
  <c r="AQ962" i="3"/>
  <c r="AG973" i="3" s="1"/>
  <c r="W629" i="3"/>
  <c r="I672" i="3"/>
  <c r="AZ672" i="3"/>
  <c r="BB26" i="3" s="1"/>
  <c r="J369" i="3"/>
  <c r="AW679" i="3"/>
  <c r="U969" i="3" s="1" a="1"/>
  <c r="U969" i="3" s="1"/>
  <c r="R980" i="3" s="1"/>
  <c r="AZ681" i="3"/>
  <c r="BB35" i="3" s="1"/>
  <c r="I681" i="3"/>
  <c r="AW687" i="3"/>
  <c r="J377" i="3"/>
  <c r="I384" i="3"/>
  <c r="J694" i="3"/>
  <c r="AE630" i="3"/>
  <c r="AC633" i="3"/>
  <c r="T639" i="3" a="1"/>
  <c r="T639" i="3" s="1"/>
  <c r="AE639" i="3" a="1"/>
  <c r="AE639" i="3" s="1"/>
  <c r="J339" i="3"/>
  <c r="W635" i="3" s="1"/>
  <c r="X638" i="3"/>
  <c r="J340" i="3"/>
  <c r="J342" i="3"/>
  <c r="J347" i="3"/>
  <c r="AW657" i="3"/>
  <c r="J363" i="3"/>
  <c r="J382" i="3"/>
  <c r="J385" i="3"/>
  <c r="J388" i="3"/>
  <c r="J700" i="3"/>
  <c r="I390" i="3"/>
  <c r="J391" i="3"/>
  <c r="I702" i="3"/>
  <c r="AZ702" i="3"/>
  <c r="BB56" i="3" s="1"/>
  <c r="L630" i="3"/>
  <c r="AD633" i="3"/>
  <c r="AD634" i="3"/>
  <c r="U639" i="3" a="1"/>
  <c r="U639" i="3" s="1"/>
  <c r="AF962" i="3"/>
  <c r="Q939" i="3"/>
  <c r="P950" i="3" s="1"/>
  <c r="Y629" i="3"/>
  <c r="J343" i="3"/>
  <c r="J364" i="3"/>
  <c r="J366" i="3"/>
  <c r="AZ696" i="3"/>
  <c r="BB50" i="3" s="1"/>
  <c r="I696" i="3"/>
  <c r="O630" i="3"/>
  <c r="N633" i="3"/>
  <c r="AF633" i="3"/>
  <c r="AF634" i="3"/>
  <c r="AC638" i="3"/>
  <c r="T962" i="3"/>
  <c r="AX677" i="3"/>
  <c r="AZ31" i="3" s="1"/>
  <c r="AE633" i="3"/>
  <c r="P639" i="3" a="1"/>
  <c r="P639" i="3" s="1"/>
  <c r="AC639" i="3" a="1"/>
  <c r="AC639" i="3" s="1"/>
  <c r="Y642" i="3" a="1"/>
  <c r="Y642" i="3" s="1"/>
  <c r="AL939" i="3"/>
  <c r="AD950" i="3" s="1"/>
  <c r="AW693" i="3"/>
  <c r="AZ693" i="3" s="1"/>
  <c r="BB47" i="3" s="1"/>
  <c r="AX702" i="3"/>
  <c r="AZ56" i="3" s="1"/>
  <c r="N942" i="3"/>
  <c r="N953" i="3" s="1"/>
  <c r="AS942" i="3"/>
  <c r="AH953" i="3" s="1"/>
  <c r="AP945" i="3"/>
  <c r="AQ946" i="3"/>
  <c r="AG957" i="3" s="1"/>
  <c r="M642" i="3" a="1"/>
  <c r="M642" i="3" s="1"/>
  <c r="AF642" i="3" a="1"/>
  <c r="AF642" i="3" s="1"/>
  <c r="Z962" i="3"/>
  <c r="V973" i="3" s="1"/>
  <c r="Z939" i="3"/>
  <c r="V950" i="3" s="1"/>
  <c r="AM962" i="3"/>
  <c r="AE973" i="3" s="1"/>
  <c r="AW681" i="3"/>
  <c r="AI964" i="3" s="1" a="1"/>
  <c r="AI964" i="3" s="1"/>
  <c r="AA975" i="3" s="1"/>
  <c r="AU942" i="3"/>
  <c r="AI953" i="3" s="1"/>
  <c r="AS945" i="3"/>
  <c r="AH956" i="3" s="1"/>
  <c r="AU965" i="3" a="1"/>
  <c r="AU965" i="3" s="1"/>
  <c r="AI976" i="3" s="1"/>
  <c r="V630" i="3"/>
  <c r="U633" i="3"/>
  <c r="Q639" i="3" a="1"/>
  <c r="Q639" i="3" s="1"/>
  <c r="AD639" i="3" a="1"/>
  <c r="AD639" i="3" s="1"/>
  <c r="T642" i="3" a="1"/>
  <c r="T642" i="3" s="1"/>
  <c r="AA962" i="3"/>
  <c r="W973" i="3" s="1"/>
  <c r="AX672" i="3"/>
  <c r="AZ26" i="3" s="1"/>
  <c r="L676" i="3"/>
  <c r="AX681" i="3"/>
  <c r="AZ35" i="3" s="1"/>
  <c r="AX695" i="3"/>
  <c r="AZ49" i="3" s="1"/>
  <c r="U942" i="3"/>
  <c r="R953" i="3" s="1"/>
  <c r="P947" i="3"/>
  <c r="N642" i="3" a="1"/>
  <c r="N642" i="3" s="1"/>
  <c r="AA642" i="3" a="1"/>
  <c r="AA642" i="3" s="1"/>
  <c r="O962" i="3"/>
  <c r="O973" i="3" s="1"/>
  <c r="O939" i="3"/>
  <c r="O950" i="3" s="1"/>
  <c r="AO962" i="3"/>
  <c r="AF973" i="3" s="1"/>
  <c r="AO939" i="3"/>
  <c r="AF950" i="3" s="1"/>
  <c r="L703" i="3"/>
  <c r="AX704" i="3"/>
  <c r="AZ58" i="3" s="1"/>
  <c r="AM939" i="3"/>
  <c r="AE950" i="3" s="1"/>
  <c r="Z942" i="3"/>
  <c r="V953" i="3" s="1"/>
  <c r="P946" i="3"/>
  <c r="U642" i="3" a="1"/>
  <c r="U642" i="3" s="1"/>
  <c r="P962" i="3"/>
  <c r="P939" i="3"/>
  <c r="AC962" i="3"/>
  <c r="X973" i="3" s="1"/>
  <c r="AC939" i="3"/>
  <c r="X950" i="3" s="1"/>
  <c r="AP962" i="3"/>
  <c r="AX660" i="3"/>
  <c r="AZ14" i="3" s="1"/>
  <c r="M940" i="3"/>
  <c r="M951" i="3" s="1"/>
  <c r="M949" i="3"/>
  <c r="AN939" i="3"/>
  <c r="AA942" i="3"/>
  <c r="W953" i="3" s="1"/>
  <c r="R945" i="3"/>
  <c r="X633" i="3"/>
  <c r="Y639" i="3" a="1"/>
  <c r="Y639" i="3" s="1"/>
  <c r="O642" i="3" a="1"/>
  <c r="O642" i="3" s="1"/>
  <c r="AB642" i="3" a="1"/>
  <c r="AB642" i="3" s="1"/>
  <c r="Q962" i="3"/>
  <c r="P973" i="3" s="1"/>
  <c r="AD962" i="3"/>
  <c r="AX655" i="3"/>
  <c r="AZ9" i="3" s="1"/>
  <c r="AX664" i="3"/>
  <c r="AZ18" i="3" s="1"/>
  <c r="AX684" i="3"/>
  <c r="AZ38" i="3" s="1"/>
  <c r="L688" i="3"/>
  <c r="AN969" i="3" a="1"/>
  <c r="AN969" i="3" s="1"/>
  <c r="AS969" i="3" a="1"/>
  <c r="AS969" i="3" s="1"/>
  <c r="AH980" i="3" s="1"/>
  <c r="AF964" i="3" a="1"/>
  <c r="AF964" i="3" s="1"/>
  <c r="AF968" i="3" a="1"/>
  <c r="AF968" i="3" s="1"/>
  <c r="V969" i="3" a="1"/>
  <c r="V969" i="3" s="1"/>
  <c r="AP969" i="3" a="1"/>
  <c r="AP969" i="3" s="1"/>
  <c r="AQ964" i="3" a="1"/>
  <c r="AQ964" i="3" s="1"/>
  <c r="AG975" i="3" s="1"/>
  <c r="W947" i="3"/>
  <c r="S958" i="3" s="1"/>
  <c r="AT946" i="3"/>
  <c r="AG946" i="3"/>
  <c r="Z957" i="3" s="1"/>
  <c r="T946" i="3"/>
  <c r="AQ945" i="3"/>
  <c r="AG956" i="3" s="1"/>
  <c r="AD945" i="3"/>
  <c r="Q945" i="3"/>
  <c r="P956" i="3" s="1"/>
  <c r="AU947" i="3"/>
  <c r="AI958" i="3" s="1"/>
  <c r="AH947" i="3"/>
  <c r="U947" i="3"/>
  <c r="R958" i="3" s="1"/>
  <c r="AR946" i="3"/>
  <c r="AE946" i="3"/>
  <c r="Y957" i="3" s="1"/>
  <c r="R946" i="3"/>
  <c r="AO945" i="3"/>
  <c r="AF956" i="3" s="1"/>
  <c r="AB945" i="3"/>
  <c r="O945" i="3"/>
  <c r="O956" i="3" s="1"/>
  <c r="AA941" i="3"/>
  <c r="W952" i="3" s="1"/>
  <c r="Z970" i="3" a="1"/>
  <c r="Z970" i="3" s="1"/>
  <c r="V981" i="3" s="1"/>
  <c r="AO968" i="3" a="1"/>
  <c r="AO968" i="3" s="1"/>
  <c r="AF979" i="3" s="1"/>
  <c r="O968" i="3" a="1"/>
  <c r="O968" i="3" s="1"/>
  <c r="O979" i="3" s="1"/>
  <c r="AS947" i="3"/>
  <c r="AH958" i="3" s="1"/>
  <c r="AD947" i="3"/>
  <c r="O947" i="3"/>
  <c r="O958" i="3" s="1"/>
  <c r="AI946" i="3"/>
  <c r="AA957" i="3" s="1"/>
  <c r="S946" i="3"/>
  <c r="Q957" i="3" s="1"/>
  <c r="AM945" i="3"/>
  <c r="AE956" i="3" s="1"/>
  <c r="W945" i="3"/>
  <c r="S956" i="3" s="1"/>
  <c r="AR941" i="3"/>
  <c r="AR947" i="3"/>
  <c r="AC947" i="3"/>
  <c r="X958" i="3" s="1"/>
  <c r="N947" i="3"/>
  <c r="N958" i="3" s="1"/>
  <c r="AH946" i="3"/>
  <c r="Q946" i="3"/>
  <c r="P957" i="3" s="1"/>
  <c r="AL945" i="3"/>
  <c r="AD956" i="3" s="1"/>
  <c r="V945" i="3"/>
  <c r="T968" i="3" a="1"/>
  <c r="T968" i="3" s="1"/>
  <c r="AP947" i="3"/>
  <c r="AA947" i="3"/>
  <c r="W958" i="3" s="1"/>
  <c r="AU946" i="3"/>
  <c r="AI957" i="3" s="1"/>
  <c r="AD946" i="3"/>
  <c r="O946" i="3"/>
  <c r="O957" i="3" s="1"/>
  <c r="AI945" i="3"/>
  <c r="AA956" i="3" s="1"/>
  <c r="T945" i="3"/>
  <c r="P968" i="3" a="1"/>
  <c r="P968" i="3" s="1"/>
  <c r="AO947" i="3"/>
  <c r="AF958" i="3" s="1"/>
  <c r="Z947" i="3"/>
  <c r="V958" i="3" s="1"/>
  <c r="AS946" i="3"/>
  <c r="AH957" i="3" s="1"/>
  <c r="AC946" i="3"/>
  <c r="X957" i="3" s="1"/>
  <c r="N946" i="3"/>
  <c r="N957" i="3" s="1"/>
  <c r="AH945" i="3"/>
  <c r="S945" i="3"/>
  <c r="Q956" i="3" s="1"/>
  <c r="AC964" i="3" a="1"/>
  <c r="AC964" i="3" s="1"/>
  <c r="X975" i="3" s="1"/>
  <c r="AM947" i="3"/>
  <c r="AE958" i="3" s="1"/>
  <c r="V947" i="3"/>
  <c r="AP946" i="3"/>
  <c r="AA946" i="3"/>
  <c r="W957" i="3" s="1"/>
  <c r="AU945" i="3"/>
  <c r="AI956" i="3" s="1"/>
  <c r="AF945" i="3"/>
  <c r="P945" i="3"/>
  <c r="Y940" i="3"/>
  <c r="AK938" i="3"/>
  <c r="AC949" i="3" s="1"/>
  <c r="AL947" i="3"/>
  <c r="AD958" i="3" s="1"/>
  <c r="T947" i="3"/>
  <c r="AO946" i="3"/>
  <c r="AF957" i="3" s="1"/>
  <c r="Z946" i="3"/>
  <c r="V957" i="3" s="1"/>
  <c r="AT945" i="3"/>
  <c r="AE945" i="3"/>
  <c r="Y956" i="3" s="1"/>
  <c r="N945" i="3"/>
  <c r="N956" i="3" s="1"/>
  <c r="AG947" i="3"/>
  <c r="Z958" i="3" s="1"/>
  <c r="R947" i="3"/>
  <c r="AM946" i="3"/>
  <c r="AE957" i="3" s="1"/>
  <c r="W946" i="3"/>
  <c r="S957" i="3" s="1"/>
  <c r="AR945" i="3"/>
  <c r="AA945" i="3"/>
  <c r="W956" i="3" s="1"/>
  <c r="AF941" i="3"/>
  <c r="AP939" i="3"/>
  <c r="AC942" i="3"/>
  <c r="X953" i="3" s="1"/>
  <c r="U945" i="3"/>
  <c r="R956" i="3" s="1"/>
  <c r="V946" i="3"/>
  <c r="Y947" i="3"/>
  <c r="AL962" i="3"/>
  <c r="AD973" i="3" s="1"/>
  <c r="N630" i="3"/>
  <c r="M633" i="3"/>
  <c r="Y633" i="3"/>
  <c r="M639" i="3" a="1"/>
  <c r="M639" i="3" s="1"/>
  <c r="AF639" i="3" a="1"/>
  <c r="AF639" i="3" s="1"/>
  <c r="V642" i="3" a="1"/>
  <c r="V642" i="3" s="1"/>
  <c r="R962" i="3"/>
  <c r="R939" i="3"/>
  <c r="AE962" i="3"/>
  <c r="Y973" i="3" s="1"/>
  <c r="AE939" i="3"/>
  <c r="Y950" i="3" s="1"/>
  <c r="AR962" i="3"/>
  <c r="AR939" i="3"/>
  <c r="AX650" i="3"/>
  <c r="AZ4" i="3" s="1"/>
  <c r="L675" i="3"/>
  <c r="N939" i="3"/>
  <c r="N950" i="3" s="1"/>
  <c r="AQ939" i="3"/>
  <c r="AG950" i="3" s="1"/>
  <c r="AD942" i="3"/>
  <c r="Y945" i="3"/>
  <c r="Y946" i="3"/>
  <c r="AB947" i="3"/>
  <c r="P642" i="3" a="1"/>
  <c r="P642" i="3" s="1"/>
  <c r="AC642" i="3" a="1"/>
  <c r="AC642" i="3" s="1"/>
  <c r="S939" i="3"/>
  <c r="Q950" i="3" s="1"/>
  <c r="AF939" i="3"/>
  <c r="AS962" i="3"/>
  <c r="AH973" i="3" s="1"/>
  <c r="AS939" i="3"/>
  <c r="AH950" i="3" s="1"/>
  <c r="AB946" i="3"/>
  <c r="AE947" i="3"/>
  <c r="Y958" i="3" s="1"/>
  <c r="P630" i="3"/>
  <c r="AB630" i="3"/>
  <c r="O633" i="3"/>
  <c r="AA633" i="3"/>
  <c r="N639" i="3" a="1"/>
  <c r="N639" i="3" s="1"/>
  <c r="W642" i="3" a="1"/>
  <c r="W642" i="3" s="1"/>
  <c r="AE965" i="3" a="1"/>
  <c r="AE965" i="3" s="1"/>
  <c r="Y976" i="3" s="1"/>
  <c r="W965" i="3" a="1"/>
  <c r="W965" i="3" s="1"/>
  <c r="S976" i="3" s="1"/>
  <c r="Q965" i="3" a="1"/>
  <c r="Q965" i="3" s="1"/>
  <c r="P976" i="3" s="1"/>
  <c r="AD965" i="3" a="1"/>
  <c r="AD965" i="3" s="1"/>
  <c r="V965" i="3" a="1"/>
  <c r="V965" i="3" s="1"/>
  <c r="O965" i="3" a="1"/>
  <c r="O965" i="3" s="1"/>
  <c r="O976" i="3" s="1"/>
  <c r="AT942" i="3"/>
  <c r="AG942" i="3"/>
  <c r="Z953" i="3" s="1"/>
  <c r="S942" i="3"/>
  <c r="Q953" i="3" s="1"/>
  <c r="AL965" i="3" a="1"/>
  <c r="AL965" i="3" s="1"/>
  <c r="AD976" i="3" s="1"/>
  <c r="N965" i="3" a="1"/>
  <c r="N965" i="3" s="1"/>
  <c r="N976" i="3" s="1"/>
  <c r="AR942" i="3"/>
  <c r="AE942" i="3"/>
  <c r="Y953" i="3" s="1"/>
  <c r="Q942" i="3"/>
  <c r="P953" i="3" s="1"/>
  <c r="AS965" i="3" a="1"/>
  <c r="AS965" i="3" s="1"/>
  <c r="AH976" i="3" s="1"/>
  <c r="AP965" i="3" a="1"/>
  <c r="AP965" i="3" s="1"/>
  <c r="AH965" i="3" a="1"/>
  <c r="AH965" i="3" s="1"/>
  <c r="AA965" i="3" a="1"/>
  <c r="AA965" i="3" s="1"/>
  <c r="W976" i="3" s="1"/>
  <c r="AT965" i="3" a="1"/>
  <c r="AT965" i="3" s="1"/>
  <c r="AN942" i="3"/>
  <c r="W942" i="3"/>
  <c r="S953" i="3" s="1"/>
  <c r="AR965" i="3" a="1"/>
  <c r="AR965" i="3" s="1"/>
  <c r="AW964" i="3"/>
  <c r="AM942" i="3"/>
  <c r="AE953" i="3" s="1"/>
  <c r="V942" i="3"/>
  <c r="AQ965" i="3" a="1"/>
  <c r="AQ965" i="3" s="1"/>
  <c r="AG976" i="3" s="1"/>
  <c r="AG965" i="3" a="1"/>
  <c r="AG965" i="3" s="1"/>
  <c r="Z976" i="3" s="1"/>
  <c r="U965" i="3" a="1"/>
  <c r="U965" i="3" s="1"/>
  <c r="R976" i="3" s="1"/>
  <c r="T965" i="3" a="1"/>
  <c r="T965" i="3" s="1"/>
  <c r="T942" i="3"/>
  <c r="AF965" i="3" a="1"/>
  <c r="AF965" i="3" s="1"/>
  <c r="AI942" i="3"/>
  <c r="AA953" i="3" s="1"/>
  <c r="R942" i="3"/>
  <c r="AO965" i="3" a="1"/>
  <c r="AO965" i="3" s="1"/>
  <c r="AF976" i="3" s="1"/>
  <c r="S965" i="3" a="1"/>
  <c r="S965" i="3" s="1"/>
  <c r="Q976" i="3" s="1"/>
  <c r="AC965" i="3" a="1"/>
  <c r="AC965" i="3" s="1"/>
  <c r="X976" i="3" s="1"/>
  <c r="AF942" i="3"/>
  <c r="O942" i="3"/>
  <c r="O953" i="3" s="1"/>
  <c r="AN965" i="3" a="1"/>
  <c r="AN965" i="3" s="1"/>
  <c r="R965" i="3" a="1"/>
  <c r="R965" i="3" s="1"/>
  <c r="AM965" i="3" a="1"/>
  <c r="AM965" i="3" s="1"/>
  <c r="AE976" i="3" s="1"/>
  <c r="AB965" i="3" a="1"/>
  <c r="AB965" i="3" s="1"/>
  <c r="AQ942" i="3"/>
  <c r="AG953" i="3" s="1"/>
  <c r="AB942" i="3"/>
  <c r="T939" i="3"/>
  <c r="AG962" i="3"/>
  <c r="Z973" i="3" s="1"/>
  <c r="AG939" i="3"/>
  <c r="Z950" i="3" s="1"/>
  <c r="AT962" i="3"/>
  <c r="AT939" i="3"/>
  <c r="AX697" i="3"/>
  <c r="AZ51" i="3" s="1"/>
  <c r="L697" i="3"/>
  <c r="AC945" i="3"/>
  <c r="X956" i="3" s="1"/>
  <c r="AF946" i="3"/>
  <c r="AF947" i="3"/>
  <c r="U949" i="3"/>
  <c r="M963" i="3"/>
  <c r="M974" i="3" s="1"/>
  <c r="Z965" i="3" a="1"/>
  <c r="Z965" i="3" s="1"/>
  <c r="V976" i="3" s="1"/>
  <c r="Q642" i="3" a="1"/>
  <c r="Q642" i="3" s="1"/>
  <c r="AD642" i="3" a="1"/>
  <c r="AD642" i="3" s="1"/>
  <c r="U939" i="3"/>
  <c r="R950" i="3" s="1"/>
  <c r="U962" i="3"/>
  <c r="R973" i="3" s="1"/>
  <c r="AH962" i="3"/>
  <c r="AU962" i="3"/>
  <c r="AI973" i="3" s="1"/>
  <c r="AU939" i="3"/>
  <c r="AI950" i="3" s="1"/>
  <c r="L678" i="3"/>
  <c r="L687" i="3"/>
  <c r="M941" i="3"/>
  <c r="M952" i="3" s="1"/>
  <c r="AL942" i="3"/>
  <c r="AD953" i="3" s="1"/>
  <c r="AG945" i="3"/>
  <c r="Z956" i="3" s="1"/>
  <c r="AI947" i="3"/>
  <c r="AA958" i="3" s="1"/>
  <c r="U975" i="3"/>
  <c r="AK964" i="3"/>
  <c r="AC975" i="3" s="1"/>
  <c r="V962" i="3"/>
  <c r="AI939" i="3"/>
  <c r="AA950" i="3" s="1"/>
  <c r="AI962" i="3"/>
  <c r="AA973" i="3" s="1"/>
  <c r="L663" i="3"/>
  <c r="L701" i="3"/>
  <c r="AA939" i="3"/>
  <c r="W950" i="3" s="1"/>
  <c r="AT941" i="3"/>
  <c r="AO942" i="3"/>
  <c r="AF953" i="3" s="1"/>
  <c r="AL946" i="3"/>
  <c r="AD957" i="3" s="1"/>
  <c r="AN947" i="3"/>
  <c r="AI965" i="3" a="1"/>
  <c r="AI965" i="3" s="1"/>
  <c r="AA976" i="3" s="1"/>
  <c r="Y963" i="3"/>
  <c r="AX699" i="3"/>
  <c r="AZ53" i="3" s="1"/>
  <c r="Y969" i="3"/>
  <c r="Y968" i="3"/>
  <c r="U972" i="3"/>
  <c r="Y970" i="3"/>
  <c r="AK961" i="3"/>
  <c r="AC972" i="3" s="1"/>
  <c r="L699" i="3"/>
  <c r="J692" i="3" l="1"/>
  <c r="I382" i="3"/>
  <c r="AZ694" i="3"/>
  <c r="BB48" i="3" s="1"/>
  <c r="I694" i="3"/>
  <c r="J48" i="3"/>
  <c r="J651" i="3"/>
  <c r="I341" i="3"/>
  <c r="AY693" i="3"/>
  <c r="BA47" i="3" s="1"/>
  <c r="I47" i="3"/>
  <c r="R635" i="3"/>
  <c r="L383" i="3"/>
  <c r="L47" i="3"/>
  <c r="U327" i="3"/>
  <c r="AJ317" i="3"/>
  <c r="AC327" i="3" s="1"/>
  <c r="AH941" i="3"/>
  <c r="V941" i="3"/>
  <c r="AP968" i="3" a="1"/>
  <c r="AP968" i="3" s="1"/>
  <c r="AN941" i="3"/>
  <c r="AH964" i="3" a="1"/>
  <c r="AH964" i="3" s="1"/>
  <c r="U968" i="3" a="1"/>
  <c r="U968" i="3" s="1"/>
  <c r="R979" i="3" s="1"/>
  <c r="AA970" i="3" a="1"/>
  <c r="AA970" i="3" s="1"/>
  <c r="W981" i="3" s="1"/>
  <c r="AQ969" i="3" a="1"/>
  <c r="AQ969" i="3" s="1"/>
  <c r="AG980" i="3" s="1"/>
  <c r="Q969" i="3" a="1"/>
  <c r="Q969" i="3" s="1"/>
  <c r="P980" i="3" s="1"/>
  <c r="S968" i="3" a="1"/>
  <c r="S968" i="3" s="1"/>
  <c r="Q979" i="3" s="1"/>
  <c r="AD970" i="3" a="1"/>
  <c r="AD970" i="3" s="1"/>
  <c r="AT969" i="3" a="1"/>
  <c r="AT969" i="3" s="1"/>
  <c r="AD635" i="3"/>
  <c r="J673" i="3"/>
  <c r="I363" i="3"/>
  <c r="AC635" i="3"/>
  <c r="AB643" i="3" a="1"/>
  <c r="AB643" i="3" s="1"/>
  <c r="W643" i="3" a="1"/>
  <c r="W643" i="3" s="1"/>
  <c r="J697" i="3"/>
  <c r="I387" i="3"/>
  <c r="AY666" i="3"/>
  <c r="BA20" i="3" s="1"/>
  <c r="I20" i="3"/>
  <c r="T634" i="3"/>
  <c r="J655" i="3"/>
  <c r="I345" i="3"/>
  <c r="L639" i="3"/>
  <c r="Z639" i="3"/>
  <c r="AZ683" i="3"/>
  <c r="BB37" i="3" s="1"/>
  <c r="I683" i="3"/>
  <c r="J37" i="3"/>
  <c r="AZ688" i="3"/>
  <c r="BB42" i="3" s="1"/>
  <c r="I688" i="3"/>
  <c r="J42" i="3"/>
  <c r="O941" i="3"/>
  <c r="O952" i="3" s="1"/>
  <c r="AK969" i="3"/>
  <c r="AC980" i="3" s="1"/>
  <c r="U980" i="3"/>
  <c r="M969" i="3"/>
  <c r="M980" i="3" s="1"/>
  <c r="AG941" i="3"/>
  <c r="Z952" i="3" s="1"/>
  <c r="AA964" i="3" a="1"/>
  <c r="AA964" i="3" s="1"/>
  <c r="W975" i="3" s="1"/>
  <c r="AL941" i="3"/>
  <c r="AD952" i="3" s="1"/>
  <c r="Z941" i="3"/>
  <c r="V952" i="3" s="1"/>
  <c r="V964" i="3" a="1"/>
  <c r="V964" i="3" s="1"/>
  <c r="AB969" i="3" a="1"/>
  <c r="AB969" i="3" s="1"/>
  <c r="AP964" i="3" a="1"/>
  <c r="AP964" i="3" s="1"/>
  <c r="AM970" i="3" a="1"/>
  <c r="AM970" i="3" s="1"/>
  <c r="AE981" i="3" s="1"/>
  <c r="AG970" i="3" a="1"/>
  <c r="AG970" i="3" s="1"/>
  <c r="Z981" i="3" s="1"/>
  <c r="AB970" i="3" a="1"/>
  <c r="AB970" i="3" s="1"/>
  <c r="W969" i="3" a="1"/>
  <c r="W969" i="3" s="1"/>
  <c r="S980" i="3" s="1"/>
  <c r="AN968" i="3" a="1"/>
  <c r="AN968" i="3" s="1"/>
  <c r="AU968" i="3" a="1"/>
  <c r="AU968" i="3" s="1"/>
  <c r="AI979" i="3" s="1"/>
  <c r="AE970" i="3" a="1"/>
  <c r="AE970" i="3" s="1"/>
  <c r="Y981" i="3" s="1"/>
  <c r="S947" i="3"/>
  <c r="Q958" i="3" s="1"/>
  <c r="J687" i="3"/>
  <c r="I377" i="3"/>
  <c r="T635" i="3"/>
  <c r="AA644" i="3" a="1"/>
  <c r="AA644" i="3" s="1"/>
  <c r="O644" i="3" a="1"/>
  <c r="O644" i="3" s="1"/>
  <c r="V635" i="3"/>
  <c r="T633" i="3"/>
  <c r="J661" i="3"/>
  <c r="I351" i="3"/>
  <c r="L366" i="3"/>
  <c r="L30" i="3"/>
  <c r="AQ941" i="3"/>
  <c r="AG952" i="3" s="1"/>
  <c r="AE964" i="3" a="1"/>
  <c r="AE964" i="3" s="1"/>
  <c r="Y975" i="3" s="1"/>
  <c r="S970" i="3" a="1"/>
  <c r="S970" i="3" s="1"/>
  <c r="Q981" i="3" s="1"/>
  <c r="N969" i="3" a="1"/>
  <c r="N969" i="3" s="1"/>
  <c r="N980" i="3" s="1"/>
  <c r="N968" i="3" a="1"/>
  <c r="N968" i="3" s="1"/>
  <c r="N979" i="3" s="1"/>
  <c r="AL968" i="3" a="1"/>
  <c r="AL968" i="3" s="1"/>
  <c r="AD979" i="3" s="1"/>
  <c r="AH970" i="3" a="1"/>
  <c r="AH970" i="3" s="1"/>
  <c r="AL969" i="3" a="1"/>
  <c r="AL969" i="3" s="1"/>
  <c r="AD980" i="3" s="1"/>
  <c r="AT968" i="3" a="1"/>
  <c r="AT968" i="3" s="1"/>
  <c r="Z969" i="3" a="1"/>
  <c r="Z969" i="3" s="1"/>
  <c r="V980" i="3" s="1"/>
  <c r="L378" i="3"/>
  <c r="L42" i="3"/>
  <c r="U946" i="3"/>
  <c r="R957" i="3" s="1"/>
  <c r="AY696" i="3"/>
  <c r="BA50" i="3" s="1"/>
  <c r="I50" i="3"/>
  <c r="J657" i="3"/>
  <c r="I347" i="3"/>
  <c r="N635" i="3"/>
  <c r="Y643" i="3" a="1"/>
  <c r="Y643" i="3" s="1"/>
  <c r="AF635" i="3"/>
  <c r="R634" i="3"/>
  <c r="V644" i="3" a="1"/>
  <c r="V644" i="3" s="1"/>
  <c r="L388" i="3"/>
  <c r="L52" i="3"/>
  <c r="U634" i="3"/>
  <c r="L325" i="3"/>
  <c r="L317" i="3"/>
  <c r="L327" i="3" s="1"/>
  <c r="L316" i="3"/>
  <c r="U979" i="3"/>
  <c r="AK968" i="3"/>
  <c r="AC979" i="3" s="1"/>
  <c r="M968" i="3"/>
  <c r="M979" i="3" s="1"/>
  <c r="U974" i="3"/>
  <c r="AK963" i="3"/>
  <c r="AC974" i="3" s="1"/>
  <c r="L391" i="3"/>
  <c r="L55" i="3"/>
  <c r="AS941" i="3"/>
  <c r="AH952" i="3" s="1"/>
  <c r="AR964" i="3" a="1"/>
  <c r="AR964" i="3" s="1"/>
  <c r="AK940" i="3"/>
  <c r="AC951" i="3" s="1"/>
  <c r="U951" i="3"/>
  <c r="R964" i="3" a="1"/>
  <c r="R964" i="3" s="1"/>
  <c r="W941" i="3"/>
  <c r="S952" i="3" s="1"/>
  <c r="U964" i="3" a="1"/>
  <c r="U964" i="3" s="1"/>
  <c r="R975" i="3" s="1"/>
  <c r="Q968" i="3" a="1"/>
  <c r="Q968" i="3" s="1"/>
  <c r="P979" i="3" s="1"/>
  <c r="AO969" i="3" a="1"/>
  <c r="AO969" i="3" s="1"/>
  <c r="AF980" i="3" s="1"/>
  <c r="AI968" i="3" a="1"/>
  <c r="AI968" i="3" s="1"/>
  <c r="AA979" i="3" s="1"/>
  <c r="AR968" i="3" a="1"/>
  <c r="AR968" i="3" s="1"/>
  <c r="R968" i="3" a="1"/>
  <c r="R968" i="3" s="1"/>
  <c r="AR969" i="3" a="1"/>
  <c r="AR969" i="3" s="1"/>
  <c r="AE969" i="3" a="1"/>
  <c r="AE969" i="3" s="1"/>
  <c r="Y980" i="3" s="1"/>
  <c r="AF969" i="3" a="1"/>
  <c r="AF969" i="3" s="1"/>
  <c r="AG964" i="3" a="1"/>
  <c r="AG964" i="3" s="1"/>
  <c r="Z975" i="3" s="1"/>
  <c r="J652" i="3"/>
  <c r="I342" i="3"/>
  <c r="AY681" i="3"/>
  <c r="BA35" i="3" s="1"/>
  <c r="I35" i="3"/>
  <c r="AA635" i="3"/>
  <c r="Q644" i="3" a="1"/>
  <c r="Q644" i="3" s="1"/>
  <c r="I381" i="3"/>
  <c r="J691" i="3"/>
  <c r="J669" i="3"/>
  <c r="I359" i="3"/>
  <c r="L348" i="3"/>
  <c r="L12" i="3"/>
  <c r="M635" i="3"/>
  <c r="AZ677" i="3"/>
  <c r="BB31" i="3" s="1"/>
  <c r="I677" i="3"/>
  <c r="J31" i="3"/>
  <c r="AZ686" i="3"/>
  <c r="BB40" i="3" s="1"/>
  <c r="I686" i="3"/>
  <c r="J40" i="3"/>
  <c r="U331" i="3"/>
  <c r="L321" i="3"/>
  <c r="L331" i="3" s="1"/>
  <c r="AJ321" i="3"/>
  <c r="AC331" i="3" s="1"/>
  <c r="L353" i="3"/>
  <c r="L17" i="3"/>
  <c r="L365" i="3"/>
  <c r="L29" i="3"/>
  <c r="AS970" i="3" a="1"/>
  <c r="AS970" i="3" s="1"/>
  <c r="AH981" i="3" s="1"/>
  <c r="AB964" i="3" a="1"/>
  <c r="AB964" i="3" s="1"/>
  <c r="AM941" i="3"/>
  <c r="AE952" i="3" s="1"/>
  <c r="AD964" i="3" a="1"/>
  <c r="AD964" i="3" s="1"/>
  <c r="O964" i="3" a="1"/>
  <c r="O964" i="3" s="1"/>
  <c r="O975" i="3" s="1"/>
  <c r="AG969" i="3" a="1"/>
  <c r="AG969" i="3" s="1"/>
  <c r="Z980" i="3" s="1"/>
  <c r="AF970" i="3" a="1"/>
  <c r="AF970" i="3" s="1"/>
  <c r="T969" i="3" a="1"/>
  <c r="T969" i="3" s="1"/>
  <c r="AC969" i="3" a="1"/>
  <c r="AC969" i="3" s="1"/>
  <c r="X980" i="3" s="1"/>
  <c r="AM968" i="3" a="1"/>
  <c r="AM968" i="3" s="1"/>
  <c r="AE979" i="3" s="1"/>
  <c r="AC970" i="3" a="1"/>
  <c r="AC970" i="3" s="1"/>
  <c r="X981" i="3" s="1"/>
  <c r="P970" i="3" a="1"/>
  <c r="P970" i="3" s="1"/>
  <c r="Q970" i="3" a="1"/>
  <c r="Q970" i="3" s="1"/>
  <c r="P981" i="3" s="1"/>
  <c r="I366" i="3"/>
  <c r="J676" i="3"/>
  <c r="J650" i="3"/>
  <c r="I340" i="3"/>
  <c r="X644" i="3" a="1"/>
  <c r="X644" i="3" s="1"/>
  <c r="AF644" i="3" a="1"/>
  <c r="AF644" i="3" s="1"/>
  <c r="AZ670" i="3"/>
  <c r="BB24" i="3" s="1"/>
  <c r="I670" i="3"/>
  <c r="J24" i="3"/>
  <c r="J703" i="3"/>
  <c r="I393" i="3"/>
  <c r="L339" i="3"/>
  <c r="L3" i="3"/>
  <c r="U333" i="3"/>
  <c r="L323" i="3"/>
  <c r="L333" i="3" s="1"/>
  <c r="AJ323" i="3"/>
  <c r="AC333" i="3" s="1"/>
  <c r="T941" i="3"/>
  <c r="AM964" i="3" a="1"/>
  <c r="AM964" i="3" s="1"/>
  <c r="AE975" i="3" s="1"/>
  <c r="AO964" i="3" a="1"/>
  <c r="AO964" i="3" s="1"/>
  <c r="AF975" i="3" s="1"/>
  <c r="AC968" i="3" a="1"/>
  <c r="AC968" i="3" s="1"/>
  <c r="X979" i="3" s="1"/>
  <c r="AU969" i="3" a="1"/>
  <c r="AU969" i="3" s="1"/>
  <c r="AI980" i="3" s="1"/>
  <c r="AI969" i="3" a="1"/>
  <c r="AI969" i="3" s="1"/>
  <c r="AA980" i="3" s="1"/>
  <c r="AS968" i="3" a="1"/>
  <c r="AS968" i="3" s="1"/>
  <c r="AH979" i="3" s="1"/>
  <c r="AI970" i="3" a="1"/>
  <c r="AI970" i="3" s="1"/>
  <c r="AA981" i="3" s="1"/>
  <c r="V970" i="3" a="1"/>
  <c r="V970" i="3" s="1"/>
  <c r="W970" i="3" a="1"/>
  <c r="W970" i="3" s="1"/>
  <c r="S981" i="3" s="1"/>
  <c r="J674" i="3"/>
  <c r="I364" i="3"/>
  <c r="AY702" i="3"/>
  <c r="BA56" i="3" s="1"/>
  <c r="I56" i="3"/>
  <c r="AZ704" i="3"/>
  <c r="BB58" i="3" s="1"/>
  <c r="I704" i="3"/>
  <c r="J58" i="3"/>
  <c r="J664" i="3"/>
  <c r="I354" i="3"/>
  <c r="I684" i="3"/>
  <c r="AZ684" i="3"/>
  <c r="BB38" i="3" s="1"/>
  <c r="J38" i="3"/>
  <c r="AY690" i="3"/>
  <c r="BA44" i="3" s="1"/>
  <c r="I44" i="3"/>
  <c r="AS964" i="3" a="1"/>
  <c r="AS964" i="3" s="1"/>
  <c r="AH975" i="3" s="1"/>
  <c r="L377" i="3"/>
  <c r="L41" i="3"/>
  <c r="P964" i="3" a="1"/>
  <c r="P964" i="3" s="1"/>
  <c r="Q941" i="3"/>
  <c r="P952" i="3" s="1"/>
  <c r="AI941" i="3"/>
  <c r="AA952" i="3" s="1"/>
  <c r="S964" i="3" a="1"/>
  <c r="S964" i="3" s="1"/>
  <c r="Q975" i="3" s="1"/>
  <c r="AU964" i="3" a="1"/>
  <c r="AU964" i="3" s="1"/>
  <c r="AI975" i="3" s="1"/>
  <c r="AB941" i="3"/>
  <c r="AE968" i="3" a="1"/>
  <c r="AE968" i="3" s="1"/>
  <c r="Y979" i="3" s="1"/>
  <c r="AQ968" i="3" a="1"/>
  <c r="AQ968" i="3" s="1"/>
  <c r="AG979" i="3" s="1"/>
  <c r="AN970" i="3" a="1"/>
  <c r="AN970" i="3" s="1"/>
  <c r="N970" i="3" a="1"/>
  <c r="N970" i="3" s="1"/>
  <c r="N981" i="3" s="1"/>
  <c r="AD969" i="3" a="1"/>
  <c r="AD969" i="3" s="1"/>
  <c r="AQ970" i="3" a="1"/>
  <c r="AQ970" i="3" s="1"/>
  <c r="AG981" i="3" s="1"/>
  <c r="AL970" i="3" a="1"/>
  <c r="AL970" i="3" s="1"/>
  <c r="AD981" i="3" s="1"/>
  <c r="J653" i="3"/>
  <c r="I343" i="3"/>
  <c r="I391" i="3"/>
  <c r="J701" i="3"/>
  <c r="J649" i="3"/>
  <c r="AF641" i="3" a="1"/>
  <c r="AF641" i="3" s="1"/>
  <c r="AA640" i="3" a="1"/>
  <c r="AA640" i="3" s="1"/>
  <c r="Y641" i="3" a="1"/>
  <c r="Y641" i="3" s="1"/>
  <c r="R641" i="3" a="1"/>
  <c r="R641" i="3" s="1"/>
  <c r="T640" i="3" a="1"/>
  <c r="T640" i="3" s="1"/>
  <c r="M640" i="3" a="1"/>
  <c r="M640" i="3" s="1"/>
  <c r="AE641" i="3" a="1"/>
  <c r="AE641" i="3" s="1"/>
  <c r="AF640" i="3" a="1"/>
  <c r="AF640" i="3" s="1"/>
  <c r="X632" i="3"/>
  <c r="AF631" i="3"/>
  <c r="T631" i="3"/>
  <c r="X641" i="3" a="1"/>
  <c r="X641" i="3" s="1"/>
  <c r="Q641" i="3" a="1"/>
  <c r="Q641" i="3" s="1"/>
  <c r="Y640" i="3" a="1"/>
  <c r="Y640" i="3" s="1"/>
  <c r="R640" i="3" a="1"/>
  <c r="R640" i="3" s="1"/>
  <c r="AD641" i="3" a="1"/>
  <c r="AD641" i="3" s="1"/>
  <c r="AE640" i="3" a="1"/>
  <c r="AE640" i="3" s="1"/>
  <c r="V632" i="3"/>
  <c r="AD631" i="3"/>
  <c r="Q631" i="3"/>
  <c r="W641" i="3" a="1"/>
  <c r="W641" i="3" s="1"/>
  <c r="P641" i="3" a="1"/>
  <c r="P641" i="3" s="1"/>
  <c r="X640" i="3" a="1"/>
  <c r="X640" i="3" s="1"/>
  <c r="Q640" i="3" a="1"/>
  <c r="Q640" i="3" s="1"/>
  <c r="U632" i="3"/>
  <c r="AC631" i="3"/>
  <c r="P631" i="3"/>
  <c r="AC641" i="3" a="1"/>
  <c r="AC641" i="3" s="1"/>
  <c r="AD640" i="3" a="1"/>
  <c r="AD640" i="3" s="1"/>
  <c r="V641" i="3" a="1"/>
  <c r="V641" i="3" s="1"/>
  <c r="O641" i="3" a="1"/>
  <c r="O641" i="3" s="1"/>
  <c r="W640" i="3" a="1"/>
  <c r="W640" i="3" s="1"/>
  <c r="AB641" i="3" a="1"/>
  <c r="AB641" i="3" s="1"/>
  <c r="AC640" i="3" a="1"/>
  <c r="AC640" i="3" s="1"/>
  <c r="AD632" i="3"/>
  <c r="Q632" i="3"/>
  <c r="M631" i="3"/>
  <c r="U641" i="3" a="1"/>
  <c r="U641" i="3" s="1"/>
  <c r="N641" i="3" a="1"/>
  <c r="N641" i="3" s="1"/>
  <c r="V640" i="3" a="1"/>
  <c r="V640" i="3" s="1"/>
  <c r="O640" i="3" a="1"/>
  <c r="O640" i="3" s="1"/>
  <c r="AA641" i="3" a="1"/>
  <c r="AA641" i="3" s="1"/>
  <c r="AB640" i="3" a="1"/>
  <c r="AB640" i="3" s="1"/>
  <c r="AB632" i="3"/>
  <c r="O632" i="3"/>
  <c r="X631" i="3"/>
  <c r="M632" i="3"/>
  <c r="N631" i="3"/>
  <c r="AF632" i="3"/>
  <c r="T641" i="3" a="1"/>
  <c r="T641" i="3" s="1"/>
  <c r="AB635" i="3"/>
  <c r="AE632" i="3"/>
  <c r="AE631" i="3"/>
  <c r="I339" i="3"/>
  <c r="M641" i="3" a="1"/>
  <c r="M641" i="3" s="1"/>
  <c r="AC632" i="3"/>
  <c r="AB631" i="3"/>
  <c r="AA632" i="3"/>
  <c r="AA631" i="3"/>
  <c r="Y632" i="3"/>
  <c r="Y631" i="3"/>
  <c r="W632" i="3"/>
  <c r="W631" i="3"/>
  <c r="U640" i="3" a="1"/>
  <c r="U640" i="3" s="1"/>
  <c r="T632" i="3"/>
  <c r="V631" i="3"/>
  <c r="O635" i="3"/>
  <c r="R632" i="3"/>
  <c r="U631" i="3"/>
  <c r="P640" i="3" a="1"/>
  <c r="P640" i="3" s="1"/>
  <c r="P632" i="3"/>
  <c r="R631" i="3"/>
  <c r="AC644" i="3" a="1"/>
  <c r="AC644" i="3" s="1"/>
  <c r="N632" i="3"/>
  <c r="O631" i="3"/>
  <c r="N640" i="3" a="1"/>
  <c r="N640" i="3" s="1"/>
  <c r="J679" i="3"/>
  <c r="I369" i="3"/>
  <c r="J675" i="3"/>
  <c r="I365" i="3"/>
  <c r="P644" i="3" a="1"/>
  <c r="P644" i="3" s="1"/>
  <c r="AE644" i="3" a="1"/>
  <c r="AE644" i="3" s="1"/>
  <c r="AY668" i="3"/>
  <c r="BA22" i="3" s="1"/>
  <c r="I22" i="3"/>
  <c r="J662" i="3"/>
  <c r="I352" i="3"/>
  <c r="AZ682" i="3"/>
  <c r="BB36" i="3" s="1"/>
  <c r="I682" i="3"/>
  <c r="J36" i="3"/>
  <c r="L368" i="3"/>
  <c r="L32" i="3"/>
  <c r="P941" i="3"/>
  <c r="AT970" i="3" a="1"/>
  <c r="AT970" i="3" s="1"/>
  <c r="T970" i="3" a="1"/>
  <c r="T970" i="3" s="1"/>
  <c r="O970" i="3" a="1"/>
  <c r="O970" i="3" s="1"/>
  <c r="O981" i="3" s="1"/>
  <c r="AA968" i="3" a="1"/>
  <c r="AA968" i="3" s="1"/>
  <c r="W979" i="3" s="1"/>
  <c r="AR970" i="3" a="1"/>
  <c r="AR970" i="3" s="1"/>
  <c r="W644" i="3" a="1"/>
  <c r="W644" i="3" s="1"/>
  <c r="N644" i="3" a="1"/>
  <c r="N644" i="3" s="1"/>
  <c r="AO941" i="3"/>
  <c r="AF952" i="3" s="1"/>
  <c r="Q964" i="3" a="1"/>
  <c r="Q964" i="3" s="1"/>
  <c r="P975" i="3" s="1"/>
  <c r="AE941" i="3"/>
  <c r="Y952" i="3" s="1"/>
  <c r="AD941" i="3"/>
  <c r="U941" i="3"/>
  <c r="R952" i="3" s="1"/>
  <c r="S941" i="3"/>
  <c r="Q952" i="3" s="1"/>
  <c r="AW941" i="3"/>
  <c r="R941" i="3"/>
  <c r="AX649" i="3"/>
  <c r="J665" i="3"/>
  <c r="I355" i="3"/>
  <c r="Q635" i="3"/>
  <c r="J663" i="3"/>
  <c r="I353" i="3"/>
  <c r="AY656" i="3"/>
  <c r="BA10" i="3" s="1"/>
  <c r="I10" i="3"/>
  <c r="AZ689" i="3"/>
  <c r="BB43" i="3" s="1"/>
  <c r="I689" i="3"/>
  <c r="J43" i="3"/>
  <c r="U332" i="3"/>
  <c r="L322" i="3"/>
  <c r="L332" i="3" s="1"/>
  <c r="AJ322" i="3"/>
  <c r="AC332" i="3" s="1"/>
  <c r="AY685" i="3"/>
  <c r="BA39" i="3" s="1"/>
  <c r="I39" i="3"/>
  <c r="L387" i="3"/>
  <c r="L51" i="3"/>
  <c r="L53" i="3"/>
  <c r="L389" i="3"/>
  <c r="W964" i="3" a="1"/>
  <c r="W964" i="3" s="1"/>
  <c r="S975" i="3" s="1"/>
  <c r="AU941" i="3"/>
  <c r="AI952" i="3" s="1"/>
  <c r="AL964" i="3" a="1"/>
  <c r="AL964" i="3" s="1"/>
  <c r="AD975" i="3" s="1"/>
  <c r="AN964" i="3" a="1"/>
  <c r="AN964" i="3" s="1"/>
  <c r="W968" i="3" a="1"/>
  <c r="W968" i="3" s="1"/>
  <c r="S979" i="3" s="1"/>
  <c r="AH969" i="3" a="1"/>
  <c r="AH969" i="3" s="1"/>
  <c r="AC941" i="3"/>
  <c r="X952" i="3" s="1"/>
  <c r="AD968" i="3" a="1"/>
  <c r="AD968" i="3" s="1"/>
  <c r="AO970" i="3" a="1"/>
  <c r="AO970" i="3" s="1"/>
  <c r="AF981" i="3" s="1"/>
  <c r="U970" i="3" a="1"/>
  <c r="U970" i="3" s="1"/>
  <c r="R981" i="3" s="1"/>
  <c r="AG968" i="3" a="1"/>
  <c r="AG968" i="3" s="1"/>
  <c r="Z979" i="3" s="1"/>
  <c r="AB968" i="3" a="1"/>
  <c r="AB968" i="3" s="1"/>
  <c r="L393" i="3"/>
  <c r="L57" i="3"/>
  <c r="Q947" i="3"/>
  <c r="P958" i="3" s="1"/>
  <c r="AZ700" i="3"/>
  <c r="BB54" i="3" s="1"/>
  <c r="I700" i="3"/>
  <c r="J54" i="3"/>
  <c r="AY672" i="3"/>
  <c r="BA26" i="3" s="1"/>
  <c r="I26" i="3"/>
  <c r="U644" i="3" a="1"/>
  <c r="U644" i="3" s="1"/>
  <c r="U957" i="3"/>
  <c r="AK946" i="3"/>
  <c r="AC957" i="3" s="1"/>
  <c r="M946" i="3"/>
  <c r="M957" i="3" s="1"/>
  <c r="AK947" i="3"/>
  <c r="AC958" i="3" s="1"/>
  <c r="U958" i="3"/>
  <c r="M947" i="3"/>
  <c r="M958" i="3" s="1"/>
  <c r="AT964" i="3" a="1"/>
  <c r="AT964" i="3" s="1"/>
  <c r="V968" i="3" a="1"/>
  <c r="V968" i="3" s="1"/>
  <c r="AA969" i="3" a="1"/>
  <c r="AA969" i="3" s="1"/>
  <c r="W980" i="3" s="1"/>
  <c r="AP941" i="3"/>
  <c r="N964" i="3" a="1"/>
  <c r="N964" i="3" s="1"/>
  <c r="N975" i="3" s="1"/>
  <c r="O969" i="3" a="1"/>
  <c r="O969" i="3" s="1"/>
  <c r="O980" i="3" s="1"/>
  <c r="AU970" i="3" a="1"/>
  <c r="AU970" i="3" s="1"/>
  <c r="AI981" i="3" s="1"/>
  <c r="AP970" i="3" a="1"/>
  <c r="AP970" i="3" s="1"/>
  <c r="R969" i="3" a="1"/>
  <c r="R969" i="3" s="1"/>
  <c r="AH968" i="3" a="1"/>
  <c r="AH968" i="3" s="1"/>
  <c r="AE635" i="3"/>
  <c r="J698" i="3"/>
  <c r="I388" i="3"/>
  <c r="AY671" i="3"/>
  <c r="BA25" i="3" s="1"/>
  <c r="I25" i="3"/>
  <c r="AD644" i="3" a="1"/>
  <c r="AD644" i="3" s="1"/>
  <c r="R644" i="3" a="1"/>
  <c r="R644" i="3" s="1"/>
  <c r="AY667" i="3"/>
  <c r="BA21" i="3" s="1"/>
  <c r="I21" i="3"/>
  <c r="L373" i="3"/>
  <c r="L37" i="3"/>
  <c r="AQ947" i="3"/>
  <c r="AG958" i="3" s="1"/>
  <c r="I654" i="3"/>
  <c r="AZ654" i="3"/>
  <c r="BB8" i="3" s="1"/>
  <c r="J8" i="3"/>
  <c r="AZ680" i="3"/>
  <c r="BB34" i="3" s="1"/>
  <c r="I680" i="3"/>
  <c r="J34" i="3"/>
  <c r="AK970" i="3"/>
  <c r="AC981" i="3" s="1"/>
  <c r="M970" i="3"/>
  <c r="M981" i="3" s="1"/>
  <c r="U981" i="3"/>
  <c r="U956" i="3"/>
  <c r="AK945" i="3"/>
  <c r="AC956" i="3" s="1"/>
  <c r="M945" i="3"/>
  <c r="M956" i="3" s="1"/>
  <c r="T964" i="3" a="1"/>
  <c r="T964" i="3" s="1"/>
  <c r="R970" i="3" a="1"/>
  <c r="R970" i="3" s="1"/>
  <c r="N941" i="3"/>
  <c r="N952" i="3" s="1"/>
  <c r="P969" i="3" a="1"/>
  <c r="P969" i="3" s="1"/>
  <c r="Z964" i="3" a="1"/>
  <c r="Z964" i="3" s="1"/>
  <c r="V975" i="3" s="1"/>
  <c r="AM969" i="3" a="1"/>
  <c r="AM969" i="3" s="1"/>
  <c r="AE980" i="3" s="1"/>
  <c r="S969" i="3" a="1"/>
  <c r="S969" i="3" s="1"/>
  <c r="Q980" i="3" s="1"/>
  <c r="J695" i="3"/>
  <c r="I385" i="3"/>
  <c r="Y644" i="3" a="1"/>
  <c r="Y644" i="3" s="1"/>
  <c r="M644" i="3" a="1"/>
  <c r="M644" i="3" s="1"/>
  <c r="AB644" i="3" a="1"/>
  <c r="AB644" i="3" s="1"/>
  <c r="J699" i="3"/>
  <c r="I389" i="3"/>
  <c r="AY660" i="3"/>
  <c r="BA14" i="3" s="1"/>
  <c r="I14" i="3"/>
  <c r="AZ658" i="3"/>
  <c r="BB12" i="3" s="1"/>
  <c r="I658" i="3"/>
  <c r="J12" i="3"/>
  <c r="Z642" i="3"/>
  <c r="L642" i="3"/>
  <c r="AY684" i="3" l="1"/>
  <c r="BA38" i="3" s="1"/>
  <c r="I38" i="3"/>
  <c r="AZ698" i="3"/>
  <c r="BB52" i="3" s="1"/>
  <c r="I698" i="3"/>
  <c r="J52" i="3"/>
  <c r="AY688" i="3"/>
  <c r="BA42" i="3" s="1"/>
  <c r="I42" i="3"/>
  <c r="AY700" i="3"/>
  <c r="BA54" i="3" s="1"/>
  <c r="I54" i="3"/>
  <c r="AS940" i="3"/>
  <c r="AH951" i="3" s="1"/>
  <c r="O940" i="3"/>
  <c r="O951" i="3" s="1"/>
  <c r="AF963" i="3" a="1"/>
  <c r="AF963" i="3" s="1"/>
  <c r="AP940" i="3"/>
  <c r="AH940" i="3"/>
  <c r="AG940" i="3"/>
  <c r="Z951" i="3" s="1"/>
  <c r="AD940" i="3"/>
  <c r="AQ963" i="3" a="1"/>
  <c r="AQ963" i="3" s="1"/>
  <c r="AG974" i="3" s="1"/>
  <c r="AA940" i="3"/>
  <c r="W951" i="3" s="1"/>
  <c r="V940" i="3"/>
  <c r="Q963" i="3" a="1"/>
  <c r="Q963" i="3" s="1"/>
  <c r="P974" i="3" s="1"/>
  <c r="U940" i="3"/>
  <c r="R951" i="3" s="1"/>
  <c r="AZ3" i="3"/>
  <c r="R963" i="3" a="1"/>
  <c r="R963" i="3" s="1"/>
  <c r="V963" i="3" a="1"/>
  <c r="V963" i="3" s="1"/>
  <c r="P940" i="3"/>
  <c r="AB940" i="3"/>
  <c r="AI963" i="3" a="1"/>
  <c r="AI963" i="3" s="1"/>
  <c r="AA974" i="3" s="1"/>
  <c r="AU963" i="3" a="1"/>
  <c r="AU963" i="3" s="1"/>
  <c r="AI974" i="3" s="1"/>
  <c r="W940" i="3"/>
  <c r="S951" i="3" s="1"/>
  <c r="AT963" i="3" a="1"/>
  <c r="AT963" i="3" s="1"/>
  <c r="AO963" i="3" a="1"/>
  <c r="AO963" i="3" s="1"/>
  <c r="AF974" i="3" s="1"/>
  <c r="AP963" i="3" a="1"/>
  <c r="AP963" i="3" s="1"/>
  <c r="T963" i="3" a="1"/>
  <c r="T963" i="3" s="1"/>
  <c r="AH963" i="3" a="1"/>
  <c r="AH963" i="3" s="1"/>
  <c r="N963" i="3" a="1"/>
  <c r="N963" i="3" s="1"/>
  <c r="N974" i="3" s="1"/>
  <c r="AA963" i="3" a="1"/>
  <c r="AA963" i="3" s="1"/>
  <c r="W974" i="3" s="1"/>
  <c r="AM940" i="3"/>
  <c r="AE951" i="3" s="1"/>
  <c r="AC963" i="3" a="1"/>
  <c r="AC963" i="3" s="1"/>
  <c r="X974" i="3" s="1"/>
  <c r="P963" i="3" a="1"/>
  <c r="P963" i="3" s="1"/>
  <c r="AU940" i="3"/>
  <c r="AI951" i="3" s="1"/>
  <c r="AL963" i="3" a="1"/>
  <c r="AL963" i="3" s="1"/>
  <c r="AD974" i="3" s="1"/>
  <c r="W963" i="3" a="1"/>
  <c r="W963" i="3" s="1"/>
  <c r="S974" i="3" s="1"/>
  <c r="S963" i="3" a="1"/>
  <c r="S963" i="3" s="1"/>
  <c r="Q974" i="3" s="1"/>
  <c r="Z940" i="3"/>
  <c r="V951" i="3" s="1"/>
  <c r="AI940" i="3"/>
  <c r="AA951" i="3" s="1"/>
  <c r="R940" i="3"/>
  <c r="AG963" i="3" a="1"/>
  <c r="AG963" i="3" s="1"/>
  <c r="Z974" i="3" s="1"/>
  <c r="AR963" i="3" a="1"/>
  <c r="AR963" i="3" s="1"/>
  <c r="AF940" i="3"/>
  <c r="AO940" i="3"/>
  <c r="AF951" i="3" s="1"/>
  <c r="T940" i="3"/>
  <c r="O963" i="3" a="1"/>
  <c r="O963" i="3" s="1"/>
  <c r="O974" i="3" s="1"/>
  <c r="Q940" i="3"/>
  <c r="P951" i="3" s="1"/>
  <c r="AE940" i="3"/>
  <c r="Y951" i="3" s="1"/>
  <c r="AM963" i="3" a="1"/>
  <c r="AM963" i="3" s="1"/>
  <c r="AE974" i="3" s="1"/>
  <c r="AR940" i="3"/>
  <c r="AS963" i="3" a="1"/>
  <c r="AS963" i="3" s="1"/>
  <c r="AH974" i="3" s="1"/>
  <c r="AL940" i="3"/>
  <c r="AD951" i="3" s="1"/>
  <c r="AD963" i="3" a="1"/>
  <c r="AD963" i="3" s="1"/>
  <c r="AC940" i="3"/>
  <c r="X951" i="3" s="1"/>
  <c r="AN940" i="3"/>
  <c r="S940" i="3"/>
  <c r="Q951" i="3" s="1"/>
  <c r="Z963" i="3" a="1"/>
  <c r="Z963" i="3" s="1"/>
  <c r="V974" i="3" s="1"/>
  <c r="AQ940" i="3"/>
  <c r="AG951" i="3" s="1"/>
  <c r="AN963" i="3" a="1"/>
  <c r="AN963" i="3" s="1"/>
  <c r="AT940" i="3"/>
  <c r="U963" i="3" a="1"/>
  <c r="U963" i="3" s="1"/>
  <c r="R974" i="3" s="1"/>
  <c r="N940" i="3"/>
  <c r="N951" i="3" s="1"/>
  <c r="AB963" i="3" a="1"/>
  <c r="AB963" i="3" s="1"/>
  <c r="AE963" i="3" a="1"/>
  <c r="AE963" i="3" s="1"/>
  <c r="Y974" i="3" s="1"/>
  <c r="I699" i="3"/>
  <c r="AZ699" i="3"/>
  <c r="BB53" i="3" s="1"/>
  <c r="J53" i="3"/>
  <c r="AY654" i="3"/>
  <c r="BA8" i="3" s="1"/>
  <c r="I8" i="3"/>
  <c r="AY689" i="3"/>
  <c r="BA43" i="3" s="1"/>
  <c r="I43" i="3"/>
  <c r="AZ664" i="3"/>
  <c r="BB18" i="3" s="1"/>
  <c r="I664" i="3"/>
  <c r="J18" i="3"/>
  <c r="AZ703" i="3"/>
  <c r="BB57" i="3" s="1"/>
  <c r="I703" i="3"/>
  <c r="J57" i="3"/>
  <c r="AZ652" i="3"/>
  <c r="BB6" i="3" s="1"/>
  <c r="I652" i="3"/>
  <c r="J6" i="3"/>
  <c r="AZ657" i="3"/>
  <c r="BB11" i="3" s="1"/>
  <c r="I657" i="3"/>
  <c r="J11" i="3"/>
  <c r="AZ697" i="3"/>
  <c r="BB51" i="3" s="1"/>
  <c r="I697" i="3"/>
  <c r="J51" i="3"/>
  <c r="AZ653" i="3"/>
  <c r="BB7" i="3" s="1"/>
  <c r="I653" i="3"/>
  <c r="J7" i="3"/>
  <c r="AW971" i="3"/>
  <c r="AQ966" i="3" a="1"/>
  <c r="AQ966" i="3" s="1"/>
  <c r="AG977" i="3" s="1"/>
  <c r="AP966" i="3" a="1"/>
  <c r="AP966" i="3" s="1"/>
  <c r="AG966" i="3" a="1"/>
  <c r="AG966" i="3" s="1"/>
  <c r="Z977" i="3" s="1"/>
  <c r="AA966" i="3" a="1"/>
  <c r="AA966" i="3" s="1"/>
  <c r="W977" i="3" s="1"/>
  <c r="S966" i="3" a="1"/>
  <c r="S966" i="3" s="1"/>
  <c r="Q977" i="3" s="1"/>
  <c r="AT966" i="3" a="1"/>
  <c r="AT966" i="3" s="1"/>
  <c r="AC966" i="3" a="1"/>
  <c r="AC966" i="3" s="1"/>
  <c r="X977" i="3" s="1"/>
  <c r="V943" i="3"/>
  <c r="AS966" i="3" a="1"/>
  <c r="AS966" i="3" s="1"/>
  <c r="AH977" i="3" s="1"/>
  <c r="AU943" i="3"/>
  <c r="AI954" i="3" s="1"/>
  <c r="AH943" i="3"/>
  <c r="T943" i="3"/>
  <c r="AI966" i="3" a="1"/>
  <c r="AI966" i="3" s="1"/>
  <c r="AA977" i="3" s="1"/>
  <c r="Q966" i="3" a="1"/>
  <c r="Q966" i="3" s="1"/>
  <c r="P977" i="3" s="1"/>
  <c r="AF966" i="3" a="1"/>
  <c r="AF966" i="3" s="1"/>
  <c r="N966" i="3" a="1"/>
  <c r="N966" i="3" s="1"/>
  <c r="N977" i="3" s="1"/>
  <c r="V966" i="3" a="1"/>
  <c r="V966" i="3" s="1"/>
  <c r="AI943" i="3"/>
  <c r="AA954" i="3" s="1"/>
  <c r="R943" i="3"/>
  <c r="AH966" i="3" a="1"/>
  <c r="AH966" i="3" s="1"/>
  <c r="U966" i="3" a="1"/>
  <c r="U966" i="3" s="1"/>
  <c r="R977" i="3" s="1"/>
  <c r="AG943" i="3"/>
  <c r="Z954" i="3" s="1"/>
  <c r="Q943" i="3"/>
  <c r="P954" i="3" s="1"/>
  <c r="AU966" i="3" a="1"/>
  <c r="AU966" i="3" s="1"/>
  <c r="AI977" i="3" s="1"/>
  <c r="T966" i="3" a="1"/>
  <c r="T966" i="3" s="1"/>
  <c r="AS943" i="3"/>
  <c r="AH954" i="3" s="1"/>
  <c r="AE943" i="3"/>
  <c r="Y954" i="3" s="1"/>
  <c r="O943" i="3"/>
  <c r="O954" i="3" s="1"/>
  <c r="AR966" i="3" a="1"/>
  <c r="AR966" i="3" s="1"/>
  <c r="R966" i="3" a="1"/>
  <c r="R966" i="3" s="1"/>
  <c r="AR943" i="3"/>
  <c r="AD943" i="3"/>
  <c r="N943" i="3"/>
  <c r="N954" i="3" s="1"/>
  <c r="AE966" i="3" a="1"/>
  <c r="AE966" i="3" s="1"/>
  <c r="Y977" i="3" s="1"/>
  <c r="P966" i="3" a="1"/>
  <c r="P966" i="3" s="1"/>
  <c r="AP943" i="3"/>
  <c r="AB943" i="3"/>
  <c r="AW942" i="3"/>
  <c r="AO966" i="3" a="1"/>
  <c r="AO966" i="3" s="1"/>
  <c r="AF977" i="3" s="1"/>
  <c r="AD966" i="3" a="1"/>
  <c r="AD966" i="3" s="1"/>
  <c r="O966" i="3" a="1"/>
  <c r="O966" i="3" s="1"/>
  <c r="O977" i="3" s="1"/>
  <c r="AW948" i="3"/>
  <c r="AO943" i="3"/>
  <c r="AF954" i="3" s="1"/>
  <c r="AA943" i="3"/>
  <c r="W954" i="3" s="1"/>
  <c r="AN966" i="3" a="1"/>
  <c r="AN966" i="3" s="1"/>
  <c r="AB966" i="3" a="1"/>
  <c r="AB966" i="3" s="1"/>
  <c r="Z966" i="3" a="1"/>
  <c r="Z966" i="3" s="1"/>
  <c r="V977" i="3" s="1"/>
  <c r="AW965" i="3"/>
  <c r="AM943" i="3"/>
  <c r="AE954" i="3" s="1"/>
  <c r="W943" i="3"/>
  <c r="S954" i="3" s="1"/>
  <c r="AL943" i="3"/>
  <c r="AD954" i="3" s="1"/>
  <c r="I649" i="3"/>
  <c r="AM966" i="3" a="1"/>
  <c r="AM966" i="3" s="1"/>
  <c r="AE977" i="3" s="1"/>
  <c r="AF943" i="3"/>
  <c r="AL966" i="3" a="1"/>
  <c r="AL966" i="3" s="1"/>
  <c r="AD977" i="3" s="1"/>
  <c r="AC943" i="3"/>
  <c r="X954" i="3" s="1"/>
  <c r="Z943" i="3"/>
  <c r="V954" i="3" s="1"/>
  <c r="U943" i="3"/>
  <c r="R954" i="3" s="1"/>
  <c r="W966" i="3" a="1"/>
  <c r="W966" i="3" s="1"/>
  <c r="S977" i="3" s="1"/>
  <c r="S943" i="3"/>
  <c r="Q954" i="3" s="1"/>
  <c r="P943" i="3"/>
  <c r="AT943" i="3"/>
  <c r="AZ649" i="3"/>
  <c r="BB3" i="3" s="1"/>
  <c r="AQ943" i="3"/>
  <c r="AG954" i="3" s="1"/>
  <c r="AN943" i="3"/>
  <c r="AR948" i="3"/>
  <c r="J3" i="3"/>
  <c r="AI971" i="3" a="1"/>
  <c r="AI971" i="3" s="1"/>
  <c r="AA982" i="3" s="1"/>
  <c r="AU971" i="3" a="1"/>
  <c r="AU971" i="3" s="1"/>
  <c r="AI982" i="3" s="1"/>
  <c r="AS971" i="3" a="1"/>
  <c r="AS971" i="3" s="1"/>
  <c r="AH982" i="3" s="1"/>
  <c r="AT948" i="3"/>
  <c r="AO971" i="3" a="1"/>
  <c r="AO971" i="3" s="1"/>
  <c r="AF982" i="3" s="1"/>
  <c r="AM948" i="3"/>
  <c r="AE959" i="3" s="1"/>
  <c r="AQ948" i="3"/>
  <c r="AG959" i="3" s="1"/>
  <c r="AE948" i="3"/>
  <c r="Y959" i="3" s="1"/>
  <c r="AF948" i="3"/>
  <c r="AC971" i="3" a="1"/>
  <c r="AC971" i="3" s="1"/>
  <c r="X982" i="3" s="1"/>
  <c r="AM971" i="3" a="1"/>
  <c r="AM971" i="3" s="1"/>
  <c r="AE982" i="3" s="1"/>
  <c r="R971" i="3" a="1"/>
  <c r="R971" i="3" s="1"/>
  <c r="AU948" i="3"/>
  <c r="AI959" i="3" s="1"/>
  <c r="AC948" i="3"/>
  <c r="X959" i="3" s="1"/>
  <c r="U971" i="3" a="1"/>
  <c r="U971" i="3" s="1"/>
  <c r="R982" i="3" s="1"/>
  <c r="AL971" i="3" a="1"/>
  <c r="AL971" i="3" s="1"/>
  <c r="AD982" i="3" s="1"/>
  <c r="Z948" i="3"/>
  <c r="V959" i="3" s="1"/>
  <c r="AA948" i="3"/>
  <c r="W959" i="3" s="1"/>
  <c r="AH948" i="3"/>
  <c r="O948" i="3"/>
  <c r="O959" i="3" s="1"/>
  <c r="AD948" i="3"/>
  <c r="O971" i="3" a="1"/>
  <c r="O971" i="3" s="1"/>
  <c r="O982" i="3" s="1"/>
  <c r="AL948" i="3"/>
  <c r="AD959" i="3" s="1"/>
  <c r="R948" i="3"/>
  <c r="AI948" i="3"/>
  <c r="AA959" i="3" s="1"/>
  <c r="AN948" i="3"/>
  <c r="P948" i="3"/>
  <c r="AP971" i="3" a="1"/>
  <c r="AP971" i="3" s="1"/>
  <c r="AG971" i="3" a="1"/>
  <c r="AG971" i="3" s="1"/>
  <c r="Z982" i="3" s="1"/>
  <c r="AO948" i="3"/>
  <c r="AF959" i="3" s="1"/>
  <c r="U948" i="3"/>
  <c r="R959" i="3" s="1"/>
  <c r="AB948" i="3"/>
  <c r="W971" i="3" a="1"/>
  <c r="W971" i="3" s="1"/>
  <c r="S982" i="3" s="1"/>
  <c r="AS948" i="3"/>
  <c r="AH959" i="3" s="1"/>
  <c r="AA971" i="3" a="1"/>
  <c r="AA971" i="3" s="1"/>
  <c r="W982" i="3" s="1"/>
  <c r="N948" i="3"/>
  <c r="N959" i="3" s="1"/>
  <c r="S971" i="3" a="1"/>
  <c r="S971" i="3" s="1"/>
  <c r="Q982" i="3" s="1"/>
  <c r="N971" i="3" a="1"/>
  <c r="N971" i="3" s="1"/>
  <c r="N982" i="3" s="1"/>
  <c r="S948" i="3"/>
  <c r="Q959" i="3" s="1"/>
  <c r="AT971" i="3" a="1"/>
  <c r="AT971" i="3" s="1"/>
  <c r="AP948" i="3"/>
  <c r="T948" i="3"/>
  <c r="AD971" i="3" a="1"/>
  <c r="AD971" i="3" s="1"/>
  <c r="AH971" i="3" a="1"/>
  <c r="AH971" i="3" s="1"/>
  <c r="AN971" i="3" a="1"/>
  <c r="AN971" i="3" s="1"/>
  <c r="Q971" i="3" a="1"/>
  <c r="Q971" i="3" s="1"/>
  <c r="P982" i="3" s="1"/>
  <c r="W948" i="3"/>
  <c r="S959" i="3" s="1"/>
  <c r="AG948" i="3"/>
  <c r="Z959" i="3" s="1"/>
  <c r="V971" i="3" a="1"/>
  <c r="V971" i="3" s="1"/>
  <c r="AB971" i="3" a="1"/>
  <c r="AB971" i="3" s="1"/>
  <c r="AF971" i="3" a="1"/>
  <c r="AF971" i="3" s="1"/>
  <c r="Q948" i="3"/>
  <c r="P959" i="3" s="1"/>
  <c r="AQ971" i="3" a="1"/>
  <c r="AQ971" i="3" s="1"/>
  <c r="AG982" i="3" s="1"/>
  <c r="V948" i="3"/>
  <c r="P971" i="3" a="1"/>
  <c r="P971" i="3" s="1"/>
  <c r="T971" i="3" a="1"/>
  <c r="T971" i="3" s="1"/>
  <c r="Z971" i="3" a="1"/>
  <c r="Z971" i="3" s="1"/>
  <c r="V982" i="3" s="1"/>
  <c r="AE971" i="3" a="1"/>
  <c r="AE971" i="3" s="1"/>
  <c r="Y982" i="3" s="1"/>
  <c r="AR971" i="3" a="1"/>
  <c r="AR971" i="3" s="1"/>
  <c r="AY677" i="3"/>
  <c r="BA31" i="3" s="1"/>
  <c r="I31" i="3"/>
  <c r="I675" i="3"/>
  <c r="AZ675" i="3"/>
  <c r="BB29" i="3" s="1"/>
  <c r="J29" i="3"/>
  <c r="AY704" i="3"/>
  <c r="BA58" i="3" s="1"/>
  <c r="I58" i="3"/>
  <c r="AY670" i="3"/>
  <c r="BA24" i="3" s="1"/>
  <c r="I24" i="3"/>
  <c r="I687" i="3"/>
  <c r="AZ687" i="3"/>
  <c r="BB41" i="3" s="1"/>
  <c r="J41" i="3"/>
  <c r="AY683" i="3"/>
  <c r="BA37" i="3" s="1"/>
  <c r="I37" i="3"/>
  <c r="AZ651" i="3"/>
  <c r="BB5" i="3" s="1"/>
  <c r="I651" i="3"/>
  <c r="J5" i="3"/>
  <c r="AZ679" i="3"/>
  <c r="BB33" i="3" s="1"/>
  <c r="I679" i="3"/>
  <c r="J33" i="3"/>
  <c r="I669" i="3"/>
  <c r="AZ669" i="3"/>
  <c r="BB23" i="3" s="1"/>
  <c r="J23" i="3"/>
  <c r="AZ695" i="3"/>
  <c r="BB49" i="3" s="1"/>
  <c r="I695" i="3"/>
  <c r="J49" i="3"/>
  <c r="I663" i="3"/>
  <c r="AZ663" i="3"/>
  <c r="BB17" i="3" s="1"/>
  <c r="J17" i="3"/>
  <c r="AY682" i="3"/>
  <c r="BA36" i="3" s="1"/>
  <c r="I36" i="3"/>
  <c r="I691" i="3"/>
  <c r="AZ691" i="3"/>
  <c r="BB45" i="3" s="1"/>
  <c r="J45" i="3"/>
  <c r="AZ673" i="3"/>
  <c r="BB27" i="3" s="1"/>
  <c r="I673" i="3"/>
  <c r="J27" i="3"/>
  <c r="AY694" i="3"/>
  <c r="BA48" i="3" s="1"/>
  <c r="I48" i="3"/>
  <c r="I701" i="3"/>
  <c r="AZ701" i="3"/>
  <c r="BB55" i="3" s="1"/>
  <c r="J55" i="3"/>
  <c r="AY658" i="3"/>
  <c r="BA12" i="3" s="1"/>
  <c r="I12" i="3"/>
  <c r="AZ674" i="3"/>
  <c r="BB28" i="3" s="1"/>
  <c r="I674" i="3"/>
  <c r="J28" i="3"/>
  <c r="AZ650" i="3"/>
  <c r="BB4" i="3" s="1"/>
  <c r="I650" i="3"/>
  <c r="J4" i="3"/>
  <c r="AY686" i="3"/>
  <c r="BA40" i="3" s="1"/>
  <c r="I40" i="3"/>
  <c r="I661" i="3"/>
  <c r="AZ661" i="3"/>
  <c r="BB15" i="3" s="1"/>
  <c r="J15" i="3"/>
  <c r="AZ655" i="3"/>
  <c r="BB9" i="3" s="1"/>
  <c r="I655" i="3"/>
  <c r="J9" i="3"/>
  <c r="AY680" i="3"/>
  <c r="BA34" i="3" s="1"/>
  <c r="I34" i="3"/>
  <c r="I665" i="3"/>
  <c r="AZ665" i="3"/>
  <c r="BB19" i="3" s="1"/>
  <c r="J19" i="3"/>
  <c r="AZ662" i="3"/>
  <c r="BB16" i="3" s="1"/>
  <c r="I662" i="3"/>
  <c r="J16" i="3"/>
  <c r="AZ676" i="3"/>
  <c r="BB30" i="3" s="1"/>
  <c r="I676" i="3"/>
  <c r="J30" i="3"/>
  <c r="AZ692" i="3"/>
  <c r="BB46" i="3" s="1"/>
  <c r="I692" i="3"/>
  <c r="J46" i="3"/>
  <c r="AY699" i="3" l="1"/>
  <c r="BA53" i="3" s="1"/>
  <c r="I53" i="3"/>
  <c r="AY701" i="3"/>
  <c r="BA55" i="3" s="1"/>
  <c r="I55" i="3"/>
  <c r="AY651" i="3"/>
  <c r="BA5" i="3" s="1"/>
  <c r="I5" i="3"/>
  <c r="AY653" i="3"/>
  <c r="BA7" i="3" s="1"/>
  <c r="I7" i="3"/>
  <c r="AY703" i="3"/>
  <c r="BA57" i="3" s="1"/>
  <c r="I57" i="3"/>
  <c r="AQ316" i="3" a="1"/>
  <c r="AQ316" i="3" s="1"/>
  <c r="AK316" i="3" a="1"/>
  <c r="AK316" i="3" s="1"/>
  <c r="R316" i="3" a="1"/>
  <c r="R316" i="3" s="1"/>
  <c r="AT316" i="3" a="1"/>
  <c r="AT316" i="3" s="1"/>
  <c r="Z316" i="3" a="1"/>
  <c r="Z316" i="3" s="1"/>
  <c r="AM316" i="3" a="1"/>
  <c r="AM316" i="3" s="1"/>
  <c r="AF316" i="3" a="1"/>
  <c r="AF316" i="3" s="1"/>
  <c r="AS316" i="3" a="1"/>
  <c r="AS316" i="3" s="1"/>
  <c r="Y316" i="3" a="1"/>
  <c r="Y316" i="3" s="1"/>
  <c r="AL316" i="3" a="1"/>
  <c r="AL316" i="3" s="1"/>
  <c r="AE316" i="3" a="1"/>
  <c r="AE316" i="3" s="1"/>
  <c r="Q316" i="3" a="1"/>
  <c r="Q316" i="3" s="1"/>
  <c r="AR316" i="3" a="1"/>
  <c r="AR316" i="3" s="1"/>
  <c r="P316" i="3" a="1"/>
  <c r="P316" i="3" s="1"/>
  <c r="AS294" i="3"/>
  <c r="AG294" i="3"/>
  <c r="U294" i="3"/>
  <c r="AC316" i="3" a="1"/>
  <c r="AC316" i="3" s="1"/>
  <c r="V316" i="3" a="1"/>
  <c r="V316" i="3" s="1"/>
  <c r="AP316" i="3" a="1"/>
  <c r="AP316" i="3" s="1"/>
  <c r="AI316" i="3" a="1"/>
  <c r="AI316" i="3" s="1"/>
  <c r="O316" i="3" a="1"/>
  <c r="O316" i="3" s="1"/>
  <c r="AB316" i="3" a="1"/>
  <c r="AB316" i="3" s="1"/>
  <c r="AO316" i="3" a="1"/>
  <c r="AO316" i="3" s="1"/>
  <c r="AH316" i="3" a="1"/>
  <c r="AH316" i="3" s="1"/>
  <c r="AM294" i="3"/>
  <c r="Y294" i="3"/>
  <c r="AN294" i="3"/>
  <c r="AA316" i="3" a="1"/>
  <c r="AA316" i="3" s="1"/>
  <c r="M316" i="3" a="1"/>
  <c r="M316" i="3" s="1"/>
  <c r="AL294" i="3"/>
  <c r="N316" i="3" a="1"/>
  <c r="N316" i="3" s="1"/>
  <c r="AK294" i="3"/>
  <c r="W294" i="3"/>
  <c r="Z294" i="3"/>
  <c r="W316" i="3" a="1"/>
  <c r="W316" i="3" s="1"/>
  <c r="AI294" i="3"/>
  <c r="V294" i="3"/>
  <c r="AU316" i="3" a="1"/>
  <c r="AU316" i="3" s="1"/>
  <c r="U316" i="3" a="1"/>
  <c r="U316" i="3" s="1"/>
  <c r="AH294" i="3"/>
  <c r="T294" i="3"/>
  <c r="AD316" i="3" a="1"/>
  <c r="AD316" i="3" s="1"/>
  <c r="AU294" i="3"/>
  <c r="AF294" i="3"/>
  <c r="S294" i="3"/>
  <c r="T316" i="3" a="1"/>
  <c r="T316" i="3" s="1"/>
  <c r="AT294" i="3"/>
  <c r="AE294" i="3"/>
  <c r="R294" i="3"/>
  <c r="AN316" i="3" a="1"/>
  <c r="AN316" i="3" s="1"/>
  <c r="AR294" i="3"/>
  <c r="AD294" i="3"/>
  <c r="Q294" i="3"/>
  <c r="S316" i="3" a="1"/>
  <c r="S316" i="3" s="1"/>
  <c r="AQ294" i="3"/>
  <c r="AC294" i="3"/>
  <c r="P294" i="3"/>
  <c r="M294" i="3"/>
  <c r="AP294" i="3"/>
  <c r="AB294" i="3"/>
  <c r="O294" i="3"/>
  <c r="AG316" i="3" a="1"/>
  <c r="AG316" i="3" s="1"/>
  <c r="AO294" i="3"/>
  <c r="AA294" i="3"/>
  <c r="N294" i="3"/>
  <c r="AY662" i="3"/>
  <c r="BA16" i="3" s="1"/>
  <c r="I16" i="3"/>
  <c r="AY661" i="3"/>
  <c r="BA15" i="3" s="1"/>
  <c r="I15" i="3"/>
  <c r="AY663" i="3"/>
  <c r="BA17" i="3" s="1"/>
  <c r="I17" i="3"/>
  <c r="AY675" i="3"/>
  <c r="BA29" i="3" s="1"/>
  <c r="I29" i="3"/>
  <c r="AY665" i="3"/>
  <c r="BA19" i="3" s="1"/>
  <c r="I19" i="3"/>
  <c r="AY650" i="3"/>
  <c r="BA4" i="3" s="1"/>
  <c r="I4" i="3"/>
  <c r="AY695" i="3"/>
  <c r="BA49" i="3" s="1"/>
  <c r="I49" i="3"/>
  <c r="AF319" i="3" a="1"/>
  <c r="AF319" i="3" s="1"/>
  <c r="Z319" i="3" a="1"/>
  <c r="Z319" i="3" s="1"/>
  <c r="V329" i="3" s="1"/>
  <c r="S319" i="3" a="1"/>
  <c r="S319" i="3" s="1"/>
  <c r="Q329" i="3" s="1"/>
  <c r="M319" i="3" a="1"/>
  <c r="M319" i="3" s="1"/>
  <c r="AR319" i="3" a="1"/>
  <c r="AR319" i="3" s="1"/>
  <c r="AL319" i="3" a="1"/>
  <c r="AL319" i="3" s="1"/>
  <c r="AD329" i="3" s="1"/>
  <c r="AQ319" i="3" a="1"/>
  <c r="AQ319" i="3" s="1"/>
  <c r="AG329" i="3" s="1"/>
  <c r="AK319" i="3" a="1"/>
  <c r="AK319" i="3" s="1"/>
  <c r="AP319" i="3" a="1"/>
  <c r="AP319" i="3" s="1"/>
  <c r="AI319" i="3" a="1"/>
  <c r="AI319" i="3" s="1"/>
  <c r="AA329" i="3" s="1"/>
  <c r="AC319" i="3" a="1"/>
  <c r="AC319" i="3" s="1"/>
  <c r="X329" i="3" s="1"/>
  <c r="V319" i="3" a="1"/>
  <c r="V319" i="3" s="1"/>
  <c r="P319" i="3" a="1"/>
  <c r="P319" i="3" s="1"/>
  <c r="AU319" i="3" a="1"/>
  <c r="AU319" i="3" s="1"/>
  <c r="AI329" i="3" s="1"/>
  <c r="AO319" i="3" a="1"/>
  <c r="AO319" i="3" s="1"/>
  <c r="AF329" i="3" s="1"/>
  <c r="AT319" i="3" a="1"/>
  <c r="AT319" i="3" s="1"/>
  <c r="AN319" i="3" a="1"/>
  <c r="AN319" i="3" s="1"/>
  <c r="AG319" i="3" a="1"/>
  <c r="AG319" i="3" s="1"/>
  <c r="Z329" i="3" s="1"/>
  <c r="AA319" i="3" a="1"/>
  <c r="AA319" i="3" s="1"/>
  <c r="W329" i="3" s="1"/>
  <c r="AH319" i="3" a="1"/>
  <c r="AH319" i="3" s="1"/>
  <c r="Q319" i="3" a="1"/>
  <c r="Q319" i="3" s="1"/>
  <c r="P329" i="3" s="1"/>
  <c r="O319" i="3" a="1"/>
  <c r="O319" i="3" s="1"/>
  <c r="O329" i="3" s="1"/>
  <c r="AE319" i="3" a="1"/>
  <c r="AE319" i="3" s="1"/>
  <c r="Y329" i="3" s="1"/>
  <c r="N319" i="3" a="1"/>
  <c r="N319" i="3" s="1"/>
  <c r="N329" i="3" s="1"/>
  <c r="AM297" i="3"/>
  <c r="AE307" i="3" s="1"/>
  <c r="AA297" i="3"/>
  <c r="W307" i="3" s="1"/>
  <c r="N297" i="3"/>
  <c r="N307" i="3" s="1"/>
  <c r="AD319" i="3" a="1"/>
  <c r="AD319" i="3" s="1"/>
  <c r="AL297" i="3"/>
  <c r="AD307" i="3" s="1"/>
  <c r="Z297" i="3"/>
  <c r="V307" i="3" s="1"/>
  <c r="M297" i="3"/>
  <c r="AB319" i="3" a="1"/>
  <c r="AB319" i="3" s="1"/>
  <c r="AS319" i="3" a="1"/>
  <c r="AS319" i="3" s="1"/>
  <c r="AH329" i="3" s="1"/>
  <c r="W297" i="3"/>
  <c r="S307" i="3" s="1"/>
  <c r="Y319" i="3" a="1"/>
  <c r="Y319" i="3" s="1"/>
  <c r="W319" i="3" a="1"/>
  <c r="W319" i="3" s="1"/>
  <c r="S329" i="3" s="1"/>
  <c r="U319" i="3" a="1"/>
  <c r="U319" i="3" s="1"/>
  <c r="R329" i="3" s="1"/>
  <c r="AM319" i="3" a="1"/>
  <c r="AM319" i="3" s="1"/>
  <c r="AE329" i="3" s="1"/>
  <c r="T319" i="3" a="1"/>
  <c r="T319" i="3" s="1"/>
  <c r="AN297" i="3"/>
  <c r="V297" i="3"/>
  <c r="AK297" i="3"/>
  <c r="U297" i="3"/>
  <c r="R307" i="3" s="1"/>
  <c r="T297" i="3"/>
  <c r="Y297" i="3"/>
  <c r="AS302" i="3"/>
  <c r="AH312" i="3" s="1"/>
  <c r="U302" i="3"/>
  <c r="R312" i="3" s="1"/>
  <c r="AI297" i="3"/>
  <c r="AA307" i="3" s="1"/>
  <c r="S297" i="3"/>
  <c r="Q307" i="3" s="1"/>
  <c r="AR302" i="3"/>
  <c r="T302" i="3"/>
  <c r="AH297" i="3"/>
  <c r="R297" i="3"/>
  <c r="AU297" i="3"/>
  <c r="AI307" i="3" s="1"/>
  <c r="AG297" i="3"/>
  <c r="Z307" i="3" s="1"/>
  <c r="Q297" i="3"/>
  <c r="P307" i="3" s="1"/>
  <c r="AF302" i="3"/>
  <c r="AO297" i="3"/>
  <c r="AF307" i="3" s="1"/>
  <c r="AT297" i="3"/>
  <c r="AF297" i="3"/>
  <c r="P297" i="3"/>
  <c r="AS297" i="3"/>
  <c r="AH307" i="3" s="1"/>
  <c r="AE297" i="3"/>
  <c r="Y307" i="3" s="1"/>
  <c r="O297" i="3"/>
  <c r="O307" i="3" s="1"/>
  <c r="R319" i="3" a="1"/>
  <c r="R319" i="3" s="1"/>
  <c r="AR297" i="3"/>
  <c r="AD297" i="3"/>
  <c r="AQ297" i="3"/>
  <c r="AG307" i="3" s="1"/>
  <c r="AC297" i="3"/>
  <c r="X307" i="3" s="1"/>
  <c r="AG302" i="3"/>
  <c r="Z312" i="3" s="1"/>
  <c r="AP297" i="3"/>
  <c r="AB297" i="3"/>
  <c r="AH302" i="3"/>
  <c r="AO324" i="3" a="1"/>
  <c r="AO324" i="3" s="1"/>
  <c r="AF334" i="3" s="1"/>
  <c r="U324" i="3" a="1"/>
  <c r="U324" i="3" s="1"/>
  <c r="R334" i="3" s="1"/>
  <c r="Y324" i="3" a="1"/>
  <c r="Y324" i="3" s="1"/>
  <c r="AK324" i="3" a="1"/>
  <c r="AK324" i="3" s="1"/>
  <c r="Q324" i="3" a="1"/>
  <c r="Q324" i="3" s="1"/>
  <c r="P334" i="3" s="1"/>
  <c r="M302" i="3"/>
  <c r="V324" i="3" a="1"/>
  <c r="V324" i="3" s="1"/>
  <c r="AE302" i="3"/>
  <c r="Y312" i="3" s="1"/>
  <c r="O324" i="3" a="1"/>
  <c r="O324" i="3" s="1"/>
  <c r="O334" i="3" s="1"/>
  <c r="R324" i="3" a="1"/>
  <c r="R324" i="3" s="1"/>
  <c r="V302" i="3"/>
  <c r="AP302" i="3"/>
  <c r="AN302" i="3"/>
  <c r="AI324" i="3" a="1"/>
  <c r="AI324" i="3" s="1"/>
  <c r="AA334" i="3" s="1"/>
  <c r="AT302" i="3"/>
  <c r="AD302" i="3"/>
  <c r="AB302" i="3"/>
  <c r="AK302" i="3"/>
  <c r="S302" i="3"/>
  <c r="Q312" i="3" s="1"/>
  <c r="Q302" i="3"/>
  <c r="P312" i="3" s="1"/>
  <c r="O302" i="3"/>
  <c r="O312" i="3" s="1"/>
  <c r="Y302" i="3"/>
  <c r="R302" i="3"/>
  <c r="AQ302" i="3"/>
  <c r="AG312" i="3" s="1"/>
  <c r="AI302" i="3"/>
  <c r="AA312" i="3" s="1"/>
  <c r="N302" i="3"/>
  <c r="N312" i="3" s="1"/>
  <c r="AM302" i="3"/>
  <c r="AE312" i="3" s="1"/>
  <c r="AC324" i="3" a="1"/>
  <c r="AC324" i="3" s="1"/>
  <c r="X334" i="3" s="1"/>
  <c r="AG324" i="3" a="1"/>
  <c r="AG324" i="3" s="1"/>
  <c r="Z334" i="3" s="1"/>
  <c r="AF324" i="3" a="1"/>
  <c r="AF324" i="3" s="1"/>
  <c r="P324" i="3" a="1"/>
  <c r="P324" i="3" s="1"/>
  <c r="W302" i="3"/>
  <c r="S312" i="3" s="1"/>
  <c r="AA324" i="3" a="1"/>
  <c r="AA324" i="3" s="1"/>
  <c r="W334" i="3" s="1"/>
  <c r="AS324" i="3" a="1"/>
  <c r="AS324" i="3" s="1"/>
  <c r="AH334" i="3" s="1"/>
  <c r="Z324" i="3" a="1"/>
  <c r="Z324" i="3" s="1"/>
  <c r="V334" i="3" s="1"/>
  <c r="AR324" i="3" a="1"/>
  <c r="AR324" i="3" s="1"/>
  <c r="AO302" i="3"/>
  <c r="AF312" i="3" s="1"/>
  <c r="AA302" i="3"/>
  <c r="W312" i="3" s="1"/>
  <c r="AH324" i="3" a="1"/>
  <c r="AH324" i="3" s="1"/>
  <c r="AT324" i="3" a="1"/>
  <c r="AT324" i="3" s="1"/>
  <c r="T324" i="3" a="1"/>
  <c r="T324" i="3" s="1"/>
  <c r="AM324" i="3" a="1"/>
  <c r="AM324" i="3" s="1"/>
  <c r="AE334" i="3" s="1"/>
  <c r="S324" i="3" a="1"/>
  <c r="S324" i="3" s="1"/>
  <c r="Q334" i="3" s="1"/>
  <c r="AL324" i="3" a="1"/>
  <c r="AL324" i="3" s="1"/>
  <c r="AD334" i="3" s="1"/>
  <c r="AD324" i="3" a="1"/>
  <c r="AD324" i="3" s="1"/>
  <c r="AP324" i="3" a="1"/>
  <c r="AP324" i="3" s="1"/>
  <c r="AC302" i="3"/>
  <c r="X312" i="3" s="1"/>
  <c r="AL302" i="3"/>
  <c r="AD312" i="3" s="1"/>
  <c r="AU302" i="3"/>
  <c r="AI312" i="3" s="1"/>
  <c r="AU324" i="3" a="1"/>
  <c r="AU324" i="3" s="1"/>
  <c r="AI334" i="3" s="1"/>
  <c r="AB324" i="3" a="1"/>
  <c r="AB324" i="3" s="1"/>
  <c r="AN324" i="3" a="1"/>
  <c r="AN324" i="3" s="1"/>
  <c r="N324" i="3" a="1"/>
  <c r="N324" i="3" s="1"/>
  <c r="N334" i="3" s="1"/>
  <c r="M324" i="3" a="1"/>
  <c r="M324" i="3" s="1"/>
  <c r="AE324" i="3" a="1"/>
  <c r="AE324" i="3" s="1"/>
  <c r="Y334" i="3" s="1"/>
  <c r="AQ324" i="3" a="1"/>
  <c r="AQ324" i="3" s="1"/>
  <c r="AG334" i="3" s="1"/>
  <c r="W324" i="3" a="1"/>
  <c r="W324" i="3" s="1"/>
  <c r="S334" i="3" s="1"/>
  <c r="P302" i="3"/>
  <c r="Z302" i="3"/>
  <c r="V312" i="3" s="1"/>
  <c r="AY697" i="3"/>
  <c r="BA51" i="3" s="1"/>
  <c r="I51" i="3"/>
  <c r="AY664" i="3"/>
  <c r="BA18" i="3" s="1"/>
  <c r="I18" i="3"/>
  <c r="AY673" i="3"/>
  <c r="BA27" i="3" s="1"/>
  <c r="I27" i="3"/>
  <c r="AH967" i="3" a="1"/>
  <c r="AH967" i="3" s="1"/>
  <c r="AB967" i="3" a="1"/>
  <c r="AB967" i="3" s="1"/>
  <c r="T967" i="3" a="1"/>
  <c r="T967" i="3" s="1"/>
  <c r="N967" i="3" a="1"/>
  <c r="N967" i="3" s="1"/>
  <c r="N978" i="3" s="1"/>
  <c r="AG967" i="3" a="1"/>
  <c r="AG967" i="3" s="1"/>
  <c r="Z978" i="3" s="1"/>
  <c r="AA967" i="3" a="1"/>
  <c r="AA967" i="3" s="1"/>
  <c r="W978" i="3" s="1"/>
  <c r="S967" i="3" a="1"/>
  <c r="S967" i="3" s="1"/>
  <c r="Q978" i="3" s="1"/>
  <c r="AW966" i="3"/>
  <c r="AS967" i="3" a="1"/>
  <c r="AS967" i="3" s="1"/>
  <c r="AH978" i="3" s="1"/>
  <c r="AM967" i="3" a="1"/>
  <c r="AM967" i="3" s="1"/>
  <c r="AE978" i="3" s="1"/>
  <c r="AU967" i="3" a="1"/>
  <c r="AU967" i="3" s="1"/>
  <c r="AI978" i="3" s="1"/>
  <c r="AN944" i="3"/>
  <c r="AA944" i="3"/>
  <c r="W955" i="3" s="1"/>
  <c r="R967" i="3" a="1"/>
  <c r="R967" i="3" s="1"/>
  <c r="AL944" i="3"/>
  <c r="AD955" i="3" s="1"/>
  <c r="W944" i="3"/>
  <c r="S955" i="3" s="1"/>
  <c r="Q967" i="3" a="1"/>
  <c r="Q967" i="3" s="1"/>
  <c r="P978" i="3" s="1"/>
  <c r="AR967" i="3" a="1"/>
  <c r="AR967" i="3" s="1"/>
  <c r="O967" i="3" a="1"/>
  <c r="O967" i="3" s="1"/>
  <c r="O978" i="3" s="1"/>
  <c r="AN967" i="3" a="1"/>
  <c r="AN967" i="3" s="1"/>
  <c r="AR944" i="3"/>
  <c r="AC944" i="3"/>
  <c r="X955" i="3" s="1"/>
  <c r="Z967" i="3" a="1"/>
  <c r="Z967" i="3" s="1"/>
  <c r="V978" i="3" s="1"/>
  <c r="AQ944" i="3"/>
  <c r="AG955" i="3" s="1"/>
  <c r="AB944" i="3"/>
  <c r="AW943" i="3"/>
  <c r="AL967" i="3" a="1"/>
  <c r="AL967" i="3" s="1"/>
  <c r="AD978" i="3" s="1"/>
  <c r="W967" i="3" a="1"/>
  <c r="W967" i="3" s="1"/>
  <c r="S978" i="3" s="1"/>
  <c r="V967" i="3" a="1"/>
  <c r="V967" i="3" s="1"/>
  <c r="AO944" i="3"/>
  <c r="AF955" i="3" s="1"/>
  <c r="V944" i="3"/>
  <c r="AI967" i="3" a="1"/>
  <c r="AI967" i="3" s="1"/>
  <c r="AA978" i="3" s="1"/>
  <c r="AM944" i="3"/>
  <c r="AE955" i="3" s="1"/>
  <c r="U944" i="3"/>
  <c r="R955" i="3" s="1"/>
  <c r="U967" i="3" a="1"/>
  <c r="U967" i="3" s="1"/>
  <c r="R978" i="3" s="1"/>
  <c r="AI944" i="3"/>
  <c r="AA955" i="3" s="1"/>
  <c r="S944" i="3"/>
  <c r="Q955" i="3" s="1"/>
  <c r="AT967" i="3" a="1"/>
  <c r="AT967" i="3" s="1"/>
  <c r="AF967" i="3" a="1"/>
  <c r="AF967" i="3" s="1"/>
  <c r="AH944" i="3"/>
  <c r="R944" i="3"/>
  <c r="AE967" i="3" a="1"/>
  <c r="AE967" i="3" s="1"/>
  <c r="Y978" i="3" s="1"/>
  <c r="AQ967" i="3" a="1"/>
  <c r="AQ967" i="3" s="1"/>
  <c r="AG978" i="3" s="1"/>
  <c r="P967" i="3" a="1"/>
  <c r="P967" i="3" s="1"/>
  <c r="AU944" i="3"/>
  <c r="AI955" i="3" s="1"/>
  <c r="AF944" i="3"/>
  <c r="P944" i="3"/>
  <c r="AG944" i="3"/>
  <c r="Z955" i="3" s="1"/>
  <c r="AE944" i="3"/>
  <c r="Y955" i="3" s="1"/>
  <c r="AD944" i="3"/>
  <c r="Z944" i="3"/>
  <c r="V955" i="3" s="1"/>
  <c r="T944" i="3"/>
  <c r="Q944" i="3"/>
  <c r="P955" i="3" s="1"/>
  <c r="AP967" i="3" a="1"/>
  <c r="AP967" i="3" s="1"/>
  <c r="O944" i="3"/>
  <c r="O955" i="3" s="1"/>
  <c r="AO967" i="3" a="1"/>
  <c r="AO967" i="3" s="1"/>
  <c r="AF978" i="3" s="1"/>
  <c r="N944" i="3"/>
  <c r="N955" i="3" s="1"/>
  <c r="AT944" i="3"/>
  <c r="AD967" i="3" a="1"/>
  <c r="AD967" i="3" s="1"/>
  <c r="AS944" i="3"/>
  <c r="AH955" i="3" s="1"/>
  <c r="AC967" i="3" a="1"/>
  <c r="AC967" i="3" s="1"/>
  <c r="X978" i="3" s="1"/>
  <c r="AP944" i="3"/>
  <c r="AY649" i="3"/>
  <c r="BA3" i="3" s="1"/>
  <c r="I3" i="3"/>
  <c r="AY657" i="3"/>
  <c r="BA11" i="3" s="1"/>
  <c r="I11" i="3"/>
  <c r="AY698" i="3"/>
  <c r="BA52" i="3" s="1"/>
  <c r="I52" i="3"/>
  <c r="AY674" i="3"/>
  <c r="BA28" i="3" s="1"/>
  <c r="I28" i="3"/>
  <c r="AY687" i="3"/>
  <c r="BA41" i="3" s="1"/>
  <c r="I41" i="3"/>
  <c r="AY655" i="3"/>
  <c r="BA9" i="3" s="1"/>
  <c r="I9" i="3"/>
  <c r="AY669" i="3"/>
  <c r="BA23" i="3" s="1"/>
  <c r="I23" i="3"/>
  <c r="AY676" i="3"/>
  <c r="BA30" i="3" s="1"/>
  <c r="I30" i="3"/>
  <c r="AY691" i="3"/>
  <c r="BA45" i="3" s="1"/>
  <c r="I45" i="3"/>
  <c r="AY692" i="3"/>
  <c r="BA46" i="3" s="1"/>
  <c r="I46" i="3"/>
  <c r="AY679" i="3"/>
  <c r="BA33" i="3" s="1"/>
  <c r="I33" i="3"/>
  <c r="AY652" i="3"/>
  <c r="BA6" i="3" s="1"/>
  <c r="I6" i="3"/>
  <c r="AH320" i="3" l="1" a="1"/>
  <c r="AH320" i="3" s="1"/>
  <c r="AB320" i="3" a="1"/>
  <c r="AB320" i="3" s="1"/>
  <c r="U320" i="3" a="1"/>
  <c r="U320" i="3" s="1"/>
  <c r="R330" i="3" s="1"/>
  <c r="O320" i="3" a="1"/>
  <c r="O320" i="3" s="1"/>
  <c r="O330" i="3" s="1"/>
  <c r="AT320" i="3" a="1"/>
  <c r="AT320" i="3" s="1"/>
  <c r="AN320" i="3" a="1"/>
  <c r="AN320" i="3" s="1"/>
  <c r="AS320" i="3" a="1"/>
  <c r="AS320" i="3" s="1"/>
  <c r="AH330" i="3" s="1"/>
  <c r="AM320" i="3" a="1"/>
  <c r="AM320" i="3" s="1"/>
  <c r="AE330" i="3" s="1"/>
  <c r="AF320" i="3" a="1"/>
  <c r="AF320" i="3" s="1"/>
  <c r="Z320" i="3" a="1"/>
  <c r="Z320" i="3" s="1"/>
  <c r="V330" i="3" s="1"/>
  <c r="S320" i="3" a="1"/>
  <c r="S320" i="3" s="1"/>
  <c r="Q330" i="3" s="1"/>
  <c r="AR320" i="3" a="1"/>
  <c r="AR320" i="3" s="1"/>
  <c r="AL320" i="3" a="1"/>
  <c r="AL320" i="3" s="1"/>
  <c r="AD330" i="3" s="1"/>
  <c r="AE320" i="3" a="1"/>
  <c r="AE320" i="3" s="1"/>
  <c r="Y330" i="3" s="1"/>
  <c r="Y320" i="3" a="1"/>
  <c r="Y320" i="3" s="1"/>
  <c r="R320" i="3" a="1"/>
  <c r="R320" i="3" s="1"/>
  <c r="AQ320" i="3" a="1"/>
  <c r="AQ320" i="3" s="1"/>
  <c r="AG330" i="3" s="1"/>
  <c r="AK320" i="3" a="1"/>
  <c r="AK320" i="3" s="1"/>
  <c r="AP320" i="3" a="1"/>
  <c r="AP320" i="3" s="1"/>
  <c r="AI320" i="3" a="1"/>
  <c r="AI320" i="3" s="1"/>
  <c r="AA330" i="3" s="1"/>
  <c r="AC320" i="3" a="1"/>
  <c r="AC320" i="3" s="1"/>
  <c r="X330" i="3" s="1"/>
  <c r="V320" i="3" a="1"/>
  <c r="V320" i="3" s="1"/>
  <c r="P320" i="3" a="1"/>
  <c r="P320" i="3" s="1"/>
  <c r="AO320" i="3" a="1"/>
  <c r="AO320" i="3" s="1"/>
  <c r="AF330" i="3" s="1"/>
  <c r="N320" i="3" a="1"/>
  <c r="N320" i="3" s="1"/>
  <c r="N330" i="3" s="1"/>
  <c r="M320" i="3" a="1"/>
  <c r="M320" i="3" s="1"/>
  <c r="AN298" i="3"/>
  <c r="AB298" i="3"/>
  <c r="O298" i="3"/>
  <c r="O308" i="3" s="1"/>
  <c r="AM298" i="3"/>
  <c r="AE308" i="3" s="1"/>
  <c r="AA298" i="3"/>
  <c r="W308" i="3" s="1"/>
  <c r="N298" i="3"/>
  <c r="N308" i="3" s="1"/>
  <c r="AG320" i="3" a="1"/>
  <c r="AG320" i="3" s="1"/>
  <c r="Z330" i="3" s="1"/>
  <c r="AD320" i="3" a="1"/>
  <c r="AD320" i="3" s="1"/>
  <c r="AK298" i="3"/>
  <c r="Y298" i="3"/>
  <c r="AA320" i="3" a="1"/>
  <c r="AA320" i="3" s="1"/>
  <c r="W330" i="3" s="1"/>
  <c r="W320" i="3" a="1"/>
  <c r="W320" i="3" s="1"/>
  <c r="S330" i="3" s="1"/>
  <c r="AU320" i="3" a="1"/>
  <c r="AU320" i="3" s="1"/>
  <c r="AI330" i="3" s="1"/>
  <c r="T320" i="3" a="1"/>
  <c r="T320" i="3" s="1"/>
  <c r="AH298" i="3"/>
  <c r="R298" i="3"/>
  <c r="AG298" i="3"/>
  <c r="Z308" i="3" s="1"/>
  <c r="Q298" i="3"/>
  <c r="P308" i="3" s="1"/>
  <c r="AU298" i="3"/>
  <c r="AI308" i="3" s="1"/>
  <c r="AF298" i="3"/>
  <c r="P298" i="3"/>
  <c r="S298" i="3"/>
  <c r="Q308" i="3" s="1"/>
  <c r="AT298" i="3"/>
  <c r="AE298" i="3"/>
  <c r="Y308" i="3" s="1"/>
  <c r="M298" i="3"/>
  <c r="AS298" i="3"/>
  <c r="AH308" i="3" s="1"/>
  <c r="AD298" i="3"/>
  <c r="AR298" i="3"/>
  <c r="AC298" i="3"/>
  <c r="X308" i="3" s="1"/>
  <c r="AQ298" i="3"/>
  <c r="AG308" i="3" s="1"/>
  <c r="Z298" i="3"/>
  <c r="V308" i="3" s="1"/>
  <c r="AP298" i="3"/>
  <c r="W298" i="3"/>
  <c r="S308" i="3" s="1"/>
  <c r="Q320" i="3" a="1"/>
  <c r="Q320" i="3" s="1"/>
  <c r="P330" i="3" s="1"/>
  <c r="AO298" i="3"/>
  <c r="AF308" i="3" s="1"/>
  <c r="V298" i="3"/>
  <c r="AI298" i="3"/>
  <c r="AA308" i="3" s="1"/>
  <c r="AL298" i="3"/>
  <c r="AD308" i="3" s="1"/>
  <c r="U298" i="3"/>
  <c r="R308" i="3" s="1"/>
  <c r="T298" i="3"/>
  <c r="W7" i="1" l="1"/>
  <c r="V7" i="1"/>
  <c r="U7" i="1"/>
  <c r="T7" i="1"/>
  <c r="S7" i="1"/>
  <c r="R7" i="1"/>
  <c r="K7" i="1"/>
  <c r="J7" i="1"/>
  <c r="I7" i="1"/>
  <c r="H7" i="1"/>
  <c r="G7" i="1"/>
  <c r="F7" i="1"/>
  <c r="U992" i="2"/>
  <c r="U991" i="2"/>
  <c r="U987" i="2"/>
  <c r="U986" i="2"/>
  <c r="U985" i="2"/>
  <c r="M985" i="2"/>
  <c r="U982" i="2"/>
  <c r="M982" i="2"/>
  <c r="AI981" i="2"/>
  <c r="AH981" i="2"/>
  <c r="AG981" i="2"/>
  <c r="AF981" i="2"/>
  <c r="AE981" i="2"/>
  <c r="AD981" i="2"/>
  <c r="AA981" i="2"/>
  <c r="Z981" i="2"/>
  <c r="Y981" i="2"/>
  <c r="X981" i="2"/>
  <c r="W981" i="2"/>
  <c r="V981" i="2"/>
  <c r="S981" i="2"/>
  <c r="R981" i="2"/>
  <c r="Q981" i="2"/>
  <c r="P981" i="2"/>
  <c r="O981" i="2"/>
  <c r="N981" i="2"/>
  <c r="AK980" i="2"/>
  <c r="AC992" i="2" s="1"/>
  <c r="M980" i="2"/>
  <c r="M992" i="2" s="1"/>
  <c r="AK979" i="2"/>
  <c r="AC991" i="2" s="1"/>
  <c r="M979" i="2"/>
  <c r="M991" i="2" s="1"/>
  <c r="AK975" i="2"/>
  <c r="AC987" i="2" s="1"/>
  <c r="M975" i="2"/>
  <c r="M987" i="2" s="1"/>
  <c r="AK974" i="2"/>
  <c r="AC986" i="2" s="1"/>
  <c r="M974" i="2"/>
  <c r="M986" i="2" s="1"/>
  <c r="AK973" i="2"/>
  <c r="AC985" i="2" s="1"/>
  <c r="AK970" i="2"/>
  <c r="AC982" i="2" s="1"/>
  <c r="Y969" i="2"/>
  <c r="M969" i="2" s="1"/>
  <c r="AC967" i="2"/>
  <c r="U967" i="2"/>
  <c r="U966" i="2"/>
  <c r="M966" i="2"/>
  <c r="U962" i="2"/>
  <c r="U961" i="2"/>
  <c r="AC960" i="2"/>
  <c r="U960" i="2"/>
  <c r="M960" i="2"/>
  <c r="U957" i="2"/>
  <c r="M957" i="2"/>
  <c r="AI956" i="2"/>
  <c r="AH956" i="2"/>
  <c r="AG956" i="2"/>
  <c r="AF956" i="2"/>
  <c r="AE956" i="2"/>
  <c r="AD956" i="2"/>
  <c r="AC956" i="2"/>
  <c r="AA956" i="2"/>
  <c r="Z956" i="2"/>
  <c r="Y956" i="2"/>
  <c r="X956" i="2"/>
  <c r="W956" i="2"/>
  <c r="V956" i="2"/>
  <c r="U956" i="2"/>
  <c r="S956" i="2"/>
  <c r="R956" i="2"/>
  <c r="Q956" i="2"/>
  <c r="P956" i="2"/>
  <c r="O956" i="2"/>
  <c r="N956" i="2"/>
  <c r="AK955" i="2"/>
  <c r="M955" i="2"/>
  <c r="M967" i="2" s="1"/>
  <c r="AK954" i="2"/>
  <c r="AC966" i="2" s="1"/>
  <c r="M954" i="2"/>
  <c r="AK953" i="2"/>
  <c r="AC965" i="2" s="1"/>
  <c r="Y953" i="2"/>
  <c r="Y952" i="2"/>
  <c r="AL951" i="2"/>
  <c r="AD963" i="2" s="1"/>
  <c r="AK951" i="2"/>
  <c r="AC963" i="2" s="1"/>
  <c r="Y951" i="2"/>
  <c r="M951" i="2" s="1"/>
  <c r="M963" i="2" s="1"/>
  <c r="AK950" i="2"/>
  <c r="AC962" i="2" s="1"/>
  <c r="M950" i="2"/>
  <c r="M962" i="2" s="1"/>
  <c r="AK949" i="2"/>
  <c r="AC961" i="2" s="1"/>
  <c r="M949" i="2"/>
  <c r="M961" i="2" s="1"/>
  <c r="AK948" i="2"/>
  <c r="AK947" i="2"/>
  <c r="AC959" i="2" s="1"/>
  <c r="Y947" i="2"/>
  <c r="U959" i="2" s="1"/>
  <c r="M947" i="2"/>
  <c r="M959" i="2" s="1"/>
  <c r="M946" i="2"/>
  <c r="M958" i="2" s="1"/>
  <c r="AK945" i="2"/>
  <c r="AC957" i="2" s="1"/>
  <c r="AK944" i="2"/>
  <c r="Y944" i="2"/>
  <c r="M944" i="2"/>
  <c r="M956" i="2" s="1"/>
  <c r="AU710" i="2"/>
  <c r="AT710" i="2"/>
  <c r="AS710" i="2"/>
  <c r="AR710" i="2"/>
  <c r="AQ710" i="2"/>
  <c r="AP710" i="2"/>
  <c r="AO710" i="2"/>
  <c r="AN710" i="2"/>
  <c r="AM710" i="2"/>
  <c r="AL710" i="2"/>
  <c r="AK710" i="2"/>
  <c r="AI710" i="2"/>
  <c r="AH710" i="2"/>
  <c r="AG710" i="2"/>
  <c r="AF710" i="2"/>
  <c r="AE710" i="2"/>
  <c r="AD710" i="2"/>
  <c r="AC710" i="2"/>
  <c r="AB710" i="2"/>
  <c r="AA710" i="2"/>
  <c r="Z710" i="2"/>
  <c r="Y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H710" i="2"/>
  <c r="AX710" i="2" s="1"/>
  <c r="G710" i="2"/>
  <c r="AZ709" i="2"/>
  <c r="AU709" i="2"/>
  <c r="AT709" i="2"/>
  <c r="AS709" i="2"/>
  <c r="AR709" i="2"/>
  <c r="AQ709" i="2"/>
  <c r="AP709" i="2"/>
  <c r="AO709" i="2"/>
  <c r="AN709" i="2"/>
  <c r="AM709" i="2"/>
  <c r="AL709" i="2"/>
  <c r="AK709" i="2"/>
  <c r="AI709" i="2"/>
  <c r="AH709" i="2"/>
  <c r="AG709" i="2"/>
  <c r="AF709" i="2"/>
  <c r="AE709" i="2"/>
  <c r="AD709" i="2"/>
  <c r="AC709" i="2"/>
  <c r="AB709" i="2"/>
  <c r="AA709" i="2"/>
  <c r="Z709" i="2"/>
  <c r="Y709" i="2"/>
  <c r="W709" i="2"/>
  <c r="V709" i="2"/>
  <c r="U709" i="2"/>
  <c r="T709" i="2"/>
  <c r="S709" i="2"/>
  <c r="R709" i="2"/>
  <c r="Q709" i="2"/>
  <c r="P709" i="2"/>
  <c r="O709" i="2"/>
  <c r="N709" i="2"/>
  <c r="M709" i="2"/>
  <c r="K709" i="2"/>
  <c r="H709" i="2"/>
  <c r="G709" i="2"/>
  <c r="AU708" i="2"/>
  <c r="AT708" i="2"/>
  <c r="AS708" i="2"/>
  <c r="AR708" i="2"/>
  <c r="AQ708" i="2"/>
  <c r="AP708" i="2"/>
  <c r="AO708" i="2"/>
  <c r="AN708" i="2"/>
  <c r="AM708" i="2"/>
  <c r="AL708" i="2"/>
  <c r="AK708" i="2"/>
  <c r="AI708" i="2"/>
  <c r="AH708" i="2"/>
  <c r="AG708" i="2"/>
  <c r="AF708" i="2"/>
  <c r="AE708" i="2"/>
  <c r="AD708" i="2"/>
  <c r="AC708" i="2"/>
  <c r="AB708" i="2"/>
  <c r="AA708" i="2"/>
  <c r="Z708" i="2"/>
  <c r="Y708" i="2"/>
  <c r="W708" i="2"/>
  <c r="V708" i="2"/>
  <c r="U708" i="2"/>
  <c r="T708" i="2"/>
  <c r="S708" i="2"/>
  <c r="R708" i="2"/>
  <c r="Q708" i="2"/>
  <c r="P708" i="2"/>
  <c r="O708" i="2"/>
  <c r="N708" i="2"/>
  <c r="M708" i="2"/>
  <c r="K708" i="2"/>
  <c r="H708" i="2"/>
  <c r="G708" i="2"/>
  <c r="AX707" i="2"/>
  <c r="AU707" i="2"/>
  <c r="AT707" i="2"/>
  <c r="AS707" i="2"/>
  <c r="AR707" i="2"/>
  <c r="AQ707" i="2"/>
  <c r="AP707" i="2"/>
  <c r="AO707" i="2"/>
  <c r="AN707" i="2"/>
  <c r="AM707" i="2"/>
  <c r="AL707" i="2"/>
  <c r="AK707" i="2"/>
  <c r="AI707" i="2"/>
  <c r="AH707" i="2"/>
  <c r="AG707" i="2"/>
  <c r="AF707" i="2"/>
  <c r="AE707" i="2"/>
  <c r="AD707" i="2"/>
  <c r="AC707" i="2"/>
  <c r="AB707" i="2"/>
  <c r="AA707" i="2"/>
  <c r="Z707" i="2"/>
  <c r="Y707" i="2"/>
  <c r="W707" i="2"/>
  <c r="V707" i="2"/>
  <c r="U707" i="2"/>
  <c r="T707" i="2"/>
  <c r="S707" i="2"/>
  <c r="R707" i="2"/>
  <c r="Q707" i="2"/>
  <c r="P707" i="2"/>
  <c r="O707" i="2"/>
  <c r="N707" i="2"/>
  <c r="M707" i="2"/>
  <c r="K707" i="2"/>
  <c r="L707" i="2" s="1"/>
  <c r="H707" i="2"/>
  <c r="G707" i="2"/>
  <c r="AX706" i="2"/>
  <c r="AU706" i="2"/>
  <c r="AT706" i="2"/>
  <c r="AS706" i="2"/>
  <c r="AR706" i="2"/>
  <c r="AQ706" i="2"/>
  <c r="AP706" i="2"/>
  <c r="AO706" i="2"/>
  <c r="AN706" i="2"/>
  <c r="AM706" i="2"/>
  <c r="AL706" i="2"/>
  <c r="AK706" i="2"/>
  <c r="AI706" i="2"/>
  <c r="AH706" i="2"/>
  <c r="AG706" i="2"/>
  <c r="AF706" i="2"/>
  <c r="AE706" i="2"/>
  <c r="AD706" i="2"/>
  <c r="AC706" i="2"/>
  <c r="AB706" i="2"/>
  <c r="AA706" i="2"/>
  <c r="Z706" i="2"/>
  <c r="Y706" i="2"/>
  <c r="W706" i="2"/>
  <c r="V706" i="2"/>
  <c r="U706" i="2"/>
  <c r="T706" i="2"/>
  <c r="S706" i="2"/>
  <c r="R706" i="2"/>
  <c r="Q706" i="2"/>
  <c r="P706" i="2"/>
  <c r="O706" i="2"/>
  <c r="N706" i="2"/>
  <c r="M706" i="2"/>
  <c r="K706" i="2"/>
  <c r="H706" i="2"/>
  <c r="G706" i="2"/>
  <c r="AU705" i="2"/>
  <c r="AT705" i="2"/>
  <c r="AS705" i="2"/>
  <c r="AR705" i="2"/>
  <c r="AQ705" i="2"/>
  <c r="AP705" i="2"/>
  <c r="AO705" i="2"/>
  <c r="AN705" i="2"/>
  <c r="AM705" i="2"/>
  <c r="AL705" i="2"/>
  <c r="AK705" i="2"/>
  <c r="AI705" i="2"/>
  <c r="AH705" i="2"/>
  <c r="AG705" i="2"/>
  <c r="AF705" i="2"/>
  <c r="AE705" i="2"/>
  <c r="AD705" i="2"/>
  <c r="AC705" i="2"/>
  <c r="AB705" i="2"/>
  <c r="AA705" i="2"/>
  <c r="Z705" i="2"/>
  <c r="Y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H705" i="2"/>
  <c r="G705" i="2"/>
  <c r="AU704" i="2"/>
  <c r="AT704" i="2"/>
  <c r="AS704" i="2"/>
  <c r="AR704" i="2"/>
  <c r="AQ704" i="2"/>
  <c r="AP704" i="2"/>
  <c r="AO704" i="2"/>
  <c r="AN704" i="2"/>
  <c r="AM704" i="2"/>
  <c r="AL704" i="2"/>
  <c r="AK704" i="2"/>
  <c r="AI704" i="2"/>
  <c r="AH704" i="2"/>
  <c r="AG704" i="2"/>
  <c r="AF704" i="2"/>
  <c r="AE704" i="2"/>
  <c r="AD704" i="2"/>
  <c r="AC704" i="2"/>
  <c r="AB704" i="2"/>
  <c r="AA704" i="2"/>
  <c r="Z704" i="2"/>
  <c r="Y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H704" i="2"/>
  <c r="AX704" i="2" s="1"/>
  <c r="G704" i="2"/>
  <c r="AU703" i="2"/>
  <c r="AT703" i="2"/>
  <c r="AS703" i="2"/>
  <c r="AR703" i="2"/>
  <c r="AQ703" i="2"/>
  <c r="AP703" i="2"/>
  <c r="AO703" i="2"/>
  <c r="AN703" i="2"/>
  <c r="AM703" i="2"/>
  <c r="AL703" i="2"/>
  <c r="AK703" i="2"/>
  <c r="AI703" i="2"/>
  <c r="AH703" i="2"/>
  <c r="AG703" i="2"/>
  <c r="AF703" i="2"/>
  <c r="AE703" i="2"/>
  <c r="AD703" i="2"/>
  <c r="AC703" i="2"/>
  <c r="AB703" i="2"/>
  <c r="AA703" i="2"/>
  <c r="Z703" i="2"/>
  <c r="Y703" i="2"/>
  <c r="W703" i="2"/>
  <c r="V703" i="2"/>
  <c r="U703" i="2"/>
  <c r="T703" i="2"/>
  <c r="S703" i="2"/>
  <c r="R703" i="2"/>
  <c r="Q703" i="2"/>
  <c r="P703" i="2"/>
  <c r="O703" i="2"/>
  <c r="N703" i="2"/>
  <c r="M703" i="2"/>
  <c r="K703" i="2"/>
  <c r="H703" i="2"/>
  <c r="G703" i="2"/>
  <c r="AU702" i="2"/>
  <c r="AT702" i="2"/>
  <c r="AS702" i="2"/>
  <c r="AR702" i="2"/>
  <c r="AQ702" i="2"/>
  <c r="AP702" i="2"/>
  <c r="AO702" i="2"/>
  <c r="AN702" i="2"/>
  <c r="AM702" i="2"/>
  <c r="AL702" i="2"/>
  <c r="AK702" i="2"/>
  <c r="AI702" i="2"/>
  <c r="AH702" i="2"/>
  <c r="AG702" i="2"/>
  <c r="AF702" i="2"/>
  <c r="AE702" i="2"/>
  <c r="AD702" i="2"/>
  <c r="AC702" i="2"/>
  <c r="AB702" i="2"/>
  <c r="AA702" i="2"/>
  <c r="Z702" i="2"/>
  <c r="Y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H702" i="2"/>
  <c r="G702" i="2"/>
  <c r="AX701" i="2"/>
  <c r="AU701" i="2"/>
  <c r="AT701" i="2"/>
  <c r="AS701" i="2"/>
  <c r="AR701" i="2"/>
  <c r="AQ701" i="2"/>
  <c r="AP701" i="2"/>
  <c r="AO701" i="2"/>
  <c r="AN701" i="2"/>
  <c r="AM701" i="2"/>
  <c r="AL701" i="2"/>
  <c r="AK701" i="2"/>
  <c r="AI701" i="2"/>
  <c r="AH701" i="2"/>
  <c r="AG701" i="2"/>
  <c r="AF701" i="2"/>
  <c r="AE701" i="2"/>
  <c r="AD701" i="2"/>
  <c r="AC701" i="2"/>
  <c r="AB701" i="2"/>
  <c r="AA701" i="2"/>
  <c r="Z701" i="2"/>
  <c r="Y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H701" i="2"/>
  <c r="G701" i="2"/>
  <c r="AX700" i="2"/>
  <c r="AU700" i="2"/>
  <c r="AT700" i="2"/>
  <c r="AS700" i="2"/>
  <c r="AR700" i="2"/>
  <c r="AQ700" i="2"/>
  <c r="AP700" i="2"/>
  <c r="AO700" i="2"/>
  <c r="AN700" i="2"/>
  <c r="AM700" i="2"/>
  <c r="AL700" i="2"/>
  <c r="AK700" i="2"/>
  <c r="AI700" i="2"/>
  <c r="AH700" i="2"/>
  <c r="AG700" i="2"/>
  <c r="AF700" i="2"/>
  <c r="AE700" i="2"/>
  <c r="AD700" i="2"/>
  <c r="AC700" i="2"/>
  <c r="AB700" i="2"/>
  <c r="AA700" i="2"/>
  <c r="Z700" i="2"/>
  <c r="Y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H700" i="2"/>
  <c r="G700" i="2"/>
  <c r="AX699" i="2"/>
  <c r="AU699" i="2"/>
  <c r="AT699" i="2"/>
  <c r="AS699" i="2"/>
  <c r="AR699" i="2"/>
  <c r="AQ699" i="2"/>
  <c r="AP699" i="2"/>
  <c r="AO699" i="2"/>
  <c r="AN699" i="2"/>
  <c r="AM699" i="2"/>
  <c r="AL699" i="2"/>
  <c r="AK699" i="2"/>
  <c r="AI699" i="2"/>
  <c r="AH699" i="2"/>
  <c r="AG699" i="2"/>
  <c r="AF699" i="2"/>
  <c r="AE699" i="2"/>
  <c r="AD699" i="2"/>
  <c r="AC699" i="2"/>
  <c r="AB699" i="2"/>
  <c r="AA699" i="2"/>
  <c r="Z699" i="2"/>
  <c r="Y699" i="2"/>
  <c r="W699" i="2"/>
  <c r="V699" i="2"/>
  <c r="U699" i="2"/>
  <c r="T699" i="2"/>
  <c r="S699" i="2"/>
  <c r="R699" i="2"/>
  <c r="Q699" i="2"/>
  <c r="P699" i="2"/>
  <c r="O699" i="2"/>
  <c r="N699" i="2"/>
  <c r="M699" i="2"/>
  <c r="K699" i="2"/>
  <c r="L699" i="2" s="1"/>
  <c r="L387" i="2" s="1"/>
  <c r="H699" i="2"/>
  <c r="G699" i="2"/>
  <c r="AU698" i="2"/>
  <c r="AT698" i="2"/>
  <c r="AS698" i="2"/>
  <c r="AR698" i="2"/>
  <c r="AQ698" i="2"/>
  <c r="AP698" i="2"/>
  <c r="AO698" i="2"/>
  <c r="AN698" i="2"/>
  <c r="AM698" i="2"/>
  <c r="AL698" i="2"/>
  <c r="AK698" i="2"/>
  <c r="AI698" i="2"/>
  <c r="AH698" i="2"/>
  <c r="AG698" i="2"/>
  <c r="AF698" i="2"/>
  <c r="AE698" i="2"/>
  <c r="AD698" i="2"/>
  <c r="AC698" i="2"/>
  <c r="AB698" i="2"/>
  <c r="AA698" i="2"/>
  <c r="Z698" i="2"/>
  <c r="Y698" i="2"/>
  <c r="W698" i="2"/>
  <c r="V698" i="2"/>
  <c r="U698" i="2"/>
  <c r="T698" i="2"/>
  <c r="S698" i="2"/>
  <c r="R698" i="2"/>
  <c r="Q698" i="2"/>
  <c r="P698" i="2"/>
  <c r="O698" i="2"/>
  <c r="N698" i="2"/>
  <c r="M698" i="2"/>
  <c r="K698" i="2"/>
  <c r="H698" i="2"/>
  <c r="G698" i="2"/>
  <c r="AU697" i="2"/>
  <c r="AT697" i="2"/>
  <c r="AS697" i="2"/>
  <c r="AR697" i="2"/>
  <c r="AQ697" i="2"/>
  <c r="AP697" i="2"/>
  <c r="AO697" i="2"/>
  <c r="AN697" i="2"/>
  <c r="AM697" i="2"/>
  <c r="AL697" i="2"/>
  <c r="AK697" i="2"/>
  <c r="AI697" i="2"/>
  <c r="AH697" i="2"/>
  <c r="AG697" i="2"/>
  <c r="AF697" i="2"/>
  <c r="AE697" i="2"/>
  <c r="AD697" i="2"/>
  <c r="AC697" i="2"/>
  <c r="AB697" i="2"/>
  <c r="AA697" i="2"/>
  <c r="Z697" i="2"/>
  <c r="Y697" i="2"/>
  <c r="W697" i="2"/>
  <c r="V697" i="2"/>
  <c r="U697" i="2"/>
  <c r="T697" i="2"/>
  <c r="S697" i="2"/>
  <c r="R697" i="2"/>
  <c r="Q697" i="2"/>
  <c r="P697" i="2"/>
  <c r="O697" i="2"/>
  <c r="N697" i="2"/>
  <c r="M697" i="2"/>
  <c r="K697" i="2"/>
  <c r="H697" i="2"/>
  <c r="L697" i="2" s="1"/>
  <c r="G697" i="2"/>
  <c r="AU696" i="2"/>
  <c r="AT696" i="2"/>
  <c r="AS696" i="2"/>
  <c r="AR696" i="2"/>
  <c r="AQ696" i="2"/>
  <c r="AP696" i="2"/>
  <c r="AO696" i="2"/>
  <c r="AN696" i="2"/>
  <c r="AM696" i="2"/>
  <c r="AL696" i="2"/>
  <c r="AK696" i="2"/>
  <c r="AI696" i="2"/>
  <c r="AH696" i="2"/>
  <c r="AG696" i="2"/>
  <c r="AF696" i="2"/>
  <c r="AE696" i="2"/>
  <c r="AD696" i="2"/>
  <c r="AC696" i="2"/>
  <c r="AB696" i="2"/>
  <c r="AA696" i="2"/>
  <c r="Z696" i="2"/>
  <c r="Y696" i="2"/>
  <c r="W696" i="2"/>
  <c r="V696" i="2"/>
  <c r="U696" i="2"/>
  <c r="T696" i="2"/>
  <c r="S696" i="2"/>
  <c r="R696" i="2"/>
  <c r="Q696" i="2"/>
  <c r="P696" i="2"/>
  <c r="O696" i="2"/>
  <c r="N696" i="2"/>
  <c r="M696" i="2"/>
  <c r="K696" i="2"/>
  <c r="H696" i="2"/>
  <c r="G696" i="2"/>
  <c r="AU695" i="2"/>
  <c r="AT695" i="2"/>
  <c r="AS695" i="2"/>
  <c r="AR695" i="2"/>
  <c r="AQ695" i="2"/>
  <c r="AP695" i="2"/>
  <c r="AO695" i="2"/>
  <c r="AN695" i="2"/>
  <c r="AM695" i="2"/>
  <c r="AL695" i="2"/>
  <c r="AK695" i="2"/>
  <c r="AI695" i="2"/>
  <c r="AH695" i="2"/>
  <c r="AG695" i="2"/>
  <c r="AF695" i="2"/>
  <c r="AE695" i="2"/>
  <c r="AD695" i="2"/>
  <c r="AC695" i="2"/>
  <c r="AB695" i="2"/>
  <c r="AA695" i="2"/>
  <c r="Z695" i="2"/>
  <c r="Y695" i="2"/>
  <c r="W695" i="2"/>
  <c r="V695" i="2"/>
  <c r="U695" i="2"/>
  <c r="T695" i="2"/>
  <c r="S695" i="2"/>
  <c r="R695" i="2"/>
  <c r="Q695" i="2"/>
  <c r="P695" i="2"/>
  <c r="O695" i="2"/>
  <c r="N695" i="2"/>
  <c r="M695" i="2"/>
  <c r="K695" i="2"/>
  <c r="L695" i="2" s="1"/>
  <c r="H695" i="2"/>
  <c r="G695" i="2"/>
  <c r="AX694" i="2"/>
  <c r="AU694" i="2"/>
  <c r="AT694" i="2"/>
  <c r="AS694" i="2"/>
  <c r="AR694" i="2"/>
  <c r="AQ694" i="2"/>
  <c r="AP694" i="2"/>
  <c r="AO694" i="2"/>
  <c r="AN694" i="2"/>
  <c r="AM694" i="2"/>
  <c r="AL694" i="2"/>
  <c r="AK694" i="2"/>
  <c r="AI694" i="2"/>
  <c r="AH694" i="2"/>
  <c r="AG694" i="2"/>
  <c r="AF694" i="2"/>
  <c r="AE694" i="2"/>
  <c r="AD694" i="2"/>
  <c r="AC694" i="2"/>
  <c r="AB694" i="2"/>
  <c r="AA694" i="2"/>
  <c r="Z694" i="2"/>
  <c r="Y694" i="2"/>
  <c r="W694" i="2"/>
  <c r="V694" i="2"/>
  <c r="U694" i="2"/>
  <c r="T694" i="2"/>
  <c r="S694" i="2"/>
  <c r="R694" i="2"/>
  <c r="Q694" i="2"/>
  <c r="P694" i="2"/>
  <c r="O694" i="2"/>
  <c r="N694" i="2"/>
  <c r="M694" i="2"/>
  <c r="K694" i="2"/>
  <c r="L694" i="2" s="1"/>
  <c r="H694" i="2"/>
  <c r="G694" i="2"/>
  <c r="AX693" i="2"/>
  <c r="AU693" i="2"/>
  <c r="AT693" i="2"/>
  <c r="AS693" i="2"/>
  <c r="AR693" i="2"/>
  <c r="AQ693" i="2"/>
  <c r="AP693" i="2"/>
  <c r="AO693" i="2"/>
  <c r="AN693" i="2"/>
  <c r="AM693" i="2"/>
  <c r="AL693" i="2"/>
  <c r="AK693" i="2"/>
  <c r="AI693" i="2"/>
  <c r="AH693" i="2"/>
  <c r="AG693" i="2"/>
  <c r="AF693" i="2"/>
  <c r="AE693" i="2"/>
  <c r="AD693" i="2"/>
  <c r="AC693" i="2"/>
  <c r="AB693" i="2"/>
  <c r="AA693" i="2"/>
  <c r="Z693" i="2"/>
  <c r="Y693" i="2"/>
  <c r="W693" i="2"/>
  <c r="V693" i="2"/>
  <c r="U693" i="2"/>
  <c r="T693" i="2"/>
  <c r="S693" i="2"/>
  <c r="R693" i="2"/>
  <c r="Q693" i="2"/>
  <c r="P693" i="2"/>
  <c r="O693" i="2"/>
  <c r="N693" i="2"/>
  <c r="M693" i="2"/>
  <c r="K693" i="2"/>
  <c r="H693" i="2"/>
  <c r="L693" i="2" s="1"/>
  <c r="G693" i="2"/>
  <c r="AU692" i="2"/>
  <c r="AT692" i="2"/>
  <c r="AS692" i="2"/>
  <c r="AR692" i="2"/>
  <c r="AQ692" i="2"/>
  <c r="AP692" i="2"/>
  <c r="AO692" i="2"/>
  <c r="AN692" i="2"/>
  <c r="AM692" i="2"/>
  <c r="AL692" i="2"/>
  <c r="AK692" i="2"/>
  <c r="AI692" i="2"/>
  <c r="AH692" i="2"/>
  <c r="AG692" i="2"/>
  <c r="AF692" i="2"/>
  <c r="AE692" i="2"/>
  <c r="AD692" i="2"/>
  <c r="AC692" i="2"/>
  <c r="AB692" i="2"/>
  <c r="AA692" i="2"/>
  <c r="Z692" i="2"/>
  <c r="Y692" i="2"/>
  <c r="W692" i="2"/>
  <c r="V692" i="2"/>
  <c r="U692" i="2"/>
  <c r="T692" i="2"/>
  <c r="S692" i="2"/>
  <c r="R692" i="2"/>
  <c r="Q692" i="2"/>
  <c r="P692" i="2"/>
  <c r="O692" i="2"/>
  <c r="N692" i="2"/>
  <c r="M692" i="2"/>
  <c r="L692" i="2"/>
  <c r="K692" i="2"/>
  <c r="H692" i="2"/>
  <c r="AX692" i="2" s="1"/>
  <c r="G692" i="2"/>
  <c r="AU691" i="2"/>
  <c r="AT691" i="2"/>
  <c r="AS691" i="2"/>
  <c r="AR691" i="2"/>
  <c r="AQ691" i="2"/>
  <c r="AP691" i="2"/>
  <c r="AO691" i="2"/>
  <c r="AN691" i="2"/>
  <c r="AM691" i="2"/>
  <c r="AL691" i="2"/>
  <c r="AK691" i="2"/>
  <c r="AI691" i="2"/>
  <c r="AH691" i="2"/>
  <c r="AG691" i="2"/>
  <c r="AF691" i="2"/>
  <c r="AE691" i="2"/>
  <c r="AD691" i="2"/>
  <c r="AC691" i="2"/>
  <c r="AB691" i="2"/>
  <c r="AA691" i="2"/>
  <c r="Z691" i="2"/>
  <c r="Y691" i="2"/>
  <c r="W691" i="2"/>
  <c r="V691" i="2"/>
  <c r="U691" i="2"/>
  <c r="T691" i="2"/>
  <c r="S691" i="2"/>
  <c r="R691" i="2"/>
  <c r="Q691" i="2"/>
  <c r="P691" i="2"/>
  <c r="O691" i="2"/>
  <c r="N691" i="2"/>
  <c r="M691" i="2"/>
  <c r="K691" i="2"/>
  <c r="H691" i="2"/>
  <c r="G691" i="2"/>
  <c r="AU690" i="2"/>
  <c r="AT690" i="2"/>
  <c r="AS690" i="2"/>
  <c r="AR690" i="2"/>
  <c r="AQ690" i="2"/>
  <c r="AP690" i="2"/>
  <c r="AO690" i="2"/>
  <c r="AN690" i="2"/>
  <c r="AM690" i="2"/>
  <c r="AL690" i="2"/>
  <c r="AK690" i="2"/>
  <c r="AI690" i="2"/>
  <c r="AH690" i="2"/>
  <c r="AG690" i="2"/>
  <c r="AF690" i="2"/>
  <c r="AE690" i="2"/>
  <c r="AD690" i="2"/>
  <c r="AC690" i="2"/>
  <c r="AB690" i="2"/>
  <c r="AA690" i="2"/>
  <c r="Z690" i="2"/>
  <c r="Y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H690" i="2"/>
  <c r="G690" i="2"/>
  <c r="AX689" i="2"/>
  <c r="AU689" i="2"/>
  <c r="AT689" i="2"/>
  <c r="AS689" i="2"/>
  <c r="AR689" i="2"/>
  <c r="AQ689" i="2"/>
  <c r="AP689" i="2"/>
  <c r="AO689" i="2"/>
  <c r="AN689" i="2"/>
  <c r="AM689" i="2"/>
  <c r="AL689" i="2"/>
  <c r="AK689" i="2"/>
  <c r="AI689" i="2"/>
  <c r="AH689" i="2"/>
  <c r="AG689" i="2"/>
  <c r="AF689" i="2"/>
  <c r="AE689" i="2"/>
  <c r="AD689" i="2"/>
  <c r="AC689" i="2"/>
  <c r="AB689" i="2"/>
  <c r="AA689" i="2"/>
  <c r="Z689" i="2"/>
  <c r="Y689" i="2"/>
  <c r="W689" i="2"/>
  <c r="V689" i="2"/>
  <c r="U689" i="2"/>
  <c r="T689" i="2"/>
  <c r="S689" i="2"/>
  <c r="R689" i="2"/>
  <c r="Q689" i="2"/>
  <c r="P689" i="2"/>
  <c r="O689" i="2"/>
  <c r="N689" i="2"/>
  <c r="M689" i="2"/>
  <c r="L689" i="2"/>
  <c r="K689" i="2"/>
  <c r="H689" i="2"/>
  <c r="G689" i="2"/>
  <c r="AX688" i="2"/>
  <c r="AU688" i="2"/>
  <c r="AT688" i="2"/>
  <c r="AS688" i="2"/>
  <c r="AR688" i="2"/>
  <c r="AQ688" i="2"/>
  <c r="AP688" i="2"/>
  <c r="AO688" i="2"/>
  <c r="AN688" i="2"/>
  <c r="AM688" i="2"/>
  <c r="AL688" i="2"/>
  <c r="AK688" i="2"/>
  <c r="AI688" i="2"/>
  <c r="AH688" i="2"/>
  <c r="AG688" i="2"/>
  <c r="AF688" i="2"/>
  <c r="AE688" i="2"/>
  <c r="AD688" i="2"/>
  <c r="AC688" i="2"/>
  <c r="AB688" i="2"/>
  <c r="AA688" i="2"/>
  <c r="Z688" i="2"/>
  <c r="Y688" i="2"/>
  <c r="W688" i="2"/>
  <c r="V688" i="2"/>
  <c r="U688" i="2"/>
  <c r="T688" i="2"/>
  <c r="S688" i="2"/>
  <c r="R688" i="2"/>
  <c r="Q688" i="2"/>
  <c r="P688" i="2"/>
  <c r="O688" i="2"/>
  <c r="N688" i="2"/>
  <c r="M688" i="2"/>
  <c r="K688" i="2"/>
  <c r="L688" i="2" s="1"/>
  <c r="H688" i="2"/>
  <c r="G688" i="2"/>
  <c r="AU687" i="2"/>
  <c r="AT687" i="2"/>
  <c r="AS687" i="2"/>
  <c r="AR687" i="2"/>
  <c r="AQ687" i="2"/>
  <c r="AP687" i="2"/>
  <c r="AO687" i="2"/>
  <c r="AN687" i="2"/>
  <c r="AM687" i="2"/>
  <c r="AL687" i="2"/>
  <c r="AK687" i="2"/>
  <c r="AI687" i="2"/>
  <c r="AH687" i="2"/>
  <c r="AG687" i="2"/>
  <c r="AF687" i="2"/>
  <c r="AE687" i="2"/>
  <c r="AD687" i="2"/>
  <c r="AC687" i="2"/>
  <c r="AB687" i="2"/>
  <c r="AA687" i="2"/>
  <c r="Z687" i="2"/>
  <c r="Y687" i="2"/>
  <c r="W687" i="2"/>
  <c r="V687" i="2"/>
  <c r="U687" i="2"/>
  <c r="T687" i="2"/>
  <c r="S687" i="2"/>
  <c r="R687" i="2"/>
  <c r="Q687" i="2"/>
  <c r="P687" i="2"/>
  <c r="O687" i="2"/>
  <c r="N687" i="2"/>
  <c r="M687" i="2"/>
  <c r="K687" i="2"/>
  <c r="H687" i="2"/>
  <c r="L687" i="2" s="1"/>
  <c r="G687" i="2"/>
  <c r="AX686" i="2"/>
  <c r="AU686" i="2"/>
  <c r="AT686" i="2"/>
  <c r="AS686" i="2"/>
  <c r="AR686" i="2"/>
  <c r="AQ686" i="2"/>
  <c r="AP686" i="2"/>
  <c r="AO686" i="2"/>
  <c r="AN686" i="2"/>
  <c r="AM686" i="2"/>
  <c r="AL686" i="2"/>
  <c r="AK686" i="2"/>
  <c r="AI686" i="2"/>
  <c r="AH686" i="2"/>
  <c r="AG686" i="2"/>
  <c r="AF686" i="2"/>
  <c r="AE686" i="2"/>
  <c r="AD686" i="2"/>
  <c r="AC686" i="2"/>
  <c r="AB686" i="2"/>
  <c r="AA686" i="2"/>
  <c r="Z686" i="2"/>
  <c r="Y686" i="2"/>
  <c r="W686" i="2"/>
  <c r="V686" i="2"/>
  <c r="U686" i="2"/>
  <c r="T686" i="2"/>
  <c r="S686" i="2"/>
  <c r="R686" i="2"/>
  <c r="Q686" i="2"/>
  <c r="P686" i="2"/>
  <c r="O686" i="2"/>
  <c r="N686" i="2"/>
  <c r="M686" i="2"/>
  <c r="L686" i="2"/>
  <c r="K686" i="2"/>
  <c r="H686" i="2"/>
  <c r="G686" i="2"/>
  <c r="AX685" i="2"/>
  <c r="AU685" i="2"/>
  <c r="AT685" i="2"/>
  <c r="AS685" i="2"/>
  <c r="AR685" i="2"/>
  <c r="AQ685" i="2"/>
  <c r="AP685" i="2"/>
  <c r="AO685" i="2"/>
  <c r="AN685" i="2"/>
  <c r="AM685" i="2"/>
  <c r="AL685" i="2"/>
  <c r="AK685" i="2"/>
  <c r="AI685" i="2"/>
  <c r="AH685" i="2"/>
  <c r="AG685" i="2"/>
  <c r="AF685" i="2"/>
  <c r="AE685" i="2"/>
  <c r="AD685" i="2"/>
  <c r="AC685" i="2"/>
  <c r="AB685" i="2"/>
  <c r="AA685" i="2"/>
  <c r="Z685" i="2"/>
  <c r="Y685" i="2"/>
  <c r="W685" i="2"/>
  <c r="V685" i="2"/>
  <c r="U685" i="2"/>
  <c r="T685" i="2"/>
  <c r="S685" i="2"/>
  <c r="R685" i="2"/>
  <c r="Q685" i="2"/>
  <c r="P685" i="2"/>
  <c r="O685" i="2"/>
  <c r="N685" i="2"/>
  <c r="M685" i="2"/>
  <c r="K685" i="2"/>
  <c r="H685" i="2"/>
  <c r="L685" i="2" s="1"/>
  <c r="G685" i="2"/>
  <c r="AU684" i="2"/>
  <c r="AT684" i="2"/>
  <c r="AS684" i="2"/>
  <c r="AR684" i="2"/>
  <c r="AQ684" i="2"/>
  <c r="AP684" i="2"/>
  <c r="AO684" i="2"/>
  <c r="AN684" i="2"/>
  <c r="AM684" i="2"/>
  <c r="AL684" i="2"/>
  <c r="AK684" i="2"/>
  <c r="AI684" i="2"/>
  <c r="AH684" i="2"/>
  <c r="AG684" i="2"/>
  <c r="AF684" i="2"/>
  <c r="AE684" i="2"/>
  <c r="AD684" i="2"/>
  <c r="AC684" i="2"/>
  <c r="AB684" i="2"/>
  <c r="AA684" i="2"/>
  <c r="Z684" i="2"/>
  <c r="Y684" i="2"/>
  <c r="W684" i="2"/>
  <c r="V684" i="2"/>
  <c r="U684" i="2"/>
  <c r="T684" i="2"/>
  <c r="S684" i="2"/>
  <c r="R684" i="2"/>
  <c r="Q684" i="2"/>
  <c r="P684" i="2"/>
  <c r="O684" i="2"/>
  <c r="N684" i="2"/>
  <c r="M684" i="2"/>
  <c r="L684" i="2"/>
  <c r="K684" i="2"/>
  <c r="H684" i="2"/>
  <c r="AX684" i="2" s="1"/>
  <c r="G684" i="2"/>
  <c r="AU683" i="2"/>
  <c r="AT683" i="2"/>
  <c r="AS683" i="2"/>
  <c r="AR683" i="2"/>
  <c r="AQ683" i="2"/>
  <c r="AP683" i="2"/>
  <c r="AO683" i="2"/>
  <c r="AN683" i="2"/>
  <c r="AM683" i="2"/>
  <c r="AL683" i="2"/>
  <c r="AK683" i="2"/>
  <c r="AI683" i="2"/>
  <c r="AH683" i="2"/>
  <c r="AG683" i="2"/>
  <c r="AF683" i="2"/>
  <c r="AE683" i="2"/>
  <c r="AD683" i="2"/>
  <c r="AC683" i="2"/>
  <c r="AB683" i="2"/>
  <c r="AA683" i="2"/>
  <c r="Z683" i="2"/>
  <c r="Y683" i="2"/>
  <c r="W683" i="2"/>
  <c r="V683" i="2"/>
  <c r="U683" i="2"/>
  <c r="T683" i="2"/>
  <c r="S683" i="2"/>
  <c r="R683" i="2"/>
  <c r="Q683" i="2"/>
  <c r="P683" i="2"/>
  <c r="O683" i="2"/>
  <c r="N683" i="2"/>
  <c r="M683" i="2"/>
  <c r="K683" i="2"/>
  <c r="L683" i="2" s="1"/>
  <c r="H683" i="2"/>
  <c r="G683" i="2"/>
  <c r="AX682" i="2"/>
  <c r="AU682" i="2"/>
  <c r="AT682" i="2"/>
  <c r="AS682" i="2"/>
  <c r="AR682" i="2"/>
  <c r="AQ682" i="2"/>
  <c r="AP682" i="2"/>
  <c r="AO682" i="2"/>
  <c r="AN682" i="2"/>
  <c r="AM682" i="2"/>
  <c r="AL682" i="2"/>
  <c r="AK682" i="2"/>
  <c r="AI682" i="2"/>
  <c r="AH682" i="2"/>
  <c r="AG682" i="2"/>
  <c r="AF682" i="2"/>
  <c r="AE682" i="2"/>
  <c r="AD682" i="2"/>
  <c r="AC682" i="2"/>
  <c r="AB682" i="2"/>
  <c r="AA682" i="2"/>
  <c r="Z682" i="2"/>
  <c r="Y682" i="2"/>
  <c r="W682" i="2"/>
  <c r="V682" i="2"/>
  <c r="U682" i="2"/>
  <c r="T682" i="2"/>
  <c r="S682" i="2"/>
  <c r="R682" i="2"/>
  <c r="Q682" i="2"/>
  <c r="P682" i="2"/>
  <c r="O682" i="2"/>
  <c r="N682" i="2"/>
  <c r="M682" i="2"/>
  <c r="K682" i="2"/>
  <c r="H682" i="2"/>
  <c r="L682" i="2" s="1"/>
  <c r="G682" i="2"/>
  <c r="AX681" i="2"/>
  <c r="AU681" i="2"/>
  <c r="AT681" i="2"/>
  <c r="AS681" i="2"/>
  <c r="AR681" i="2"/>
  <c r="AQ681" i="2"/>
  <c r="AP681" i="2"/>
  <c r="AO681" i="2"/>
  <c r="AN681" i="2"/>
  <c r="AM681" i="2"/>
  <c r="AL681" i="2"/>
  <c r="AK681" i="2"/>
  <c r="AI681" i="2"/>
  <c r="AH681" i="2"/>
  <c r="AG681" i="2"/>
  <c r="AF681" i="2"/>
  <c r="AE681" i="2"/>
  <c r="AD681" i="2"/>
  <c r="AC681" i="2"/>
  <c r="AB681" i="2"/>
  <c r="AA681" i="2"/>
  <c r="Z681" i="2"/>
  <c r="Y681" i="2"/>
  <c r="W681" i="2"/>
  <c r="V681" i="2"/>
  <c r="U681" i="2"/>
  <c r="T681" i="2"/>
  <c r="S681" i="2"/>
  <c r="R681" i="2"/>
  <c r="Q681" i="2"/>
  <c r="P681" i="2"/>
  <c r="O681" i="2"/>
  <c r="N681" i="2"/>
  <c r="M681" i="2"/>
  <c r="K681" i="2"/>
  <c r="I681" i="2"/>
  <c r="AY681" i="2" s="1"/>
  <c r="H681" i="2"/>
  <c r="G681" i="2"/>
  <c r="AU680" i="2"/>
  <c r="AT680" i="2"/>
  <c r="AS680" i="2"/>
  <c r="AR680" i="2"/>
  <c r="AQ680" i="2"/>
  <c r="AP680" i="2"/>
  <c r="AO680" i="2"/>
  <c r="AN680" i="2"/>
  <c r="AM680" i="2"/>
  <c r="AL680" i="2"/>
  <c r="AK680" i="2"/>
  <c r="AI680" i="2"/>
  <c r="AH680" i="2"/>
  <c r="AG680" i="2"/>
  <c r="AF680" i="2"/>
  <c r="AE680" i="2"/>
  <c r="AD680" i="2"/>
  <c r="AC680" i="2"/>
  <c r="AB680" i="2"/>
  <c r="AA680" i="2"/>
  <c r="Z680" i="2"/>
  <c r="Y680" i="2"/>
  <c r="W680" i="2"/>
  <c r="V680" i="2"/>
  <c r="U680" i="2"/>
  <c r="T680" i="2"/>
  <c r="S680" i="2"/>
  <c r="R680" i="2"/>
  <c r="Q680" i="2"/>
  <c r="P680" i="2"/>
  <c r="O680" i="2"/>
  <c r="N680" i="2"/>
  <c r="M680" i="2"/>
  <c r="L680" i="2"/>
  <c r="K680" i="2"/>
  <c r="H680" i="2"/>
  <c r="AX680" i="2" s="1"/>
  <c r="G680" i="2"/>
  <c r="AX679" i="2"/>
  <c r="AU679" i="2"/>
  <c r="AT679" i="2"/>
  <c r="AS679" i="2"/>
  <c r="AR679" i="2"/>
  <c r="AQ679" i="2"/>
  <c r="AP679" i="2"/>
  <c r="AO679" i="2"/>
  <c r="AN679" i="2"/>
  <c r="AM679" i="2"/>
  <c r="AL679" i="2"/>
  <c r="AK679" i="2"/>
  <c r="AI679" i="2"/>
  <c r="AH679" i="2"/>
  <c r="AG679" i="2"/>
  <c r="AF679" i="2"/>
  <c r="AE679" i="2"/>
  <c r="AD679" i="2"/>
  <c r="AC679" i="2"/>
  <c r="AB679" i="2"/>
  <c r="AA679" i="2"/>
  <c r="Z679" i="2"/>
  <c r="Y679" i="2"/>
  <c r="W679" i="2"/>
  <c r="V679" i="2"/>
  <c r="U679" i="2"/>
  <c r="T679" i="2"/>
  <c r="S679" i="2"/>
  <c r="R679" i="2"/>
  <c r="Q679" i="2"/>
  <c r="P679" i="2"/>
  <c r="O679" i="2"/>
  <c r="N679" i="2"/>
  <c r="M679" i="2"/>
  <c r="K679" i="2"/>
  <c r="H679" i="2"/>
  <c r="G679" i="2"/>
  <c r="AU678" i="2"/>
  <c r="AT678" i="2"/>
  <c r="AS678" i="2"/>
  <c r="AR678" i="2"/>
  <c r="AQ678" i="2"/>
  <c r="AP678" i="2"/>
  <c r="AO678" i="2"/>
  <c r="AN678" i="2"/>
  <c r="AM678" i="2"/>
  <c r="AL678" i="2"/>
  <c r="AK678" i="2"/>
  <c r="AI678" i="2"/>
  <c r="AH678" i="2"/>
  <c r="AG678" i="2"/>
  <c r="AF678" i="2"/>
  <c r="AE678" i="2"/>
  <c r="AD678" i="2"/>
  <c r="AC678" i="2"/>
  <c r="AB678" i="2"/>
  <c r="AA678" i="2"/>
  <c r="Z678" i="2"/>
  <c r="Y678" i="2"/>
  <c r="W678" i="2"/>
  <c r="V678" i="2"/>
  <c r="U678" i="2"/>
  <c r="T678" i="2"/>
  <c r="S678" i="2"/>
  <c r="R678" i="2"/>
  <c r="Q678" i="2"/>
  <c r="P678" i="2"/>
  <c r="O678" i="2"/>
  <c r="N678" i="2"/>
  <c r="M678" i="2"/>
  <c r="K678" i="2"/>
  <c r="H678" i="2"/>
  <c r="G678" i="2"/>
  <c r="AU677" i="2"/>
  <c r="AT677" i="2"/>
  <c r="AS677" i="2"/>
  <c r="AR677" i="2"/>
  <c r="AQ677" i="2"/>
  <c r="AP677" i="2"/>
  <c r="AO677" i="2"/>
  <c r="AN677" i="2"/>
  <c r="AM677" i="2"/>
  <c r="AL677" i="2"/>
  <c r="AK677" i="2"/>
  <c r="AI677" i="2"/>
  <c r="AH677" i="2"/>
  <c r="AG677" i="2"/>
  <c r="AF677" i="2"/>
  <c r="AE677" i="2"/>
  <c r="AD677" i="2"/>
  <c r="AC677" i="2"/>
  <c r="AB677" i="2"/>
  <c r="AA677" i="2"/>
  <c r="Z677" i="2"/>
  <c r="Y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H677" i="2"/>
  <c r="G677" i="2"/>
  <c r="AU676" i="2"/>
  <c r="AT676" i="2"/>
  <c r="AS676" i="2"/>
  <c r="AR676" i="2"/>
  <c r="AQ676" i="2"/>
  <c r="AP676" i="2"/>
  <c r="AO676" i="2"/>
  <c r="AN676" i="2"/>
  <c r="AM676" i="2"/>
  <c r="AL676" i="2"/>
  <c r="AK676" i="2"/>
  <c r="AI676" i="2"/>
  <c r="AH676" i="2"/>
  <c r="AG676" i="2"/>
  <c r="AF676" i="2"/>
  <c r="AE676" i="2"/>
  <c r="AD676" i="2"/>
  <c r="AC676" i="2"/>
  <c r="AB676" i="2"/>
  <c r="AA676" i="2"/>
  <c r="Z676" i="2"/>
  <c r="Y676" i="2"/>
  <c r="W676" i="2"/>
  <c r="V676" i="2"/>
  <c r="U676" i="2"/>
  <c r="T676" i="2"/>
  <c r="S676" i="2"/>
  <c r="R676" i="2"/>
  <c r="Q676" i="2"/>
  <c r="P676" i="2"/>
  <c r="O676" i="2"/>
  <c r="N676" i="2"/>
  <c r="M676" i="2"/>
  <c r="K676" i="2"/>
  <c r="H676" i="2"/>
  <c r="G676" i="2"/>
  <c r="AX675" i="2"/>
  <c r="AU675" i="2"/>
  <c r="AT675" i="2"/>
  <c r="AS675" i="2"/>
  <c r="AR675" i="2"/>
  <c r="AQ675" i="2"/>
  <c r="AP675" i="2"/>
  <c r="AO675" i="2"/>
  <c r="AN675" i="2"/>
  <c r="AM675" i="2"/>
  <c r="AL675" i="2"/>
  <c r="AK675" i="2"/>
  <c r="AI675" i="2"/>
  <c r="AH675" i="2"/>
  <c r="AG675" i="2"/>
  <c r="AF675" i="2"/>
  <c r="AE675" i="2"/>
  <c r="AD675" i="2"/>
  <c r="AC675" i="2"/>
  <c r="AB675" i="2"/>
  <c r="AA675" i="2"/>
  <c r="Z675" i="2"/>
  <c r="Y675" i="2"/>
  <c r="W675" i="2"/>
  <c r="V675" i="2"/>
  <c r="U675" i="2"/>
  <c r="T675" i="2"/>
  <c r="S675" i="2"/>
  <c r="R675" i="2"/>
  <c r="Q675" i="2"/>
  <c r="P675" i="2"/>
  <c r="O675" i="2"/>
  <c r="N675" i="2"/>
  <c r="M675" i="2"/>
  <c r="K675" i="2"/>
  <c r="L675" i="2" s="1"/>
  <c r="H675" i="2"/>
  <c r="G675" i="2"/>
  <c r="AX674" i="2"/>
  <c r="AU674" i="2"/>
  <c r="AT674" i="2"/>
  <c r="AS674" i="2"/>
  <c r="AR674" i="2"/>
  <c r="AQ674" i="2"/>
  <c r="AP674" i="2"/>
  <c r="AO674" i="2"/>
  <c r="AN674" i="2"/>
  <c r="AM674" i="2"/>
  <c r="AL674" i="2"/>
  <c r="AK674" i="2"/>
  <c r="AI674" i="2"/>
  <c r="AH674" i="2"/>
  <c r="AG674" i="2"/>
  <c r="AF674" i="2"/>
  <c r="AE674" i="2"/>
  <c r="AD674" i="2"/>
  <c r="AC674" i="2"/>
  <c r="AB674" i="2"/>
  <c r="AA674" i="2"/>
  <c r="Z674" i="2"/>
  <c r="Y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H674" i="2"/>
  <c r="G674" i="2"/>
  <c r="AX673" i="2"/>
  <c r="AU673" i="2"/>
  <c r="AT673" i="2"/>
  <c r="AS673" i="2"/>
  <c r="AR673" i="2"/>
  <c r="AQ673" i="2"/>
  <c r="AP673" i="2"/>
  <c r="AO673" i="2"/>
  <c r="AN673" i="2"/>
  <c r="AM673" i="2"/>
  <c r="AL673" i="2"/>
  <c r="AK673" i="2"/>
  <c r="AI673" i="2"/>
  <c r="AH673" i="2"/>
  <c r="AG673" i="2"/>
  <c r="AF673" i="2"/>
  <c r="AE673" i="2"/>
  <c r="AD673" i="2"/>
  <c r="AC673" i="2"/>
  <c r="AB673" i="2"/>
  <c r="AA673" i="2"/>
  <c r="Z673" i="2"/>
  <c r="Y673" i="2"/>
  <c r="W673" i="2"/>
  <c r="V673" i="2"/>
  <c r="U673" i="2"/>
  <c r="T673" i="2"/>
  <c r="S673" i="2"/>
  <c r="R673" i="2"/>
  <c r="Q673" i="2"/>
  <c r="P673" i="2"/>
  <c r="O673" i="2"/>
  <c r="N673" i="2"/>
  <c r="M673" i="2"/>
  <c r="K673" i="2"/>
  <c r="H673" i="2"/>
  <c r="L673" i="2" s="1"/>
  <c r="G673" i="2"/>
  <c r="AU672" i="2"/>
  <c r="AT672" i="2"/>
  <c r="AS672" i="2"/>
  <c r="AR672" i="2"/>
  <c r="AQ672" i="2"/>
  <c r="AP672" i="2"/>
  <c r="AO672" i="2"/>
  <c r="AN672" i="2"/>
  <c r="AM672" i="2"/>
  <c r="AL672" i="2"/>
  <c r="AK672" i="2"/>
  <c r="AI672" i="2"/>
  <c r="AH672" i="2"/>
  <c r="AG672" i="2"/>
  <c r="AF672" i="2"/>
  <c r="AE672" i="2"/>
  <c r="AD672" i="2"/>
  <c r="AC672" i="2"/>
  <c r="AB672" i="2"/>
  <c r="AA672" i="2"/>
  <c r="Z672" i="2"/>
  <c r="Y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H672" i="2"/>
  <c r="G672" i="2"/>
  <c r="AX671" i="2"/>
  <c r="AU671" i="2"/>
  <c r="AT671" i="2"/>
  <c r="AS671" i="2"/>
  <c r="AR671" i="2"/>
  <c r="AQ671" i="2"/>
  <c r="AP671" i="2"/>
  <c r="AO671" i="2"/>
  <c r="AN671" i="2"/>
  <c r="AM671" i="2"/>
  <c r="AL671" i="2"/>
  <c r="AK671" i="2"/>
  <c r="AI671" i="2"/>
  <c r="AH671" i="2"/>
  <c r="AG671" i="2"/>
  <c r="AF671" i="2"/>
  <c r="AE671" i="2"/>
  <c r="AD671" i="2"/>
  <c r="AC671" i="2"/>
  <c r="AB671" i="2"/>
  <c r="AA671" i="2"/>
  <c r="Z671" i="2"/>
  <c r="Y671" i="2"/>
  <c r="W671" i="2"/>
  <c r="V671" i="2"/>
  <c r="U671" i="2"/>
  <c r="T671" i="2"/>
  <c r="S671" i="2"/>
  <c r="R671" i="2"/>
  <c r="Q671" i="2"/>
  <c r="P671" i="2"/>
  <c r="O671" i="2"/>
  <c r="N671" i="2"/>
  <c r="M671" i="2"/>
  <c r="K671" i="2"/>
  <c r="L671" i="2" s="1"/>
  <c r="H671" i="2"/>
  <c r="G671" i="2"/>
  <c r="AU670" i="2"/>
  <c r="AT670" i="2"/>
  <c r="AS670" i="2"/>
  <c r="AR670" i="2"/>
  <c r="AQ670" i="2"/>
  <c r="AP670" i="2"/>
  <c r="AO670" i="2"/>
  <c r="AN670" i="2"/>
  <c r="AM670" i="2"/>
  <c r="AL670" i="2"/>
  <c r="AK670" i="2"/>
  <c r="AI670" i="2"/>
  <c r="AH670" i="2"/>
  <c r="AG670" i="2"/>
  <c r="AF670" i="2"/>
  <c r="AE670" i="2"/>
  <c r="AD670" i="2"/>
  <c r="AC670" i="2"/>
  <c r="AB670" i="2"/>
  <c r="AA670" i="2"/>
  <c r="Z670" i="2"/>
  <c r="Y670" i="2"/>
  <c r="W670" i="2"/>
  <c r="V670" i="2"/>
  <c r="U670" i="2"/>
  <c r="T670" i="2"/>
  <c r="S670" i="2"/>
  <c r="R670" i="2"/>
  <c r="Q670" i="2"/>
  <c r="P670" i="2"/>
  <c r="O670" i="2"/>
  <c r="N670" i="2"/>
  <c r="M670" i="2"/>
  <c r="K670" i="2"/>
  <c r="H670" i="2"/>
  <c r="L670" i="2" s="1"/>
  <c r="G670" i="2"/>
  <c r="AX669" i="2"/>
  <c r="AU669" i="2"/>
  <c r="AT669" i="2"/>
  <c r="AS669" i="2"/>
  <c r="AR669" i="2"/>
  <c r="AQ669" i="2"/>
  <c r="AP669" i="2"/>
  <c r="AO669" i="2"/>
  <c r="AN669" i="2"/>
  <c r="AM669" i="2"/>
  <c r="AL669" i="2"/>
  <c r="AK669" i="2"/>
  <c r="AI669" i="2"/>
  <c r="AH669" i="2"/>
  <c r="AG669" i="2"/>
  <c r="AF669" i="2"/>
  <c r="AE669" i="2"/>
  <c r="AD669" i="2"/>
  <c r="AC669" i="2"/>
  <c r="AB669" i="2"/>
  <c r="AA669" i="2"/>
  <c r="Z669" i="2"/>
  <c r="Y669" i="2"/>
  <c r="W669" i="2"/>
  <c r="V669" i="2"/>
  <c r="U669" i="2"/>
  <c r="T669" i="2"/>
  <c r="S669" i="2"/>
  <c r="R669" i="2"/>
  <c r="Q669" i="2"/>
  <c r="P669" i="2"/>
  <c r="O669" i="2"/>
  <c r="N669" i="2"/>
  <c r="M669" i="2"/>
  <c r="K669" i="2"/>
  <c r="H669" i="2"/>
  <c r="G669" i="2"/>
  <c r="AU668" i="2"/>
  <c r="AT668" i="2"/>
  <c r="AS668" i="2"/>
  <c r="AR668" i="2"/>
  <c r="AQ668" i="2"/>
  <c r="AP668" i="2"/>
  <c r="AO668" i="2"/>
  <c r="AN668" i="2"/>
  <c r="AM668" i="2"/>
  <c r="AL668" i="2"/>
  <c r="AK668" i="2"/>
  <c r="AI668" i="2"/>
  <c r="AH668" i="2"/>
  <c r="AG668" i="2"/>
  <c r="AF668" i="2"/>
  <c r="AE668" i="2"/>
  <c r="AD668" i="2"/>
  <c r="AC668" i="2"/>
  <c r="AB668" i="2"/>
  <c r="AA668" i="2"/>
  <c r="Z668" i="2"/>
  <c r="Y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H668" i="2"/>
  <c r="AX668" i="2" s="1"/>
  <c r="G668" i="2"/>
  <c r="AX667" i="2"/>
  <c r="AU667" i="2"/>
  <c r="AT667" i="2"/>
  <c r="AS667" i="2"/>
  <c r="AR667" i="2"/>
  <c r="AQ667" i="2"/>
  <c r="AP667" i="2"/>
  <c r="AO667" i="2"/>
  <c r="AN667" i="2"/>
  <c r="AM667" i="2"/>
  <c r="AL667" i="2"/>
  <c r="AK667" i="2"/>
  <c r="AI667" i="2"/>
  <c r="AH667" i="2"/>
  <c r="AG667" i="2"/>
  <c r="AF667" i="2"/>
  <c r="AE667" i="2"/>
  <c r="AD667" i="2"/>
  <c r="AC667" i="2"/>
  <c r="AB667" i="2"/>
  <c r="AA667" i="2"/>
  <c r="Z667" i="2"/>
  <c r="Y667" i="2"/>
  <c r="W667" i="2"/>
  <c r="V667" i="2"/>
  <c r="U667" i="2"/>
  <c r="T667" i="2"/>
  <c r="S667" i="2"/>
  <c r="R667" i="2"/>
  <c r="Q667" i="2"/>
  <c r="P667" i="2"/>
  <c r="O667" i="2"/>
  <c r="N667" i="2"/>
  <c r="M667" i="2"/>
  <c r="K667" i="2"/>
  <c r="H667" i="2"/>
  <c r="L667" i="2" s="1"/>
  <c r="L355" i="2" s="1"/>
  <c r="G667" i="2"/>
  <c r="AU666" i="2"/>
  <c r="AT666" i="2"/>
  <c r="AS666" i="2"/>
  <c r="AR666" i="2"/>
  <c r="AQ666" i="2"/>
  <c r="AP666" i="2"/>
  <c r="AO666" i="2"/>
  <c r="AN666" i="2"/>
  <c r="AM666" i="2"/>
  <c r="AL666" i="2"/>
  <c r="AK666" i="2"/>
  <c r="AI666" i="2"/>
  <c r="AH666" i="2"/>
  <c r="AG666" i="2"/>
  <c r="AF666" i="2"/>
  <c r="AE666" i="2"/>
  <c r="AD666" i="2"/>
  <c r="AC666" i="2"/>
  <c r="AB666" i="2"/>
  <c r="AA666" i="2"/>
  <c r="Z666" i="2"/>
  <c r="Y666" i="2"/>
  <c r="W666" i="2"/>
  <c r="V666" i="2"/>
  <c r="U666" i="2"/>
  <c r="T666" i="2"/>
  <c r="S666" i="2"/>
  <c r="R666" i="2"/>
  <c r="Q666" i="2"/>
  <c r="P666" i="2"/>
  <c r="O666" i="2"/>
  <c r="N666" i="2"/>
  <c r="M666" i="2"/>
  <c r="K666" i="2"/>
  <c r="H666" i="2"/>
  <c r="G666" i="2"/>
  <c r="AU665" i="2"/>
  <c r="AT665" i="2"/>
  <c r="AS665" i="2"/>
  <c r="AR665" i="2"/>
  <c r="AQ665" i="2"/>
  <c r="AP665" i="2"/>
  <c r="AO665" i="2"/>
  <c r="AN665" i="2"/>
  <c r="AM665" i="2"/>
  <c r="AL665" i="2"/>
  <c r="AK665" i="2"/>
  <c r="AI665" i="2"/>
  <c r="AH665" i="2"/>
  <c r="AG665" i="2"/>
  <c r="AF665" i="2"/>
  <c r="AE665" i="2"/>
  <c r="AD665" i="2"/>
  <c r="AC665" i="2"/>
  <c r="AB665" i="2"/>
  <c r="AA665" i="2"/>
  <c r="Z665" i="2"/>
  <c r="Y665" i="2"/>
  <c r="W665" i="2"/>
  <c r="V665" i="2"/>
  <c r="U665" i="2"/>
  <c r="T665" i="2"/>
  <c r="S665" i="2"/>
  <c r="R665" i="2"/>
  <c r="Q665" i="2"/>
  <c r="P665" i="2"/>
  <c r="O665" i="2"/>
  <c r="N665" i="2"/>
  <c r="M665" i="2"/>
  <c r="L665" i="2"/>
  <c r="K665" i="2"/>
  <c r="H665" i="2"/>
  <c r="AX665" i="2" s="1"/>
  <c r="G665" i="2"/>
  <c r="AU664" i="2"/>
  <c r="AT664" i="2"/>
  <c r="AS664" i="2"/>
  <c r="AR664" i="2"/>
  <c r="AQ664" i="2"/>
  <c r="AP664" i="2"/>
  <c r="AO664" i="2"/>
  <c r="AN664" i="2"/>
  <c r="AM664" i="2"/>
  <c r="AL664" i="2"/>
  <c r="AK664" i="2"/>
  <c r="AI664" i="2"/>
  <c r="AH664" i="2"/>
  <c r="AG664" i="2"/>
  <c r="AF664" i="2"/>
  <c r="AE664" i="2"/>
  <c r="AD664" i="2"/>
  <c r="AC664" i="2"/>
  <c r="AB664" i="2"/>
  <c r="AA664" i="2"/>
  <c r="Z664" i="2"/>
  <c r="Y664" i="2"/>
  <c r="W664" i="2"/>
  <c r="V664" i="2"/>
  <c r="U664" i="2"/>
  <c r="T664" i="2"/>
  <c r="S664" i="2"/>
  <c r="R664" i="2"/>
  <c r="Q664" i="2"/>
  <c r="P664" i="2"/>
  <c r="O664" i="2"/>
  <c r="N664" i="2"/>
  <c r="M664" i="2"/>
  <c r="K664" i="2"/>
  <c r="H664" i="2"/>
  <c r="G664" i="2"/>
  <c r="AX663" i="2"/>
  <c r="AU663" i="2"/>
  <c r="AT663" i="2"/>
  <c r="AS663" i="2"/>
  <c r="AR663" i="2"/>
  <c r="AQ663" i="2"/>
  <c r="AP663" i="2"/>
  <c r="AO663" i="2"/>
  <c r="AN663" i="2"/>
  <c r="AM663" i="2"/>
  <c r="AL663" i="2"/>
  <c r="AK663" i="2"/>
  <c r="AI663" i="2"/>
  <c r="AH663" i="2"/>
  <c r="AG663" i="2"/>
  <c r="AF663" i="2"/>
  <c r="AE663" i="2"/>
  <c r="AD663" i="2"/>
  <c r="AC663" i="2"/>
  <c r="AB663" i="2"/>
  <c r="AA663" i="2"/>
  <c r="Z663" i="2"/>
  <c r="Y663" i="2"/>
  <c r="W663" i="2"/>
  <c r="V663" i="2"/>
  <c r="U663" i="2"/>
  <c r="T663" i="2"/>
  <c r="S663" i="2"/>
  <c r="R663" i="2"/>
  <c r="Q663" i="2"/>
  <c r="P663" i="2"/>
  <c r="O663" i="2"/>
  <c r="N663" i="2"/>
  <c r="M663" i="2"/>
  <c r="K663" i="2"/>
  <c r="L663" i="2" s="1"/>
  <c r="H663" i="2"/>
  <c r="G663" i="2"/>
  <c r="AX662" i="2"/>
  <c r="AU662" i="2"/>
  <c r="AT662" i="2"/>
  <c r="AS662" i="2"/>
  <c r="AR662" i="2"/>
  <c r="AQ662" i="2"/>
  <c r="AP662" i="2"/>
  <c r="AO662" i="2"/>
  <c r="AN662" i="2"/>
  <c r="AM662" i="2"/>
  <c r="AL662" i="2"/>
  <c r="AK662" i="2"/>
  <c r="AI662" i="2"/>
  <c r="AH662" i="2"/>
  <c r="AG662" i="2"/>
  <c r="AF662" i="2"/>
  <c r="AE662" i="2"/>
  <c r="AD662" i="2"/>
  <c r="AC662" i="2"/>
  <c r="AB662" i="2"/>
  <c r="AA662" i="2"/>
  <c r="Z662" i="2"/>
  <c r="Y662" i="2"/>
  <c r="W662" i="2"/>
  <c r="V662" i="2"/>
  <c r="V945" i="2" s="1"/>
  <c r="U662" i="2"/>
  <c r="T662" i="2"/>
  <c r="S662" i="2"/>
  <c r="R662" i="2"/>
  <c r="Q662" i="2"/>
  <c r="P662" i="2"/>
  <c r="O662" i="2"/>
  <c r="N662" i="2"/>
  <c r="M662" i="2"/>
  <c r="L662" i="2"/>
  <c r="K662" i="2"/>
  <c r="H662" i="2"/>
  <c r="G662" i="2"/>
  <c r="AX661" i="2"/>
  <c r="AU661" i="2"/>
  <c r="AT661" i="2"/>
  <c r="AS661" i="2"/>
  <c r="AR661" i="2"/>
  <c r="AQ661" i="2"/>
  <c r="AP661" i="2"/>
  <c r="AO661" i="2"/>
  <c r="AN661" i="2"/>
  <c r="AM661" i="2"/>
  <c r="AL661" i="2"/>
  <c r="AK661" i="2"/>
  <c r="AI661" i="2"/>
  <c r="AH661" i="2"/>
  <c r="AG661" i="2"/>
  <c r="AF661" i="2"/>
  <c r="AE661" i="2"/>
  <c r="AD661" i="2"/>
  <c r="AC661" i="2"/>
  <c r="AB661" i="2"/>
  <c r="AA661" i="2"/>
  <c r="Z661" i="2"/>
  <c r="Y661" i="2"/>
  <c r="W661" i="2"/>
  <c r="V661" i="2"/>
  <c r="U661" i="2"/>
  <c r="T661" i="2"/>
  <c r="S661" i="2"/>
  <c r="R661" i="2"/>
  <c r="Q661" i="2"/>
  <c r="P661" i="2"/>
  <c r="O661" i="2"/>
  <c r="N661" i="2"/>
  <c r="M661" i="2"/>
  <c r="K661" i="2"/>
  <c r="H661" i="2"/>
  <c r="L661" i="2" s="1"/>
  <c r="G661" i="2"/>
  <c r="AU660" i="2"/>
  <c r="AT660" i="2"/>
  <c r="AS660" i="2"/>
  <c r="AR660" i="2"/>
  <c r="AQ660" i="2"/>
  <c r="AP660" i="2"/>
  <c r="AO660" i="2"/>
  <c r="AN660" i="2"/>
  <c r="AM660" i="2"/>
  <c r="AL660" i="2"/>
  <c r="AK660" i="2"/>
  <c r="AI660" i="2"/>
  <c r="AH660" i="2"/>
  <c r="AG660" i="2"/>
  <c r="AF660" i="2"/>
  <c r="AE660" i="2"/>
  <c r="AD660" i="2"/>
  <c r="AC660" i="2"/>
  <c r="AB660" i="2"/>
  <c r="AA660" i="2"/>
  <c r="Z660" i="2"/>
  <c r="Y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H660" i="2"/>
  <c r="AX660" i="2" s="1"/>
  <c r="G660" i="2"/>
  <c r="AX659" i="2"/>
  <c r="AU659" i="2"/>
  <c r="AT659" i="2"/>
  <c r="AS659" i="2"/>
  <c r="AR659" i="2"/>
  <c r="AQ659" i="2"/>
  <c r="AP659" i="2"/>
  <c r="AO659" i="2"/>
  <c r="AN659" i="2"/>
  <c r="AM659" i="2"/>
  <c r="AL659" i="2"/>
  <c r="AK659" i="2"/>
  <c r="AI659" i="2"/>
  <c r="AH659" i="2"/>
  <c r="AG659" i="2"/>
  <c r="AF659" i="2"/>
  <c r="AF970" i="2" s="1"/>
  <c r="AE659" i="2"/>
  <c r="AD659" i="2"/>
  <c r="AC659" i="2"/>
  <c r="AB659" i="2"/>
  <c r="AA659" i="2"/>
  <c r="Z659" i="2"/>
  <c r="Y659" i="2"/>
  <c r="W659" i="2"/>
  <c r="V659" i="2"/>
  <c r="U659" i="2"/>
  <c r="T659" i="2"/>
  <c r="S659" i="2"/>
  <c r="R659" i="2"/>
  <c r="Q659" i="2"/>
  <c r="P659" i="2"/>
  <c r="O659" i="2"/>
  <c r="N659" i="2"/>
  <c r="M659" i="2"/>
  <c r="K659" i="2"/>
  <c r="L659" i="2" s="1"/>
  <c r="H659" i="2"/>
  <c r="G659" i="2"/>
  <c r="AX658" i="2"/>
  <c r="AU658" i="2"/>
  <c r="AT658" i="2"/>
  <c r="AS658" i="2"/>
  <c r="AR658" i="2"/>
  <c r="AQ658" i="2"/>
  <c r="AP658" i="2"/>
  <c r="AO658" i="2"/>
  <c r="AN658" i="2"/>
  <c r="AM658" i="2"/>
  <c r="AL658" i="2"/>
  <c r="AK658" i="2"/>
  <c r="AI658" i="2"/>
  <c r="AH658" i="2"/>
  <c r="AG658" i="2"/>
  <c r="AF658" i="2"/>
  <c r="AE658" i="2"/>
  <c r="AD658" i="2"/>
  <c r="AC658" i="2"/>
  <c r="AB658" i="2"/>
  <c r="AA658" i="2"/>
  <c r="AA970" i="2" s="1"/>
  <c r="W982" i="2" s="1"/>
  <c r="Z658" i="2"/>
  <c r="Y658" i="2"/>
  <c r="W658" i="2"/>
  <c r="V658" i="2"/>
  <c r="U658" i="2"/>
  <c r="T658" i="2"/>
  <c r="S658" i="2"/>
  <c r="R658" i="2"/>
  <c r="Q658" i="2"/>
  <c r="P658" i="2"/>
  <c r="O658" i="2"/>
  <c r="N658" i="2"/>
  <c r="M658" i="2"/>
  <c r="K658" i="2"/>
  <c r="H658" i="2"/>
  <c r="L658" i="2" s="1"/>
  <c r="G658" i="2"/>
  <c r="AX657" i="2"/>
  <c r="AU657" i="2"/>
  <c r="AT657" i="2"/>
  <c r="AS657" i="2"/>
  <c r="AR657" i="2"/>
  <c r="AQ657" i="2"/>
  <c r="AP657" i="2"/>
  <c r="AO657" i="2"/>
  <c r="AN657" i="2"/>
  <c r="AM657" i="2"/>
  <c r="AL657" i="2"/>
  <c r="AK657" i="2"/>
  <c r="AI657" i="2"/>
  <c r="AH657" i="2"/>
  <c r="AG657" i="2"/>
  <c r="AF657" i="2"/>
  <c r="AE657" i="2"/>
  <c r="AD657" i="2"/>
  <c r="AC657" i="2"/>
  <c r="AB657" i="2"/>
  <c r="AA657" i="2"/>
  <c r="Z657" i="2"/>
  <c r="Y657" i="2"/>
  <c r="W657" i="2"/>
  <c r="V657" i="2"/>
  <c r="U657" i="2"/>
  <c r="T657" i="2"/>
  <c r="S657" i="2"/>
  <c r="R657" i="2"/>
  <c r="Q657" i="2"/>
  <c r="P657" i="2"/>
  <c r="O657" i="2"/>
  <c r="N657" i="2"/>
  <c r="M657" i="2"/>
  <c r="K657" i="2"/>
  <c r="H657" i="2"/>
  <c r="L657" i="2" s="1"/>
  <c r="G657" i="2"/>
  <c r="AU656" i="2"/>
  <c r="AT656" i="2"/>
  <c r="AS656" i="2"/>
  <c r="AR656" i="2"/>
  <c r="AQ656" i="2"/>
  <c r="AP656" i="2"/>
  <c r="AO656" i="2"/>
  <c r="AN656" i="2"/>
  <c r="AM656" i="2"/>
  <c r="AL656" i="2"/>
  <c r="AK656" i="2"/>
  <c r="AI656" i="2"/>
  <c r="AH656" i="2"/>
  <c r="AG656" i="2"/>
  <c r="AF656" i="2"/>
  <c r="AE656" i="2"/>
  <c r="AD656" i="2"/>
  <c r="AC656" i="2"/>
  <c r="AC945" i="2" s="1"/>
  <c r="X957" i="2" s="1"/>
  <c r="AB656" i="2"/>
  <c r="AA656" i="2"/>
  <c r="Z656" i="2"/>
  <c r="Y656" i="2"/>
  <c r="W656" i="2"/>
  <c r="V656" i="2"/>
  <c r="U656" i="2"/>
  <c r="T656" i="2"/>
  <c r="S656" i="2"/>
  <c r="R656" i="2"/>
  <c r="R970" i="2" s="1"/>
  <c r="Q656" i="2"/>
  <c r="P656" i="2"/>
  <c r="O656" i="2"/>
  <c r="N656" i="2"/>
  <c r="M656" i="2"/>
  <c r="L656" i="2"/>
  <c r="K656" i="2"/>
  <c r="H656" i="2"/>
  <c r="AX656" i="2" s="1"/>
  <c r="G656" i="2"/>
  <c r="AX655" i="2"/>
  <c r="AU655" i="2"/>
  <c r="AT655" i="2"/>
  <c r="AS655" i="2"/>
  <c r="AR655" i="2"/>
  <c r="AQ655" i="2"/>
  <c r="AP655" i="2"/>
  <c r="AO655" i="2"/>
  <c r="AN655" i="2"/>
  <c r="AM655" i="2"/>
  <c r="AL655" i="2"/>
  <c r="AK655" i="2"/>
  <c r="AI655" i="2"/>
  <c r="AI945" i="2" s="1"/>
  <c r="AA957" i="2" s="1"/>
  <c r="AH655" i="2"/>
  <c r="AG655" i="2"/>
  <c r="AF655" i="2"/>
  <c r="AE655" i="2"/>
  <c r="AD655" i="2"/>
  <c r="AC655" i="2"/>
  <c r="AB655" i="2"/>
  <c r="AA655" i="2"/>
  <c r="Z655" i="2"/>
  <c r="Y655" i="2"/>
  <c r="W655" i="2"/>
  <c r="V655" i="2"/>
  <c r="V970" i="2" s="1"/>
  <c r="U655" i="2"/>
  <c r="T655" i="2"/>
  <c r="S655" i="2"/>
  <c r="R655" i="2"/>
  <c r="Q655" i="2"/>
  <c r="P655" i="2"/>
  <c r="O655" i="2"/>
  <c r="N655" i="2"/>
  <c r="M655" i="2"/>
  <c r="K655" i="2"/>
  <c r="H655" i="2"/>
  <c r="G655" i="2"/>
  <c r="Z650" i="2"/>
  <c r="L650" i="2"/>
  <c r="Z649" i="2"/>
  <c r="L649" i="2"/>
  <c r="Z648" i="2"/>
  <c r="L648" i="2"/>
  <c r="S647" i="2"/>
  <c r="Z647" i="2" s="1"/>
  <c r="L647" i="2"/>
  <c r="Z646" i="2"/>
  <c r="L646" i="2"/>
  <c r="Z645" i="2"/>
  <c r="L645" i="2"/>
  <c r="S644" i="2"/>
  <c r="Z644" i="2" s="1"/>
  <c r="L644" i="2"/>
  <c r="Z643" i="2"/>
  <c r="L643" i="2"/>
  <c r="Z642" i="2"/>
  <c r="S642" i="2"/>
  <c r="L642" i="2"/>
  <c r="Z640" i="2"/>
  <c r="L640" i="2"/>
  <c r="Z639" i="2"/>
  <c r="L639" i="2"/>
  <c r="Z638" i="2"/>
  <c r="L638" i="2"/>
  <c r="Z636" i="2"/>
  <c r="L636" i="2"/>
  <c r="Z635" i="2"/>
  <c r="L635" i="2"/>
  <c r="Y634" i="2"/>
  <c r="Z633" i="2"/>
  <c r="L633" i="2"/>
  <c r="Z632" i="2"/>
  <c r="S632" i="2"/>
  <c r="L632" i="2"/>
  <c r="BB398" i="2"/>
  <c r="AW710" i="2" s="1"/>
  <c r="AF398" i="2"/>
  <c r="AE398" i="2"/>
  <c r="AD398" i="2"/>
  <c r="AC398" i="2"/>
  <c r="AB398" i="2"/>
  <c r="AA398" i="2"/>
  <c r="Y398" i="2"/>
  <c r="X398" i="2"/>
  <c r="W398" i="2"/>
  <c r="V398" i="2"/>
  <c r="U398" i="2"/>
  <c r="T398" i="2"/>
  <c r="R398" i="2"/>
  <c r="Q398" i="2"/>
  <c r="P398" i="2"/>
  <c r="O398" i="2"/>
  <c r="N398" i="2"/>
  <c r="M398" i="2"/>
  <c r="L398" i="2"/>
  <c r="K398" i="2"/>
  <c r="J398" i="2"/>
  <c r="H398" i="2"/>
  <c r="G398" i="2"/>
  <c r="BB397" i="2"/>
  <c r="AW709" i="2" s="1"/>
  <c r="AF397" i="2"/>
  <c r="AE397" i="2"/>
  <c r="AD397" i="2"/>
  <c r="AC397" i="2"/>
  <c r="AB397" i="2"/>
  <c r="AA397" i="2"/>
  <c r="Y397" i="2"/>
  <c r="X397" i="2"/>
  <c r="W397" i="2"/>
  <c r="V397" i="2"/>
  <c r="U397" i="2"/>
  <c r="T397" i="2"/>
  <c r="R397" i="2"/>
  <c r="Q397" i="2"/>
  <c r="P397" i="2"/>
  <c r="O397" i="2"/>
  <c r="N397" i="2"/>
  <c r="M397" i="2"/>
  <c r="K397" i="2"/>
  <c r="J397" i="2"/>
  <c r="J709" i="2" s="1"/>
  <c r="I709" i="2" s="1"/>
  <c r="AY709" i="2" s="1"/>
  <c r="I397" i="2"/>
  <c r="H397" i="2"/>
  <c r="G397" i="2"/>
  <c r="BB396" i="2"/>
  <c r="AW708" i="2" s="1"/>
  <c r="AF396" i="2"/>
  <c r="AE396" i="2"/>
  <c r="AD396" i="2"/>
  <c r="AC396" i="2"/>
  <c r="AB396" i="2"/>
  <c r="AA396" i="2"/>
  <c r="Y396" i="2"/>
  <c r="X396" i="2"/>
  <c r="W396" i="2"/>
  <c r="V396" i="2"/>
  <c r="U396" i="2"/>
  <c r="T396" i="2"/>
  <c r="R396" i="2"/>
  <c r="Q396" i="2"/>
  <c r="P396" i="2"/>
  <c r="O396" i="2"/>
  <c r="N396" i="2"/>
  <c r="M396" i="2"/>
  <c r="K396" i="2"/>
  <c r="J396" i="2"/>
  <c r="H396" i="2"/>
  <c r="G396" i="2"/>
  <c r="BB395" i="2"/>
  <c r="AW707" i="2" s="1"/>
  <c r="AF395" i="2"/>
  <c r="AE395" i="2"/>
  <c r="AD395" i="2"/>
  <c r="AC395" i="2"/>
  <c r="AB395" i="2"/>
  <c r="AA395" i="2"/>
  <c r="Y395" i="2"/>
  <c r="X395" i="2"/>
  <c r="W395" i="2"/>
  <c r="V395" i="2"/>
  <c r="U395" i="2"/>
  <c r="T395" i="2"/>
  <c r="R395" i="2"/>
  <c r="Q395" i="2"/>
  <c r="P395" i="2"/>
  <c r="O395" i="2"/>
  <c r="N395" i="2"/>
  <c r="M395" i="2"/>
  <c r="L395" i="2"/>
  <c r="K395" i="2"/>
  <c r="H395" i="2"/>
  <c r="G395" i="2"/>
  <c r="BB394" i="2"/>
  <c r="AW706" i="2" s="1"/>
  <c r="AF394" i="2"/>
  <c r="AE394" i="2"/>
  <c r="AD394" i="2"/>
  <c r="AC394" i="2"/>
  <c r="AB394" i="2"/>
  <c r="AA394" i="2"/>
  <c r="Y394" i="2"/>
  <c r="X394" i="2"/>
  <c r="W394" i="2"/>
  <c r="V394" i="2"/>
  <c r="U394" i="2"/>
  <c r="T394" i="2"/>
  <c r="R394" i="2"/>
  <c r="Q394" i="2"/>
  <c r="P394" i="2"/>
  <c r="O394" i="2"/>
  <c r="N394" i="2"/>
  <c r="M394" i="2"/>
  <c r="K394" i="2"/>
  <c r="J394" i="2"/>
  <c r="J706" i="2" s="1"/>
  <c r="I394" i="2"/>
  <c r="H394" i="2"/>
  <c r="G394" i="2"/>
  <c r="BB393" i="2"/>
  <c r="AW705" i="2" s="1"/>
  <c r="AF393" i="2"/>
  <c r="AE393" i="2"/>
  <c r="AD393" i="2"/>
  <c r="AC393" i="2"/>
  <c r="AB393" i="2"/>
  <c r="AA393" i="2"/>
  <c r="Y393" i="2"/>
  <c r="X393" i="2"/>
  <c r="W393" i="2"/>
  <c r="V393" i="2"/>
  <c r="U393" i="2"/>
  <c r="T393" i="2"/>
  <c r="R393" i="2"/>
  <c r="Q393" i="2"/>
  <c r="P393" i="2"/>
  <c r="O393" i="2"/>
  <c r="N393" i="2"/>
  <c r="M393" i="2"/>
  <c r="L393" i="2"/>
  <c r="K393" i="2"/>
  <c r="J393" i="2"/>
  <c r="J705" i="2" s="1"/>
  <c r="H393" i="2"/>
  <c r="G393" i="2"/>
  <c r="BB392" i="2"/>
  <c r="AW704" i="2" s="1"/>
  <c r="AF392" i="2"/>
  <c r="AE392" i="2"/>
  <c r="AD392" i="2"/>
  <c r="AC392" i="2"/>
  <c r="AB392" i="2"/>
  <c r="AA392" i="2"/>
  <c r="Y392" i="2"/>
  <c r="X392" i="2"/>
  <c r="W392" i="2"/>
  <c r="V392" i="2"/>
  <c r="U392" i="2"/>
  <c r="T392" i="2"/>
  <c r="R392" i="2"/>
  <c r="Q392" i="2"/>
  <c r="P392" i="2"/>
  <c r="O392" i="2"/>
  <c r="N392" i="2"/>
  <c r="M392" i="2"/>
  <c r="L392" i="2"/>
  <c r="K392" i="2"/>
  <c r="H392" i="2"/>
  <c r="G392" i="2"/>
  <c r="BB391" i="2"/>
  <c r="AW703" i="2" s="1"/>
  <c r="AF391" i="2"/>
  <c r="AE391" i="2"/>
  <c r="AD391" i="2"/>
  <c r="AC391" i="2"/>
  <c r="AB391" i="2"/>
  <c r="AA391" i="2"/>
  <c r="Y391" i="2"/>
  <c r="X391" i="2"/>
  <c r="W391" i="2"/>
  <c r="V391" i="2"/>
  <c r="U391" i="2"/>
  <c r="T391" i="2"/>
  <c r="R391" i="2"/>
  <c r="Q391" i="2"/>
  <c r="P391" i="2"/>
  <c r="O391" i="2"/>
  <c r="N391" i="2"/>
  <c r="M391" i="2"/>
  <c r="K391" i="2"/>
  <c r="H391" i="2"/>
  <c r="G391" i="2"/>
  <c r="BB390" i="2"/>
  <c r="AW702" i="2" s="1"/>
  <c r="AF390" i="2"/>
  <c r="AE390" i="2"/>
  <c r="AD390" i="2"/>
  <c r="AC390" i="2"/>
  <c r="AB390" i="2"/>
  <c r="AA390" i="2"/>
  <c r="Y390" i="2"/>
  <c r="X390" i="2"/>
  <c r="W390" i="2"/>
  <c r="V390" i="2"/>
  <c r="U390" i="2"/>
  <c r="T390" i="2"/>
  <c r="R390" i="2"/>
  <c r="Q390" i="2"/>
  <c r="P390" i="2"/>
  <c r="O390" i="2"/>
  <c r="N390" i="2"/>
  <c r="M390" i="2"/>
  <c r="L390" i="2"/>
  <c r="K390" i="2"/>
  <c r="H390" i="2"/>
  <c r="G390" i="2"/>
  <c r="BB389" i="2"/>
  <c r="AF389" i="2"/>
  <c r="AE389" i="2"/>
  <c r="AD389" i="2"/>
  <c r="AC389" i="2"/>
  <c r="AB389" i="2"/>
  <c r="AA389" i="2"/>
  <c r="Y389" i="2"/>
  <c r="X389" i="2"/>
  <c r="W389" i="2"/>
  <c r="V389" i="2"/>
  <c r="U389" i="2"/>
  <c r="T389" i="2"/>
  <c r="R389" i="2"/>
  <c r="Q389" i="2"/>
  <c r="P389" i="2"/>
  <c r="O389" i="2"/>
  <c r="N389" i="2"/>
  <c r="M389" i="2"/>
  <c r="L389" i="2"/>
  <c r="K389" i="2"/>
  <c r="H389" i="2"/>
  <c r="G389" i="2"/>
  <c r="BB388" i="2"/>
  <c r="AW700" i="2" s="1"/>
  <c r="AF388" i="2"/>
  <c r="AE388" i="2"/>
  <c r="AD388" i="2"/>
  <c r="AC388" i="2"/>
  <c r="AB388" i="2"/>
  <c r="AA388" i="2"/>
  <c r="Y388" i="2"/>
  <c r="X388" i="2"/>
  <c r="W388" i="2"/>
  <c r="V388" i="2"/>
  <c r="U388" i="2"/>
  <c r="T388" i="2"/>
  <c r="R388" i="2"/>
  <c r="Q388" i="2"/>
  <c r="P388" i="2"/>
  <c r="O388" i="2"/>
  <c r="N388" i="2"/>
  <c r="M388" i="2"/>
  <c r="L388" i="2"/>
  <c r="K388" i="2"/>
  <c r="H388" i="2"/>
  <c r="G388" i="2"/>
  <c r="BB387" i="2"/>
  <c r="AF387" i="2"/>
  <c r="AE387" i="2"/>
  <c r="AD387" i="2"/>
  <c r="AC387" i="2"/>
  <c r="AB387" i="2"/>
  <c r="AA387" i="2"/>
  <c r="Y387" i="2"/>
  <c r="X387" i="2"/>
  <c r="W387" i="2"/>
  <c r="V387" i="2"/>
  <c r="U387" i="2"/>
  <c r="T387" i="2"/>
  <c r="R387" i="2"/>
  <c r="Q387" i="2"/>
  <c r="P387" i="2"/>
  <c r="O387" i="2"/>
  <c r="N387" i="2"/>
  <c r="M387" i="2"/>
  <c r="K387" i="2"/>
  <c r="H387" i="2"/>
  <c r="G387" i="2"/>
  <c r="BB386" i="2"/>
  <c r="AW698" i="2" s="1"/>
  <c r="AF386" i="2"/>
  <c r="AE386" i="2"/>
  <c r="AD386" i="2"/>
  <c r="AC386" i="2"/>
  <c r="AB386" i="2"/>
  <c r="AA386" i="2"/>
  <c r="Y386" i="2"/>
  <c r="X386" i="2"/>
  <c r="W386" i="2"/>
  <c r="V386" i="2"/>
  <c r="U386" i="2"/>
  <c r="T386" i="2"/>
  <c r="R386" i="2"/>
  <c r="Q386" i="2"/>
  <c r="P386" i="2"/>
  <c r="O386" i="2"/>
  <c r="N386" i="2"/>
  <c r="M386" i="2"/>
  <c r="K386" i="2"/>
  <c r="J386" i="2"/>
  <c r="H386" i="2"/>
  <c r="G386" i="2"/>
  <c r="BB385" i="2"/>
  <c r="AW697" i="2" s="1"/>
  <c r="AF385" i="2"/>
  <c r="AE385" i="2"/>
  <c r="AD385" i="2"/>
  <c r="AC385" i="2"/>
  <c r="AB385" i="2"/>
  <c r="AA385" i="2"/>
  <c r="Y385" i="2"/>
  <c r="X385" i="2"/>
  <c r="W385" i="2"/>
  <c r="V385" i="2"/>
  <c r="U385" i="2"/>
  <c r="T385" i="2"/>
  <c r="R385" i="2"/>
  <c r="Q385" i="2"/>
  <c r="P385" i="2"/>
  <c r="O385" i="2"/>
  <c r="N385" i="2"/>
  <c r="M385" i="2"/>
  <c r="L385" i="2"/>
  <c r="K385" i="2"/>
  <c r="J385" i="2"/>
  <c r="J697" i="2" s="1"/>
  <c r="I385" i="2"/>
  <c r="H385" i="2"/>
  <c r="G385" i="2"/>
  <c r="BB384" i="2"/>
  <c r="AW696" i="2" s="1"/>
  <c r="AF384" i="2"/>
  <c r="AE384" i="2"/>
  <c r="AD384" i="2"/>
  <c r="AC384" i="2"/>
  <c r="AB384" i="2"/>
  <c r="AA384" i="2"/>
  <c r="Y384" i="2"/>
  <c r="X384" i="2"/>
  <c r="W384" i="2"/>
  <c r="V384" i="2"/>
  <c r="U384" i="2"/>
  <c r="T384" i="2"/>
  <c r="R384" i="2"/>
  <c r="Q384" i="2"/>
  <c r="P384" i="2"/>
  <c r="O384" i="2"/>
  <c r="N384" i="2"/>
  <c r="M384" i="2"/>
  <c r="K384" i="2"/>
  <c r="J384" i="2"/>
  <c r="H384" i="2"/>
  <c r="G384" i="2"/>
  <c r="BB383" i="2"/>
  <c r="AW695" i="2" s="1"/>
  <c r="AX695" i="2" s="1"/>
  <c r="AF383" i="2"/>
  <c r="AE383" i="2"/>
  <c r="AD383" i="2"/>
  <c r="AC383" i="2"/>
  <c r="AB383" i="2"/>
  <c r="AA383" i="2"/>
  <c r="Y383" i="2"/>
  <c r="X383" i="2"/>
  <c r="W383" i="2"/>
  <c r="V383" i="2"/>
  <c r="U383" i="2"/>
  <c r="T383" i="2"/>
  <c r="R383" i="2"/>
  <c r="Q383" i="2"/>
  <c r="P383" i="2"/>
  <c r="O383" i="2"/>
  <c r="N383" i="2"/>
  <c r="M383" i="2"/>
  <c r="L383" i="2"/>
  <c r="K383" i="2"/>
  <c r="H383" i="2"/>
  <c r="G383" i="2"/>
  <c r="BB382" i="2"/>
  <c r="AW694" i="2" s="1"/>
  <c r="AF382" i="2"/>
  <c r="AE382" i="2"/>
  <c r="AD382" i="2"/>
  <c r="AC382" i="2"/>
  <c r="AB382" i="2"/>
  <c r="AA382" i="2"/>
  <c r="Y382" i="2"/>
  <c r="X382" i="2"/>
  <c r="W382" i="2"/>
  <c r="V382" i="2"/>
  <c r="U382" i="2"/>
  <c r="T382" i="2"/>
  <c r="R382" i="2"/>
  <c r="Q382" i="2"/>
  <c r="P382" i="2"/>
  <c r="O382" i="2"/>
  <c r="N382" i="2"/>
  <c r="M382" i="2"/>
  <c r="L382" i="2"/>
  <c r="K382" i="2"/>
  <c r="J382" i="2"/>
  <c r="J694" i="2" s="1"/>
  <c r="I382" i="2"/>
  <c r="H382" i="2"/>
  <c r="G382" i="2"/>
  <c r="BB381" i="2"/>
  <c r="AW693" i="2" s="1"/>
  <c r="AF381" i="2"/>
  <c r="AE381" i="2"/>
  <c r="AD381" i="2"/>
  <c r="AC381" i="2"/>
  <c r="AB381" i="2"/>
  <c r="AA381" i="2"/>
  <c r="Y381" i="2"/>
  <c r="X381" i="2"/>
  <c r="W381" i="2"/>
  <c r="V381" i="2"/>
  <c r="U381" i="2"/>
  <c r="T381" i="2"/>
  <c r="R381" i="2"/>
  <c r="Q381" i="2"/>
  <c r="P381" i="2"/>
  <c r="O381" i="2"/>
  <c r="N381" i="2"/>
  <c r="M381" i="2"/>
  <c r="L381" i="2"/>
  <c r="K381" i="2"/>
  <c r="J381" i="2"/>
  <c r="J693" i="2" s="1"/>
  <c r="H381" i="2"/>
  <c r="G381" i="2"/>
  <c r="BB380" i="2"/>
  <c r="AW692" i="2" s="1"/>
  <c r="AF380" i="2"/>
  <c r="AE380" i="2"/>
  <c r="AD380" i="2"/>
  <c r="AC380" i="2"/>
  <c r="AB380" i="2"/>
  <c r="AA380" i="2"/>
  <c r="Y380" i="2"/>
  <c r="X380" i="2"/>
  <c r="W380" i="2"/>
  <c r="V380" i="2"/>
  <c r="U380" i="2"/>
  <c r="T380" i="2"/>
  <c r="R380" i="2"/>
  <c r="Q380" i="2"/>
  <c r="P380" i="2"/>
  <c r="O380" i="2"/>
  <c r="N380" i="2"/>
  <c r="M380" i="2"/>
  <c r="L380" i="2"/>
  <c r="K380" i="2"/>
  <c r="H380" i="2"/>
  <c r="G380" i="2"/>
  <c r="BB379" i="2"/>
  <c r="AW691" i="2" s="1"/>
  <c r="AF379" i="2"/>
  <c r="AE379" i="2"/>
  <c r="AD379" i="2"/>
  <c r="AC379" i="2"/>
  <c r="AB379" i="2"/>
  <c r="AA379" i="2"/>
  <c r="Y379" i="2"/>
  <c r="X379" i="2"/>
  <c r="W379" i="2"/>
  <c r="V379" i="2"/>
  <c r="U379" i="2"/>
  <c r="T379" i="2"/>
  <c r="R379" i="2"/>
  <c r="Q379" i="2"/>
  <c r="P379" i="2"/>
  <c r="O379" i="2"/>
  <c r="N379" i="2"/>
  <c r="M379" i="2"/>
  <c r="K379" i="2"/>
  <c r="H379" i="2"/>
  <c r="G379" i="2"/>
  <c r="BB378" i="2"/>
  <c r="J378" i="2" s="1"/>
  <c r="AF378" i="2"/>
  <c r="AE378" i="2"/>
  <c r="AD378" i="2"/>
  <c r="AC378" i="2"/>
  <c r="AB378" i="2"/>
  <c r="AA378" i="2"/>
  <c r="Y378" i="2"/>
  <c r="X378" i="2"/>
  <c r="W378" i="2"/>
  <c r="V378" i="2"/>
  <c r="U378" i="2"/>
  <c r="T378" i="2"/>
  <c r="R378" i="2"/>
  <c r="Q378" i="2"/>
  <c r="P378" i="2"/>
  <c r="O378" i="2"/>
  <c r="N378" i="2"/>
  <c r="M378" i="2"/>
  <c r="L378" i="2"/>
  <c r="K378" i="2"/>
  <c r="H378" i="2"/>
  <c r="G378" i="2"/>
  <c r="BB377" i="2"/>
  <c r="AF377" i="2"/>
  <c r="AE377" i="2"/>
  <c r="AD377" i="2"/>
  <c r="AC377" i="2"/>
  <c r="AB377" i="2"/>
  <c r="AA377" i="2"/>
  <c r="Y377" i="2"/>
  <c r="X377" i="2"/>
  <c r="W377" i="2"/>
  <c r="V377" i="2"/>
  <c r="U377" i="2"/>
  <c r="T377" i="2"/>
  <c r="R377" i="2"/>
  <c r="Q377" i="2"/>
  <c r="P377" i="2"/>
  <c r="O377" i="2"/>
  <c r="N377" i="2"/>
  <c r="M377" i="2"/>
  <c r="L377" i="2"/>
  <c r="K377" i="2"/>
  <c r="H377" i="2"/>
  <c r="G377" i="2"/>
  <c r="BB376" i="2"/>
  <c r="AW688" i="2" s="1"/>
  <c r="AF376" i="2"/>
  <c r="AE376" i="2"/>
  <c r="AD376" i="2"/>
  <c r="AC376" i="2"/>
  <c r="AB376" i="2"/>
  <c r="AA376" i="2"/>
  <c r="Y376" i="2"/>
  <c r="X376" i="2"/>
  <c r="W376" i="2"/>
  <c r="V376" i="2"/>
  <c r="U376" i="2"/>
  <c r="T376" i="2"/>
  <c r="R376" i="2"/>
  <c r="Q376" i="2"/>
  <c r="P376" i="2"/>
  <c r="O376" i="2"/>
  <c r="N376" i="2"/>
  <c r="M376" i="2"/>
  <c r="L376" i="2"/>
  <c r="K376" i="2"/>
  <c r="H376" i="2"/>
  <c r="G376" i="2"/>
  <c r="BB375" i="2"/>
  <c r="AF375" i="2"/>
  <c r="AE375" i="2"/>
  <c r="AD375" i="2"/>
  <c r="AC375" i="2"/>
  <c r="AB375" i="2"/>
  <c r="AA375" i="2"/>
  <c r="Y375" i="2"/>
  <c r="X375" i="2"/>
  <c r="W375" i="2"/>
  <c r="V375" i="2"/>
  <c r="U375" i="2"/>
  <c r="T375" i="2"/>
  <c r="R375" i="2"/>
  <c r="Q375" i="2"/>
  <c r="P375" i="2"/>
  <c r="O375" i="2"/>
  <c r="N375" i="2"/>
  <c r="M375" i="2"/>
  <c r="L375" i="2"/>
  <c r="K375" i="2"/>
  <c r="H375" i="2"/>
  <c r="G375" i="2"/>
  <c r="BB374" i="2"/>
  <c r="AW686" i="2" s="1"/>
  <c r="AF374" i="2"/>
  <c r="AE374" i="2"/>
  <c r="AD374" i="2"/>
  <c r="AC374" i="2"/>
  <c r="AB374" i="2"/>
  <c r="AA374" i="2"/>
  <c r="Y374" i="2"/>
  <c r="X374" i="2"/>
  <c r="W374" i="2"/>
  <c r="V374" i="2"/>
  <c r="U374" i="2"/>
  <c r="T374" i="2"/>
  <c r="R374" i="2"/>
  <c r="Q374" i="2"/>
  <c r="P374" i="2"/>
  <c r="O374" i="2"/>
  <c r="N374" i="2"/>
  <c r="M374" i="2"/>
  <c r="L374" i="2"/>
  <c r="K374" i="2"/>
  <c r="J374" i="2"/>
  <c r="H374" i="2"/>
  <c r="G374" i="2"/>
  <c r="BB373" i="2"/>
  <c r="AW685" i="2" s="1"/>
  <c r="AF373" i="2"/>
  <c r="AE373" i="2"/>
  <c r="AD373" i="2"/>
  <c r="AC373" i="2"/>
  <c r="AB373" i="2"/>
  <c r="AA373" i="2"/>
  <c r="Y373" i="2"/>
  <c r="X373" i="2"/>
  <c r="W373" i="2"/>
  <c r="V373" i="2"/>
  <c r="U373" i="2"/>
  <c r="T373" i="2"/>
  <c r="R373" i="2"/>
  <c r="Q373" i="2"/>
  <c r="P373" i="2"/>
  <c r="O373" i="2"/>
  <c r="N373" i="2"/>
  <c r="M373" i="2"/>
  <c r="L373" i="2"/>
  <c r="K373" i="2"/>
  <c r="J373" i="2"/>
  <c r="J685" i="2" s="1"/>
  <c r="I373" i="2"/>
  <c r="H373" i="2"/>
  <c r="G373" i="2"/>
  <c r="BB372" i="2"/>
  <c r="AW684" i="2" s="1"/>
  <c r="AF372" i="2"/>
  <c r="AE372" i="2"/>
  <c r="AD372" i="2"/>
  <c r="AC372" i="2"/>
  <c r="AB372" i="2"/>
  <c r="AA372" i="2"/>
  <c r="Y372" i="2"/>
  <c r="X372" i="2"/>
  <c r="W372" i="2"/>
  <c r="V372" i="2"/>
  <c r="U372" i="2"/>
  <c r="T372" i="2"/>
  <c r="R372" i="2"/>
  <c r="Q372" i="2"/>
  <c r="P372" i="2"/>
  <c r="O372" i="2"/>
  <c r="N372" i="2"/>
  <c r="M372" i="2"/>
  <c r="L372" i="2"/>
  <c r="K372" i="2"/>
  <c r="J372" i="2"/>
  <c r="H372" i="2"/>
  <c r="G372" i="2"/>
  <c r="BB371" i="2"/>
  <c r="AW683" i="2" s="1"/>
  <c r="AX683" i="2" s="1"/>
  <c r="AF371" i="2"/>
  <c r="AE371" i="2"/>
  <c r="AD371" i="2"/>
  <c r="AC371" i="2"/>
  <c r="AB371" i="2"/>
  <c r="AA371" i="2"/>
  <c r="Y371" i="2"/>
  <c r="X371" i="2"/>
  <c r="W371" i="2"/>
  <c r="V371" i="2"/>
  <c r="U371" i="2"/>
  <c r="T371" i="2"/>
  <c r="R371" i="2"/>
  <c r="Q371" i="2"/>
  <c r="P371" i="2"/>
  <c r="O371" i="2"/>
  <c r="N371" i="2"/>
  <c r="M371" i="2"/>
  <c r="L371" i="2"/>
  <c r="K371" i="2"/>
  <c r="H371" i="2"/>
  <c r="G371" i="2"/>
  <c r="BB370" i="2"/>
  <c r="AW682" i="2" s="1"/>
  <c r="AF370" i="2"/>
  <c r="AE370" i="2"/>
  <c r="AD370" i="2"/>
  <c r="AC370" i="2"/>
  <c r="AB370" i="2"/>
  <c r="AA370" i="2"/>
  <c r="Y370" i="2"/>
  <c r="X370" i="2"/>
  <c r="W370" i="2"/>
  <c r="V370" i="2"/>
  <c r="U370" i="2"/>
  <c r="T370" i="2"/>
  <c r="R370" i="2"/>
  <c r="Q370" i="2"/>
  <c r="P370" i="2"/>
  <c r="O370" i="2"/>
  <c r="N370" i="2"/>
  <c r="M370" i="2"/>
  <c r="L370" i="2"/>
  <c r="K370" i="2"/>
  <c r="J370" i="2"/>
  <c r="J682" i="2" s="1"/>
  <c r="I370" i="2"/>
  <c r="H370" i="2"/>
  <c r="G370" i="2"/>
  <c r="BB369" i="2"/>
  <c r="AW681" i="2" s="1"/>
  <c r="AF369" i="2"/>
  <c r="AE369" i="2"/>
  <c r="AD369" i="2"/>
  <c r="AC369" i="2"/>
  <c r="AB369" i="2"/>
  <c r="AA369" i="2"/>
  <c r="Y369" i="2"/>
  <c r="X369" i="2"/>
  <c r="W369" i="2"/>
  <c r="V369" i="2"/>
  <c r="U369" i="2"/>
  <c r="T369" i="2"/>
  <c r="R369" i="2"/>
  <c r="Q369" i="2"/>
  <c r="P369" i="2"/>
  <c r="O369" i="2"/>
  <c r="N369" i="2"/>
  <c r="M369" i="2"/>
  <c r="K369" i="2"/>
  <c r="J369" i="2"/>
  <c r="J681" i="2" s="1"/>
  <c r="AZ681" i="2" s="1"/>
  <c r="H369" i="2"/>
  <c r="G369" i="2"/>
  <c r="BB368" i="2"/>
  <c r="AW680" i="2" s="1"/>
  <c r="AF368" i="2"/>
  <c r="AE368" i="2"/>
  <c r="AD368" i="2"/>
  <c r="AC368" i="2"/>
  <c r="AB368" i="2"/>
  <c r="AA368" i="2"/>
  <c r="Y368" i="2"/>
  <c r="X368" i="2"/>
  <c r="W368" i="2"/>
  <c r="V368" i="2"/>
  <c r="U368" i="2"/>
  <c r="T368" i="2"/>
  <c r="R368" i="2"/>
  <c r="Q368" i="2"/>
  <c r="P368" i="2"/>
  <c r="O368" i="2"/>
  <c r="N368" i="2"/>
  <c r="M368" i="2"/>
  <c r="L368" i="2"/>
  <c r="K368" i="2"/>
  <c r="H368" i="2"/>
  <c r="G368" i="2"/>
  <c r="BB367" i="2"/>
  <c r="AW679" i="2" s="1"/>
  <c r="AF367" i="2"/>
  <c r="AE367" i="2"/>
  <c r="AD367" i="2"/>
  <c r="AC367" i="2"/>
  <c r="AB367" i="2"/>
  <c r="AA367" i="2"/>
  <c r="Y367" i="2"/>
  <c r="X367" i="2"/>
  <c r="W367" i="2"/>
  <c r="V367" i="2"/>
  <c r="U367" i="2"/>
  <c r="T367" i="2"/>
  <c r="R367" i="2"/>
  <c r="Q367" i="2"/>
  <c r="P367" i="2"/>
  <c r="O367" i="2"/>
  <c r="N367" i="2"/>
  <c r="M367" i="2"/>
  <c r="K367" i="2"/>
  <c r="H367" i="2"/>
  <c r="G367" i="2"/>
  <c r="BB366" i="2"/>
  <c r="AW678" i="2" s="1"/>
  <c r="AF366" i="2"/>
  <c r="AE366" i="2"/>
  <c r="AD366" i="2"/>
  <c r="AC366" i="2"/>
  <c r="AB366" i="2"/>
  <c r="AA366" i="2"/>
  <c r="Y366" i="2"/>
  <c r="X366" i="2"/>
  <c r="W366" i="2"/>
  <c r="V366" i="2"/>
  <c r="U366" i="2"/>
  <c r="T366" i="2"/>
  <c r="R366" i="2"/>
  <c r="Q366" i="2"/>
  <c r="P366" i="2"/>
  <c r="O366" i="2"/>
  <c r="N366" i="2"/>
  <c r="M366" i="2"/>
  <c r="K366" i="2"/>
  <c r="H366" i="2"/>
  <c r="G366" i="2"/>
  <c r="BB365" i="2"/>
  <c r="AF365" i="2"/>
  <c r="AE365" i="2"/>
  <c r="AD365" i="2"/>
  <c r="AC365" i="2"/>
  <c r="AB365" i="2"/>
  <c r="AA365" i="2"/>
  <c r="Y365" i="2"/>
  <c r="X365" i="2"/>
  <c r="W365" i="2"/>
  <c r="V365" i="2"/>
  <c r="U365" i="2"/>
  <c r="T365" i="2"/>
  <c r="R365" i="2"/>
  <c r="Q365" i="2"/>
  <c r="P365" i="2"/>
  <c r="O365" i="2"/>
  <c r="N365" i="2"/>
  <c r="M365" i="2"/>
  <c r="L365" i="2"/>
  <c r="K365" i="2"/>
  <c r="H365" i="2"/>
  <c r="G365" i="2"/>
  <c r="BB364" i="2"/>
  <c r="AW676" i="2" s="1"/>
  <c r="AF364" i="2"/>
  <c r="AE364" i="2"/>
  <c r="AD364" i="2"/>
  <c r="AC364" i="2"/>
  <c r="AB364" i="2"/>
  <c r="AA364" i="2"/>
  <c r="Y364" i="2"/>
  <c r="X364" i="2"/>
  <c r="W364" i="2"/>
  <c r="V364" i="2"/>
  <c r="U364" i="2"/>
  <c r="T364" i="2"/>
  <c r="R364" i="2"/>
  <c r="Q364" i="2"/>
  <c r="P364" i="2"/>
  <c r="O364" i="2"/>
  <c r="N364" i="2"/>
  <c r="M364" i="2"/>
  <c r="K364" i="2"/>
  <c r="H364" i="2"/>
  <c r="G364" i="2"/>
  <c r="BB363" i="2"/>
  <c r="AF363" i="2"/>
  <c r="AE363" i="2"/>
  <c r="AD363" i="2"/>
  <c r="AC363" i="2"/>
  <c r="AB363" i="2"/>
  <c r="AA363" i="2"/>
  <c r="Y363" i="2"/>
  <c r="X363" i="2"/>
  <c r="W363" i="2"/>
  <c r="V363" i="2"/>
  <c r="U363" i="2"/>
  <c r="T363" i="2"/>
  <c r="R363" i="2"/>
  <c r="Q363" i="2"/>
  <c r="P363" i="2"/>
  <c r="O363" i="2"/>
  <c r="N363" i="2"/>
  <c r="M363" i="2"/>
  <c r="L363" i="2"/>
  <c r="K363" i="2"/>
  <c r="H363" i="2"/>
  <c r="G363" i="2"/>
  <c r="BB362" i="2"/>
  <c r="AW674" i="2" s="1"/>
  <c r="AF362" i="2"/>
  <c r="AE362" i="2"/>
  <c r="AD362" i="2"/>
  <c r="AC362" i="2"/>
  <c r="AB362" i="2"/>
  <c r="AA362" i="2"/>
  <c r="Y362" i="2"/>
  <c r="X362" i="2"/>
  <c r="W362" i="2"/>
  <c r="V362" i="2"/>
  <c r="U362" i="2"/>
  <c r="T362" i="2"/>
  <c r="R362" i="2"/>
  <c r="Q362" i="2"/>
  <c r="P362" i="2"/>
  <c r="O362" i="2"/>
  <c r="N362" i="2"/>
  <c r="M362" i="2"/>
  <c r="L362" i="2"/>
  <c r="K362" i="2"/>
  <c r="J362" i="2"/>
  <c r="H362" i="2"/>
  <c r="G362" i="2"/>
  <c r="BB361" i="2"/>
  <c r="AW673" i="2" s="1"/>
  <c r="AF361" i="2"/>
  <c r="AE361" i="2"/>
  <c r="AD361" i="2"/>
  <c r="AC361" i="2"/>
  <c r="AB361" i="2"/>
  <c r="AA361" i="2"/>
  <c r="Y361" i="2"/>
  <c r="X361" i="2"/>
  <c r="W361" i="2"/>
  <c r="V361" i="2"/>
  <c r="U361" i="2"/>
  <c r="T361" i="2"/>
  <c r="R361" i="2"/>
  <c r="Q361" i="2"/>
  <c r="P361" i="2"/>
  <c r="O361" i="2"/>
  <c r="N361" i="2"/>
  <c r="M361" i="2"/>
  <c r="L361" i="2"/>
  <c r="K361" i="2"/>
  <c r="J361" i="2"/>
  <c r="J673" i="2" s="1"/>
  <c r="I361" i="2"/>
  <c r="H361" i="2"/>
  <c r="G361" i="2"/>
  <c r="BB360" i="2"/>
  <c r="AW672" i="2" s="1"/>
  <c r="AF360" i="2"/>
  <c r="AE360" i="2"/>
  <c r="AD360" i="2"/>
  <c r="AC360" i="2"/>
  <c r="AB360" i="2"/>
  <c r="AA360" i="2"/>
  <c r="Y360" i="2"/>
  <c r="X360" i="2"/>
  <c r="W360" i="2"/>
  <c r="V360" i="2"/>
  <c r="U360" i="2"/>
  <c r="T360" i="2"/>
  <c r="R360" i="2"/>
  <c r="Q360" i="2"/>
  <c r="P360" i="2"/>
  <c r="O360" i="2"/>
  <c r="N360" i="2"/>
  <c r="M360" i="2"/>
  <c r="L360" i="2"/>
  <c r="K360" i="2"/>
  <c r="J360" i="2"/>
  <c r="H360" i="2"/>
  <c r="G360" i="2"/>
  <c r="BB359" i="2"/>
  <c r="AW671" i="2" s="1"/>
  <c r="AF359" i="2"/>
  <c r="AE359" i="2"/>
  <c r="AD359" i="2"/>
  <c r="AC359" i="2"/>
  <c r="AB359" i="2"/>
  <c r="AA359" i="2"/>
  <c r="Y359" i="2"/>
  <c r="X359" i="2"/>
  <c r="W359" i="2"/>
  <c r="V359" i="2"/>
  <c r="U359" i="2"/>
  <c r="T359" i="2"/>
  <c r="R359" i="2"/>
  <c r="Q359" i="2"/>
  <c r="P359" i="2"/>
  <c r="O359" i="2"/>
  <c r="N359" i="2"/>
  <c r="M359" i="2"/>
  <c r="L359" i="2"/>
  <c r="K359" i="2"/>
  <c r="H359" i="2"/>
  <c r="G359" i="2"/>
  <c r="BB358" i="2"/>
  <c r="AW670" i="2" s="1"/>
  <c r="AX670" i="2" s="1"/>
  <c r="AF358" i="2"/>
  <c r="AE358" i="2"/>
  <c r="AD358" i="2"/>
  <c r="AC358" i="2"/>
  <c r="AB358" i="2"/>
  <c r="AA358" i="2"/>
  <c r="Y358" i="2"/>
  <c r="X358" i="2"/>
  <c r="W358" i="2"/>
  <c r="V358" i="2"/>
  <c r="U358" i="2"/>
  <c r="T358" i="2"/>
  <c r="R358" i="2"/>
  <c r="Q358" i="2"/>
  <c r="P358" i="2"/>
  <c r="O358" i="2"/>
  <c r="N358" i="2"/>
  <c r="M358" i="2"/>
  <c r="L358" i="2"/>
  <c r="K358" i="2"/>
  <c r="J358" i="2"/>
  <c r="J670" i="2" s="1"/>
  <c r="I358" i="2"/>
  <c r="H358" i="2"/>
  <c r="G358" i="2"/>
  <c r="BB357" i="2"/>
  <c r="AW669" i="2" s="1"/>
  <c r="AF357" i="2"/>
  <c r="AE357" i="2"/>
  <c r="AD357" i="2"/>
  <c r="AC357" i="2"/>
  <c r="AB357" i="2"/>
  <c r="AA357" i="2"/>
  <c r="Y357" i="2"/>
  <c r="X357" i="2"/>
  <c r="W357" i="2"/>
  <c r="V357" i="2"/>
  <c r="U357" i="2"/>
  <c r="T357" i="2"/>
  <c r="R357" i="2"/>
  <c r="Q357" i="2"/>
  <c r="P357" i="2"/>
  <c r="O357" i="2"/>
  <c r="N357" i="2"/>
  <c r="M357" i="2"/>
  <c r="K357" i="2"/>
  <c r="J357" i="2"/>
  <c r="J669" i="2" s="1"/>
  <c r="AZ669" i="2" s="1"/>
  <c r="H357" i="2"/>
  <c r="G357" i="2"/>
  <c r="BB356" i="2"/>
  <c r="AW668" i="2" s="1"/>
  <c r="AF356" i="2"/>
  <c r="AE356" i="2"/>
  <c r="AD356" i="2"/>
  <c r="AC356" i="2"/>
  <c r="AB356" i="2"/>
  <c r="AA356" i="2"/>
  <c r="Y356" i="2"/>
  <c r="X356" i="2"/>
  <c r="W356" i="2"/>
  <c r="V356" i="2"/>
  <c r="U356" i="2"/>
  <c r="T356" i="2"/>
  <c r="R356" i="2"/>
  <c r="Q356" i="2"/>
  <c r="P356" i="2"/>
  <c r="O356" i="2"/>
  <c r="N356" i="2"/>
  <c r="M356" i="2"/>
  <c r="L356" i="2"/>
  <c r="K356" i="2"/>
  <c r="H356" i="2"/>
  <c r="G356" i="2"/>
  <c r="BB355" i="2"/>
  <c r="AW667" i="2" s="1"/>
  <c r="AF355" i="2"/>
  <c r="AE355" i="2"/>
  <c r="AD355" i="2"/>
  <c r="AC355" i="2"/>
  <c r="AB355" i="2"/>
  <c r="AA355" i="2"/>
  <c r="Y355" i="2"/>
  <c r="X355" i="2"/>
  <c r="W355" i="2"/>
  <c r="V355" i="2"/>
  <c r="U355" i="2"/>
  <c r="T355" i="2"/>
  <c r="R355" i="2"/>
  <c r="Q355" i="2"/>
  <c r="P355" i="2"/>
  <c r="O355" i="2"/>
  <c r="N355" i="2"/>
  <c r="M355" i="2"/>
  <c r="K355" i="2"/>
  <c r="H355" i="2"/>
  <c r="G355" i="2"/>
  <c r="BB354" i="2"/>
  <c r="AW666" i="2" s="1"/>
  <c r="AF354" i="2"/>
  <c r="AE354" i="2"/>
  <c r="AD354" i="2"/>
  <c r="AC354" i="2"/>
  <c r="AB354" i="2"/>
  <c r="AA354" i="2"/>
  <c r="Y354" i="2"/>
  <c r="X354" i="2"/>
  <c r="W354" i="2"/>
  <c r="V354" i="2"/>
  <c r="U354" i="2"/>
  <c r="T354" i="2"/>
  <c r="R354" i="2"/>
  <c r="Q354" i="2"/>
  <c r="P354" i="2"/>
  <c r="O354" i="2"/>
  <c r="N354" i="2"/>
  <c r="M354" i="2"/>
  <c r="K354" i="2"/>
  <c r="G354" i="2"/>
  <c r="BB353" i="2"/>
  <c r="AF353" i="2"/>
  <c r="AE353" i="2"/>
  <c r="AD353" i="2"/>
  <c r="AC353" i="2"/>
  <c r="AB353" i="2"/>
  <c r="AA353" i="2"/>
  <c r="Y353" i="2"/>
  <c r="X353" i="2"/>
  <c r="W353" i="2"/>
  <c r="V353" i="2"/>
  <c r="U353" i="2"/>
  <c r="T353" i="2"/>
  <c r="R353" i="2"/>
  <c r="Q353" i="2"/>
  <c r="P353" i="2"/>
  <c r="O353" i="2"/>
  <c r="N353" i="2"/>
  <c r="M353" i="2"/>
  <c r="L353" i="2"/>
  <c r="K353" i="2"/>
  <c r="H353" i="2"/>
  <c r="G353" i="2"/>
  <c r="BB352" i="2"/>
  <c r="AW664" i="2" s="1"/>
  <c r="AF352" i="2"/>
  <c r="AE352" i="2"/>
  <c r="AD352" i="2"/>
  <c r="AC352" i="2"/>
  <c r="AB352" i="2"/>
  <c r="AA352" i="2"/>
  <c r="Y352" i="2"/>
  <c r="X352" i="2"/>
  <c r="W352" i="2"/>
  <c r="V352" i="2"/>
  <c r="U352" i="2"/>
  <c r="T352" i="2"/>
  <c r="R352" i="2"/>
  <c r="Q352" i="2"/>
  <c r="P352" i="2"/>
  <c r="O352" i="2"/>
  <c r="N352" i="2"/>
  <c r="M352" i="2"/>
  <c r="K352" i="2"/>
  <c r="H352" i="2"/>
  <c r="G352" i="2"/>
  <c r="BB351" i="2"/>
  <c r="P644" i="2" s="1" a="1"/>
  <c r="P644" i="2" s="1"/>
  <c r="AF351" i="2"/>
  <c r="AE351" i="2"/>
  <c r="AD351" i="2"/>
  <c r="AC351" i="2"/>
  <c r="AB351" i="2"/>
  <c r="AA351" i="2"/>
  <c r="Y351" i="2"/>
  <c r="X351" i="2"/>
  <c r="W351" i="2"/>
  <c r="V351" i="2"/>
  <c r="U351" i="2"/>
  <c r="T351" i="2"/>
  <c r="R351" i="2"/>
  <c r="Q351" i="2"/>
  <c r="P351" i="2"/>
  <c r="O351" i="2"/>
  <c r="N351" i="2"/>
  <c r="M351" i="2"/>
  <c r="L351" i="2"/>
  <c r="K351" i="2"/>
  <c r="H351" i="2"/>
  <c r="G351" i="2"/>
  <c r="BB350" i="2"/>
  <c r="AW662" i="2" s="1"/>
  <c r="AF350" i="2"/>
  <c r="AE350" i="2"/>
  <c r="AD350" i="2"/>
  <c r="AC350" i="2"/>
  <c r="AB350" i="2"/>
  <c r="AA350" i="2"/>
  <c r="Y350" i="2"/>
  <c r="X350" i="2"/>
  <c r="W350" i="2"/>
  <c r="V350" i="2"/>
  <c r="U350" i="2"/>
  <c r="T350" i="2"/>
  <c r="R350" i="2"/>
  <c r="Q350" i="2"/>
  <c r="P350" i="2"/>
  <c r="O350" i="2"/>
  <c r="N350" i="2"/>
  <c r="M350" i="2"/>
  <c r="L350" i="2"/>
  <c r="K350" i="2"/>
  <c r="J350" i="2"/>
  <c r="H350" i="2"/>
  <c r="G350" i="2"/>
  <c r="BB349" i="2"/>
  <c r="AW661" i="2" s="1"/>
  <c r="AF349" i="2"/>
  <c r="AE349" i="2"/>
  <c r="AD349" i="2"/>
  <c r="AC349" i="2"/>
  <c r="AB349" i="2"/>
  <c r="AA349" i="2"/>
  <c r="Y349" i="2"/>
  <c r="X349" i="2"/>
  <c r="X633" i="2" s="1"/>
  <c r="W349" i="2"/>
  <c r="V349" i="2"/>
  <c r="V633" i="2" s="1"/>
  <c r="U349" i="2"/>
  <c r="T349" i="2"/>
  <c r="R349" i="2"/>
  <c r="Q349" i="2"/>
  <c r="P349" i="2"/>
  <c r="O349" i="2"/>
  <c r="N349" i="2"/>
  <c r="M349" i="2"/>
  <c r="L349" i="2"/>
  <c r="K349" i="2"/>
  <c r="J349" i="2"/>
  <c r="J661" i="2" s="1"/>
  <c r="I349" i="2"/>
  <c r="H349" i="2"/>
  <c r="G349" i="2"/>
  <c r="BB348" i="2"/>
  <c r="AW660" i="2" s="1"/>
  <c r="AF348" i="2"/>
  <c r="AE348" i="2"/>
  <c r="AD348" i="2"/>
  <c r="AC348" i="2"/>
  <c r="AB348" i="2"/>
  <c r="AA348" i="2"/>
  <c r="Y348" i="2"/>
  <c r="Y643" i="2" s="1"/>
  <c r="X348" i="2"/>
  <c r="W348" i="2"/>
  <c r="V348" i="2"/>
  <c r="U348" i="2"/>
  <c r="T348" i="2"/>
  <c r="R348" i="2"/>
  <c r="Q348" i="2"/>
  <c r="P348" i="2"/>
  <c r="O348" i="2"/>
  <c r="N348" i="2"/>
  <c r="M348" i="2"/>
  <c r="L348" i="2"/>
  <c r="K348" i="2"/>
  <c r="J348" i="2"/>
  <c r="H348" i="2"/>
  <c r="G348" i="2"/>
  <c r="BB347" i="2"/>
  <c r="AW659" i="2" s="1"/>
  <c r="AF347" i="2"/>
  <c r="AE347" i="2"/>
  <c r="AD347" i="2"/>
  <c r="AC347" i="2"/>
  <c r="AB347" i="2"/>
  <c r="AA347" i="2"/>
  <c r="Y347" i="2"/>
  <c r="X347" i="2"/>
  <c r="W347" i="2"/>
  <c r="V347" i="2"/>
  <c r="U347" i="2"/>
  <c r="T347" i="2"/>
  <c r="R347" i="2"/>
  <c r="Q347" i="2"/>
  <c r="P347" i="2"/>
  <c r="O347" i="2"/>
  <c r="N347" i="2"/>
  <c r="M347" i="2"/>
  <c r="L347" i="2"/>
  <c r="K347" i="2"/>
  <c r="H347" i="2"/>
  <c r="G347" i="2"/>
  <c r="BB346" i="2"/>
  <c r="AW658" i="2" s="1"/>
  <c r="AF346" i="2"/>
  <c r="AE346" i="2"/>
  <c r="AD346" i="2"/>
  <c r="AC346" i="2"/>
  <c r="AB346" i="2"/>
  <c r="AA346" i="2"/>
  <c r="Y346" i="2"/>
  <c r="X346" i="2"/>
  <c r="W346" i="2"/>
  <c r="V346" i="2"/>
  <c r="U346" i="2"/>
  <c r="T346" i="2"/>
  <c r="R346" i="2"/>
  <c r="Q346" i="2"/>
  <c r="P346" i="2"/>
  <c r="O346" i="2"/>
  <c r="N346" i="2"/>
  <c r="M346" i="2"/>
  <c r="L346" i="2"/>
  <c r="K346" i="2"/>
  <c r="J346" i="2"/>
  <c r="J658" i="2" s="1"/>
  <c r="I346" i="2"/>
  <c r="H346" i="2"/>
  <c r="G346" i="2"/>
  <c r="BB345" i="2"/>
  <c r="AW657" i="2" s="1"/>
  <c r="AF345" i="2"/>
  <c r="AE345" i="2"/>
  <c r="AD345" i="2"/>
  <c r="AC345" i="2"/>
  <c r="AB345" i="2"/>
  <c r="AA345" i="2"/>
  <c r="AA633" i="2" s="1"/>
  <c r="Y345" i="2"/>
  <c r="X345" i="2"/>
  <c r="W345" i="2"/>
  <c r="V345" i="2"/>
  <c r="U345" i="2"/>
  <c r="T345" i="2"/>
  <c r="R345" i="2"/>
  <c r="Q345" i="2"/>
  <c r="P345" i="2"/>
  <c r="O345" i="2"/>
  <c r="N345" i="2"/>
  <c r="M345" i="2"/>
  <c r="M643" i="2" s="1"/>
  <c r="L345" i="2"/>
  <c r="K345" i="2"/>
  <c r="J345" i="2"/>
  <c r="J657" i="2" s="1"/>
  <c r="AZ657" i="2" s="1"/>
  <c r="H345" i="2"/>
  <c r="G345" i="2"/>
  <c r="BB344" i="2"/>
  <c r="AW656" i="2" s="1"/>
  <c r="AF344" i="2"/>
  <c r="AE344" i="2"/>
  <c r="AD344" i="2"/>
  <c r="AC344" i="2"/>
  <c r="AB344" i="2"/>
  <c r="AB643" i="2" s="1"/>
  <c r="AA344" i="2"/>
  <c r="Y344" i="2"/>
  <c r="X344" i="2"/>
  <c r="W344" i="2"/>
  <c r="V344" i="2"/>
  <c r="U344" i="2"/>
  <c r="T344" i="2"/>
  <c r="R344" i="2"/>
  <c r="Q344" i="2"/>
  <c r="P344" i="2"/>
  <c r="O344" i="2"/>
  <c r="N344" i="2"/>
  <c r="N633" i="2" s="1"/>
  <c r="M344" i="2"/>
  <c r="L344" i="2"/>
  <c r="K344" i="2"/>
  <c r="H344" i="2"/>
  <c r="G344" i="2"/>
  <c r="BB343" i="2"/>
  <c r="AW655" i="2" s="1"/>
  <c r="AF343" i="2"/>
  <c r="AE343" i="2"/>
  <c r="AD343" i="2"/>
  <c r="AC343" i="2"/>
  <c r="AB343" i="2"/>
  <c r="AA343" i="2"/>
  <c r="Y343" i="2"/>
  <c r="X343" i="2"/>
  <c r="X643" i="2" s="1"/>
  <c r="W343" i="2"/>
  <c r="V343" i="2"/>
  <c r="U343" i="2"/>
  <c r="T343" i="2"/>
  <c r="R343" i="2"/>
  <c r="Q343" i="2"/>
  <c r="P343" i="2"/>
  <c r="O343" i="2"/>
  <c r="N343" i="2"/>
  <c r="M343" i="2"/>
  <c r="K343" i="2"/>
  <c r="H343" i="2"/>
  <c r="G343" i="2"/>
  <c r="H342" i="2"/>
  <c r="U338" i="2"/>
  <c r="U337" i="2"/>
  <c r="U333" i="2"/>
  <c r="U332" i="2"/>
  <c r="U331" i="2"/>
  <c r="L331" i="2"/>
  <c r="U329" i="2"/>
  <c r="L329" i="2"/>
  <c r="AI328" i="2"/>
  <c r="AH328" i="2"/>
  <c r="AG328" i="2"/>
  <c r="AF328" i="2"/>
  <c r="AE328" i="2"/>
  <c r="AD328" i="2"/>
  <c r="AA328" i="2"/>
  <c r="Z328" i="2"/>
  <c r="Y328" i="2"/>
  <c r="X328" i="2"/>
  <c r="W328" i="2"/>
  <c r="V328" i="2"/>
  <c r="S328" i="2"/>
  <c r="R328" i="2"/>
  <c r="Q328" i="2"/>
  <c r="P328" i="2"/>
  <c r="O328" i="2"/>
  <c r="N328" i="2"/>
  <c r="AJ327" i="2"/>
  <c r="AC338" i="2" s="1"/>
  <c r="L327" i="2"/>
  <c r="L338" i="2" s="1"/>
  <c r="AJ326" i="2"/>
  <c r="AC337" i="2" s="1"/>
  <c r="L326" i="2"/>
  <c r="L337" i="2" s="1"/>
  <c r="AJ322" i="2"/>
  <c r="AC333" i="2" s="1"/>
  <c r="L322" i="2"/>
  <c r="L333" i="2" s="1"/>
  <c r="AJ321" i="2"/>
  <c r="AC332" i="2" s="1"/>
  <c r="L321" i="2"/>
  <c r="L332" i="2" s="1"/>
  <c r="AJ320" i="2"/>
  <c r="AC331" i="2" s="1"/>
  <c r="AU317" i="2"/>
  <c r="AI329" i="2" s="1"/>
  <c r="AT317" i="2"/>
  <c r="AS317" i="2"/>
  <c r="AH329" i="2" s="1"/>
  <c r="AR317" i="2"/>
  <c r="AQ317" i="2"/>
  <c r="AG329" i="2" s="1"/>
  <c r="AP317" i="2"/>
  <c r="AO317" i="2"/>
  <c r="AF329" i="2" s="1"/>
  <c r="AN317" i="2"/>
  <c r="AM317" i="2"/>
  <c r="AE329" i="2" s="1"/>
  <c r="AL317" i="2"/>
  <c r="AD329" i="2" s="1"/>
  <c r="AK317" i="2"/>
  <c r="AJ317" i="2"/>
  <c r="AC329" i="2" s="1"/>
  <c r="AI317" i="2"/>
  <c r="AA329" i="2" s="1"/>
  <c r="AH317" i="2"/>
  <c r="AG317" i="2"/>
  <c r="Z329" i="2" s="1"/>
  <c r="AF317" i="2"/>
  <c r="AE317" i="2"/>
  <c r="Y329" i="2" s="1"/>
  <c r="AD317" i="2"/>
  <c r="AC317" i="2"/>
  <c r="X329" i="2" s="1"/>
  <c r="AB317" i="2"/>
  <c r="AA317" i="2"/>
  <c r="W329" i="2" s="1"/>
  <c r="Z317" i="2"/>
  <c r="V329" i="2" s="1"/>
  <c r="Y317" i="2"/>
  <c r="W317" i="2"/>
  <c r="S329" i="2" s="1"/>
  <c r="V317" i="2"/>
  <c r="U317" i="2"/>
  <c r="R329" i="2" s="1"/>
  <c r="T317" i="2"/>
  <c r="S317" i="2"/>
  <c r="Q329" i="2" s="1"/>
  <c r="R317" i="2"/>
  <c r="Q317" i="2"/>
  <c r="P329" i="2" s="1"/>
  <c r="P317" i="2"/>
  <c r="O317" i="2"/>
  <c r="O329" i="2" s="1"/>
  <c r="N317" i="2"/>
  <c r="N329" i="2" s="1"/>
  <c r="M317" i="2"/>
  <c r="X316" i="2"/>
  <c r="L316" i="2"/>
  <c r="AC314" i="2"/>
  <c r="U314" i="2"/>
  <c r="U313" i="2"/>
  <c r="U312" i="2"/>
  <c r="L312" i="2"/>
  <c r="AC311" i="2"/>
  <c r="U311" i="2"/>
  <c r="L311" i="2"/>
  <c r="U310" i="2"/>
  <c r="L310" i="2"/>
  <c r="U309" i="2"/>
  <c r="U308" i="2"/>
  <c r="AC307" i="2"/>
  <c r="U307" i="2"/>
  <c r="L307" i="2"/>
  <c r="AE305" i="2"/>
  <c r="AD305" i="2"/>
  <c r="X305" i="2"/>
  <c r="V305" i="2"/>
  <c r="U305" i="2"/>
  <c r="N305" i="2"/>
  <c r="L305" i="2"/>
  <c r="AI304" i="2"/>
  <c r="AH304" i="2"/>
  <c r="AG304" i="2"/>
  <c r="AF304" i="2"/>
  <c r="AE304" i="2"/>
  <c r="AD304" i="2"/>
  <c r="AA304" i="2"/>
  <c r="Z304" i="2"/>
  <c r="Y304" i="2"/>
  <c r="X304" i="2"/>
  <c r="W304" i="2"/>
  <c r="V304" i="2"/>
  <c r="U304" i="2"/>
  <c r="S304" i="2"/>
  <c r="R304" i="2"/>
  <c r="Q304" i="2"/>
  <c r="P304" i="2"/>
  <c r="O304" i="2"/>
  <c r="N304" i="2"/>
  <c r="AJ303" i="2"/>
  <c r="L303" i="2"/>
  <c r="L314" i="2" s="1"/>
  <c r="AJ302" i="2"/>
  <c r="AC313" i="2" s="1"/>
  <c r="L302" i="2"/>
  <c r="L313" i="2" s="1"/>
  <c r="X301" i="2"/>
  <c r="AJ301" i="2" s="1"/>
  <c r="AC312" i="2" s="1"/>
  <c r="L301" i="2"/>
  <c r="X300" i="2"/>
  <c r="AJ300" i="2" s="1"/>
  <c r="L300" i="2"/>
  <c r="X299" i="2"/>
  <c r="AJ299" i="2" s="1"/>
  <c r="AC310" i="2" s="1"/>
  <c r="L299" i="2"/>
  <c r="AJ298" i="2"/>
  <c r="AC309" i="2" s="1"/>
  <c r="L298" i="2"/>
  <c r="L309" i="2" s="1"/>
  <c r="AJ297" i="2"/>
  <c r="AC308" i="2" s="1"/>
  <c r="L297" i="2"/>
  <c r="L308" i="2" s="1"/>
  <c r="AJ296" i="2"/>
  <c r="X295" i="2"/>
  <c r="U306" i="2" s="1"/>
  <c r="AJ294" i="2"/>
  <c r="X294" i="2"/>
  <c r="AU293" i="2"/>
  <c r="AI305" i="2" s="1"/>
  <c r="AT293" i="2"/>
  <c r="AS293" i="2"/>
  <c r="AH305" i="2" s="1"/>
  <c r="AR293" i="2"/>
  <c r="AQ293" i="2"/>
  <c r="AG305" i="2" s="1"/>
  <c r="AP293" i="2"/>
  <c r="AO293" i="2"/>
  <c r="AF305" i="2" s="1"/>
  <c r="AN293" i="2"/>
  <c r="AM293" i="2"/>
  <c r="AL293" i="2"/>
  <c r="AK293" i="2"/>
  <c r="AJ293" i="2"/>
  <c r="AC305" i="2" s="1"/>
  <c r="AI293" i="2"/>
  <c r="AA305" i="2" s="1"/>
  <c r="AH293" i="2"/>
  <c r="AG293" i="2"/>
  <c r="Z305" i="2" s="1"/>
  <c r="AF293" i="2"/>
  <c r="AE293" i="2"/>
  <c r="Y305" i="2" s="1"/>
  <c r="AD293" i="2"/>
  <c r="AC293" i="2"/>
  <c r="AB293" i="2"/>
  <c r="AA293" i="2"/>
  <c r="W305" i="2" s="1"/>
  <c r="Z293" i="2"/>
  <c r="Y293" i="2"/>
  <c r="W293" i="2"/>
  <c r="S305" i="2" s="1"/>
  <c r="V293" i="2"/>
  <c r="U293" i="2"/>
  <c r="R305" i="2" s="1"/>
  <c r="T293" i="2"/>
  <c r="S293" i="2"/>
  <c r="Q305" i="2" s="1"/>
  <c r="R293" i="2"/>
  <c r="Q293" i="2"/>
  <c r="P305" i="2" s="1"/>
  <c r="P293" i="2"/>
  <c r="O293" i="2"/>
  <c r="O305" i="2" s="1"/>
  <c r="N293" i="2"/>
  <c r="M293" i="2"/>
  <c r="AJ292" i="2"/>
  <c r="AC304" i="2" s="1"/>
  <c r="L292" i="2"/>
  <c r="L294" i="2" s="1"/>
  <c r="AZ58" i="2"/>
  <c r="AY58" i="2"/>
  <c r="L58" i="2"/>
  <c r="K58" i="2"/>
  <c r="H58" i="2"/>
  <c r="G58" i="2"/>
  <c r="F58" i="2"/>
  <c r="BB57" i="2"/>
  <c r="BA57" i="2"/>
  <c r="AY57" i="2"/>
  <c r="K57" i="2"/>
  <c r="J57" i="2"/>
  <c r="I57" i="2"/>
  <c r="H57" i="2"/>
  <c r="G57" i="2"/>
  <c r="F57" i="2"/>
  <c r="AY56" i="2"/>
  <c r="K56" i="2"/>
  <c r="H56" i="2"/>
  <c r="G56" i="2"/>
  <c r="F56" i="2"/>
  <c r="AZ55" i="2"/>
  <c r="AY55" i="2"/>
  <c r="L55" i="2"/>
  <c r="K55" i="2"/>
  <c r="H55" i="2"/>
  <c r="G55" i="2"/>
  <c r="F55" i="2"/>
  <c r="AZ54" i="2"/>
  <c r="AY54" i="2"/>
  <c r="K54" i="2"/>
  <c r="J54" i="2"/>
  <c r="H54" i="2"/>
  <c r="G54" i="2"/>
  <c r="F54" i="2"/>
  <c r="AY53" i="2"/>
  <c r="L53" i="2"/>
  <c r="K53" i="2"/>
  <c r="J53" i="2"/>
  <c r="H53" i="2"/>
  <c r="G53" i="2"/>
  <c r="F53" i="2"/>
  <c r="AZ52" i="2"/>
  <c r="AY52" i="2"/>
  <c r="L52" i="2"/>
  <c r="K52" i="2"/>
  <c r="H52" i="2"/>
  <c r="G52" i="2"/>
  <c r="F52" i="2"/>
  <c r="AY51" i="2"/>
  <c r="K51" i="2"/>
  <c r="H51" i="2"/>
  <c r="G51" i="2"/>
  <c r="F51" i="2"/>
  <c r="AY50" i="2"/>
  <c r="L50" i="2"/>
  <c r="K50" i="2"/>
  <c r="H50" i="2"/>
  <c r="G50" i="2"/>
  <c r="F50" i="2"/>
  <c r="AZ49" i="2"/>
  <c r="AY49" i="2"/>
  <c r="L49" i="2"/>
  <c r="K49" i="2"/>
  <c r="H49" i="2"/>
  <c r="G49" i="2"/>
  <c r="F49" i="2"/>
  <c r="AZ48" i="2"/>
  <c r="AY48" i="2"/>
  <c r="L48" i="2"/>
  <c r="K48" i="2"/>
  <c r="H48" i="2"/>
  <c r="G48" i="2"/>
  <c r="F48" i="2"/>
  <c r="AZ47" i="2"/>
  <c r="AY47" i="2"/>
  <c r="L47" i="2"/>
  <c r="K47" i="2"/>
  <c r="H47" i="2"/>
  <c r="G47" i="2"/>
  <c r="F47" i="2"/>
  <c r="AY46" i="2"/>
  <c r="K46" i="2"/>
  <c r="H46" i="2"/>
  <c r="G46" i="2"/>
  <c r="F46" i="2"/>
  <c r="AY45" i="2"/>
  <c r="L45" i="2"/>
  <c r="K45" i="2"/>
  <c r="J45" i="2"/>
  <c r="H45" i="2"/>
  <c r="G45" i="2"/>
  <c r="F45" i="2"/>
  <c r="AY44" i="2"/>
  <c r="K44" i="2"/>
  <c r="H44" i="2"/>
  <c r="G44" i="2"/>
  <c r="F44" i="2"/>
  <c r="AZ43" i="2"/>
  <c r="AY43" i="2"/>
  <c r="L43" i="2"/>
  <c r="K43" i="2"/>
  <c r="H43" i="2"/>
  <c r="G43" i="2"/>
  <c r="F43" i="2"/>
  <c r="AZ42" i="2"/>
  <c r="AY42" i="2"/>
  <c r="L42" i="2"/>
  <c r="K42" i="2"/>
  <c r="J42" i="2"/>
  <c r="H42" i="2"/>
  <c r="G42" i="2"/>
  <c r="F42" i="2"/>
  <c r="AZ41" i="2"/>
  <c r="AY41" i="2"/>
  <c r="L41" i="2"/>
  <c r="K41" i="2"/>
  <c r="J41" i="2"/>
  <c r="H41" i="2"/>
  <c r="G41" i="2"/>
  <c r="F41" i="2"/>
  <c r="AZ40" i="2"/>
  <c r="AY40" i="2"/>
  <c r="L40" i="2"/>
  <c r="K40" i="2"/>
  <c r="H40" i="2"/>
  <c r="G40" i="2"/>
  <c r="F40" i="2"/>
  <c r="AY39" i="2"/>
  <c r="K39" i="2"/>
  <c r="H39" i="2"/>
  <c r="G39" i="2"/>
  <c r="F39" i="2"/>
  <c r="AY38" i="2"/>
  <c r="L38" i="2"/>
  <c r="K38" i="2"/>
  <c r="H38" i="2"/>
  <c r="G38" i="2"/>
  <c r="F38" i="2"/>
  <c r="AZ37" i="2"/>
  <c r="AY37" i="2"/>
  <c r="L37" i="2"/>
  <c r="K37" i="2"/>
  <c r="H37" i="2"/>
  <c r="G37" i="2"/>
  <c r="F37" i="2"/>
  <c r="AZ36" i="2"/>
  <c r="AY36" i="2"/>
  <c r="L36" i="2"/>
  <c r="K36" i="2"/>
  <c r="H36" i="2"/>
  <c r="G36" i="2"/>
  <c r="F36" i="2"/>
  <c r="AY35" i="2"/>
  <c r="L35" i="2"/>
  <c r="K35" i="2"/>
  <c r="H35" i="2"/>
  <c r="G35" i="2"/>
  <c r="F35" i="2"/>
  <c r="AZ34" i="2"/>
  <c r="AY34" i="2"/>
  <c r="L34" i="2"/>
  <c r="K34" i="2"/>
  <c r="H34" i="2"/>
  <c r="G34" i="2"/>
  <c r="F34" i="2"/>
  <c r="AZ33" i="2"/>
  <c r="AY33" i="2"/>
  <c r="L33" i="2"/>
  <c r="K33" i="2"/>
  <c r="J33" i="2"/>
  <c r="H33" i="2"/>
  <c r="G33" i="2"/>
  <c r="F33" i="2"/>
  <c r="AZ32" i="2"/>
  <c r="AY32" i="2"/>
  <c r="L32" i="2"/>
  <c r="K32" i="2"/>
  <c r="H32" i="2"/>
  <c r="G32" i="2"/>
  <c r="F32" i="2"/>
  <c r="AZ31" i="2"/>
  <c r="AY31" i="2"/>
  <c r="L31" i="2"/>
  <c r="K31" i="2"/>
  <c r="H31" i="2"/>
  <c r="G31" i="2"/>
  <c r="F31" i="2"/>
  <c r="AZ30" i="2"/>
  <c r="AY30" i="2"/>
  <c r="L30" i="2"/>
  <c r="K30" i="2"/>
  <c r="J30" i="2"/>
  <c r="H30" i="2"/>
  <c r="G30" i="2"/>
  <c r="F30" i="2"/>
  <c r="BB29" i="2"/>
  <c r="BA29" i="2"/>
  <c r="AZ29" i="2"/>
  <c r="AY29" i="2"/>
  <c r="K29" i="2"/>
  <c r="J29" i="2"/>
  <c r="I29" i="2"/>
  <c r="H29" i="2"/>
  <c r="G29" i="2"/>
  <c r="F29" i="2"/>
  <c r="AZ28" i="2"/>
  <c r="AY28" i="2"/>
  <c r="L28" i="2"/>
  <c r="K28" i="2"/>
  <c r="H28" i="2"/>
  <c r="G28" i="2"/>
  <c r="F28" i="2"/>
  <c r="AZ27" i="2"/>
  <c r="AY27" i="2"/>
  <c r="AP295" i="2" s="1"/>
  <c r="K27" i="2"/>
  <c r="H27" i="2"/>
  <c r="G27" i="2"/>
  <c r="F27" i="2"/>
  <c r="AY26" i="2"/>
  <c r="K26" i="2"/>
  <c r="H26" i="2"/>
  <c r="G26" i="2"/>
  <c r="F26" i="2"/>
  <c r="AY25" i="2"/>
  <c r="L25" i="2"/>
  <c r="K25" i="2"/>
  <c r="H25" i="2"/>
  <c r="G25" i="2"/>
  <c r="F25" i="2"/>
  <c r="AY24" i="2"/>
  <c r="K24" i="2"/>
  <c r="H24" i="2"/>
  <c r="G24" i="2"/>
  <c r="F24" i="2"/>
  <c r="AZ23" i="2"/>
  <c r="AY23" i="2"/>
  <c r="L23" i="2"/>
  <c r="K23" i="2"/>
  <c r="H23" i="2"/>
  <c r="G23" i="2"/>
  <c r="F23" i="2"/>
  <c r="AZ22" i="2"/>
  <c r="AY22" i="2"/>
  <c r="L22" i="2"/>
  <c r="K22" i="2"/>
  <c r="H22" i="2"/>
  <c r="G22" i="2"/>
  <c r="F22" i="2"/>
  <c r="AZ21" i="2"/>
  <c r="AY21" i="2"/>
  <c r="L21" i="2"/>
  <c r="K21" i="2"/>
  <c r="J21" i="2"/>
  <c r="H21" i="2"/>
  <c r="G21" i="2"/>
  <c r="F21" i="2"/>
  <c r="AY20" i="2"/>
  <c r="L20" i="2"/>
  <c r="K20" i="2"/>
  <c r="H20" i="2"/>
  <c r="G20" i="2"/>
  <c r="F20" i="2"/>
  <c r="AZ19" i="2"/>
  <c r="AY19" i="2"/>
  <c r="L19" i="2"/>
  <c r="K19" i="2"/>
  <c r="H19" i="2"/>
  <c r="G19" i="2"/>
  <c r="F19" i="2"/>
  <c r="AZ18" i="2"/>
  <c r="AY18" i="2"/>
  <c r="L18" i="2"/>
  <c r="K18" i="2"/>
  <c r="J18" i="2"/>
  <c r="H18" i="2"/>
  <c r="G18" i="2"/>
  <c r="F18" i="2"/>
  <c r="BB17" i="2"/>
  <c r="AZ17" i="2"/>
  <c r="AY17" i="2"/>
  <c r="K17" i="2"/>
  <c r="J17" i="2"/>
  <c r="H17" i="2"/>
  <c r="G17" i="2"/>
  <c r="F17" i="2"/>
  <c r="AZ16" i="2"/>
  <c r="AY16" i="2"/>
  <c r="L16" i="2"/>
  <c r="K16" i="2"/>
  <c r="H16" i="2"/>
  <c r="G16" i="2"/>
  <c r="F16" i="2"/>
  <c r="AZ15" i="2"/>
  <c r="AY15" i="2"/>
  <c r="L15" i="2"/>
  <c r="K15" i="2"/>
  <c r="H15" i="2"/>
  <c r="G15" i="2"/>
  <c r="F15" i="2"/>
  <c r="AY14" i="2"/>
  <c r="K14" i="2"/>
  <c r="H14" i="2"/>
  <c r="G14" i="2"/>
  <c r="F14" i="2"/>
  <c r="AZ13" i="2"/>
  <c r="AY13" i="2"/>
  <c r="L13" i="2"/>
  <c r="K13" i="2"/>
  <c r="H13" i="2"/>
  <c r="G13" i="2"/>
  <c r="F13" i="2"/>
  <c r="AY12" i="2"/>
  <c r="K12" i="2"/>
  <c r="H12" i="2"/>
  <c r="G12" i="2"/>
  <c r="F12" i="2"/>
  <c r="AZ11" i="2"/>
  <c r="AY11" i="2"/>
  <c r="L11" i="2"/>
  <c r="K11" i="2"/>
  <c r="H11" i="2"/>
  <c r="G11" i="2"/>
  <c r="F11" i="2"/>
  <c r="AZ10" i="2"/>
  <c r="AY10" i="2"/>
  <c r="L10" i="2"/>
  <c r="K10" i="2"/>
  <c r="H10" i="2"/>
  <c r="G10" i="2"/>
  <c r="F10" i="2"/>
  <c r="AZ9" i="2"/>
  <c r="AY9" i="2"/>
  <c r="L9" i="2"/>
  <c r="K9" i="2"/>
  <c r="J9" i="2"/>
  <c r="H9" i="2"/>
  <c r="G9" i="2"/>
  <c r="F9" i="2"/>
  <c r="AZ8" i="2"/>
  <c r="AY8" i="2"/>
  <c r="L8" i="2"/>
  <c r="K8" i="2"/>
  <c r="H8" i="2"/>
  <c r="G8" i="2"/>
  <c r="F8" i="2"/>
  <c r="AZ7" i="2"/>
  <c r="AY7" i="2"/>
  <c r="L7" i="2"/>
  <c r="K7" i="2"/>
  <c r="H7" i="2"/>
  <c r="S301" i="2" s="1"/>
  <c r="Q312" i="2" s="1"/>
  <c r="G7" i="2"/>
  <c r="F7" i="2"/>
  <c r="AZ6" i="2"/>
  <c r="AY6" i="2"/>
  <c r="AH295" i="2" s="1"/>
  <c r="L6" i="2"/>
  <c r="K6" i="2"/>
  <c r="J6" i="2"/>
  <c r="H6" i="2"/>
  <c r="G6" i="2"/>
  <c r="F6" i="2"/>
  <c r="BB5" i="2"/>
  <c r="AZ5" i="2"/>
  <c r="AY5" i="2"/>
  <c r="L5" i="2"/>
  <c r="K5" i="2"/>
  <c r="J5" i="2"/>
  <c r="H5" i="2"/>
  <c r="G5" i="2"/>
  <c r="F5" i="2"/>
  <c r="AZ4" i="2"/>
  <c r="AY4" i="2"/>
  <c r="L4" i="2"/>
  <c r="K4" i="2"/>
  <c r="H4" i="2"/>
  <c r="Q300" i="2" s="1"/>
  <c r="P311" i="2" s="1"/>
  <c r="G4" i="2"/>
  <c r="F4" i="2"/>
  <c r="AZ3" i="2"/>
  <c r="AY3" i="2"/>
  <c r="K3" i="2"/>
  <c r="H3" i="2"/>
  <c r="G3" i="2"/>
  <c r="F3" i="2"/>
  <c r="BB2" i="2"/>
  <c r="BA2" i="2"/>
  <c r="AZ2" i="2"/>
  <c r="L2" i="2"/>
  <c r="K2" i="2"/>
  <c r="J2" i="2"/>
  <c r="I2" i="2"/>
  <c r="H2" i="2"/>
  <c r="G2" i="2"/>
  <c r="F2" i="2"/>
  <c r="AH299" i="2" l="1"/>
  <c r="Z319" i="2" a="1"/>
  <c r="Z319" i="2" s="1"/>
  <c r="V330" i="2" s="1"/>
  <c r="AQ319" i="2" a="1"/>
  <c r="AQ319" i="2" s="1"/>
  <c r="AG330" i="2" s="1"/>
  <c r="AK319" i="2" a="1"/>
  <c r="AK319" i="2" s="1"/>
  <c r="R319" i="2" a="1"/>
  <c r="R319" i="2" s="1"/>
  <c r="AD319" i="2" a="1"/>
  <c r="AD319" i="2" s="1"/>
  <c r="AP319" i="2" a="1"/>
  <c r="AP319" i="2" s="1"/>
  <c r="W319" i="2" a="1"/>
  <c r="W319" i="2" s="1"/>
  <c r="S330" i="2" s="1"/>
  <c r="Q319" i="2" a="1"/>
  <c r="Q319" i="2" s="1"/>
  <c r="P330" i="2" s="1"/>
  <c r="AI319" i="2" a="1"/>
  <c r="AI319" i="2" s="1"/>
  <c r="AA330" i="2" s="1"/>
  <c r="AC319" i="2" a="1"/>
  <c r="AC319" i="2" s="1"/>
  <c r="X330" i="2" s="1"/>
  <c r="AU319" i="2" a="1"/>
  <c r="AU319" i="2" s="1"/>
  <c r="AI330" i="2" s="1"/>
  <c r="AO319" i="2" a="1"/>
  <c r="AO319" i="2" s="1"/>
  <c r="AF330" i="2" s="1"/>
  <c r="V319" i="2" a="1"/>
  <c r="V319" i="2" s="1"/>
  <c r="P319" i="2" a="1"/>
  <c r="P319" i="2" s="1"/>
  <c r="AR319" i="2" a="1"/>
  <c r="AR319" i="2" s="1"/>
  <c r="AL319" i="2" a="1"/>
  <c r="AL319" i="2" s="1"/>
  <c r="AD330" i="2" s="1"/>
  <c r="S319" i="2" a="1"/>
  <c r="S319" i="2" s="1"/>
  <c r="Q330" i="2" s="1"/>
  <c r="M319" i="2" a="1"/>
  <c r="M319" i="2" s="1"/>
  <c r="AE319" i="2" a="1"/>
  <c r="AE319" i="2" s="1"/>
  <c r="Y330" i="2" s="1"/>
  <c r="Y319" i="2" a="1"/>
  <c r="Y319" i="2" s="1"/>
  <c r="AH319" i="2" a="1"/>
  <c r="AH319" i="2" s="1"/>
  <c r="T319" i="2" a="1"/>
  <c r="T319" i="2" s="1"/>
  <c r="AG319" i="2" a="1"/>
  <c r="AG319" i="2" s="1"/>
  <c r="Z330" i="2" s="1"/>
  <c r="AO295" i="2"/>
  <c r="AF306" i="2" s="1"/>
  <c r="AC295" i="2"/>
  <c r="X306" i="2" s="1"/>
  <c r="Q295" i="2"/>
  <c r="P306" i="2" s="1"/>
  <c r="AT319" i="2" a="1"/>
  <c r="AT319" i="2" s="1"/>
  <c r="AF319" i="2" a="1"/>
  <c r="AF319" i="2" s="1"/>
  <c r="O319" i="2" a="1"/>
  <c r="O319" i="2" s="1"/>
  <c r="O330" i="2" s="1"/>
  <c r="AM295" i="2"/>
  <c r="AE306" i="2" s="1"/>
  <c r="AA295" i="2"/>
  <c r="W306" i="2" s="1"/>
  <c r="O295" i="2"/>
  <c r="O306" i="2" s="1"/>
  <c r="AS319" i="2" a="1"/>
  <c r="AS319" i="2" s="1"/>
  <c r="AH330" i="2" s="1"/>
  <c r="AB319" i="2" a="1"/>
  <c r="AB319" i="2" s="1"/>
  <c r="AL295" i="2"/>
  <c r="AD306" i="2" s="1"/>
  <c r="Z295" i="2"/>
  <c r="V306" i="2" s="1"/>
  <c r="N295" i="2"/>
  <c r="N306" i="2" s="1"/>
  <c r="N319" i="2" a="1"/>
  <c r="N319" i="2" s="1"/>
  <c r="N330" i="2" s="1"/>
  <c r="AK295" i="2"/>
  <c r="Y295" i="2"/>
  <c r="M295" i="2"/>
  <c r="AA319" i="2" a="1"/>
  <c r="AA319" i="2" s="1"/>
  <c r="W330" i="2" s="1"/>
  <c r="AN319" i="2" a="1"/>
  <c r="AN319" i="2" s="1"/>
  <c r="AM319" i="2" a="1"/>
  <c r="AM319" i="2" s="1"/>
  <c r="AE330" i="2" s="1"/>
  <c r="U319" i="2" a="1"/>
  <c r="U319" i="2" s="1"/>
  <c r="R330" i="2" s="1"/>
  <c r="AR295" i="2"/>
  <c r="AF295" i="2"/>
  <c r="T295" i="2"/>
  <c r="V295" i="2"/>
  <c r="AS295" i="2"/>
  <c r="AH306" i="2" s="1"/>
  <c r="AL299" i="2"/>
  <c r="AD310" i="2" s="1"/>
  <c r="AC300" i="2"/>
  <c r="X311" i="2" s="1"/>
  <c r="V301" i="2"/>
  <c r="AU295" i="2"/>
  <c r="AI306" i="2" s="1"/>
  <c r="AL296" i="2"/>
  <c r="AD307" i="2" s="1"/>
  <c r="AN299" i="2"/>
  <c r="AK300" i="2"/>
  <c r="AA301" i="2"/>
  <c r="W312" i="2" s="1"/>
  <c r="AB295" i="2"/>
  <c r="Q296" i="2"/>
  <c r="P307" i="2" s="1"/>
  <c r="AM296" i="2"/>
  <c r="AE307" i="2" s="1"/>
  <c r="AT299" i="2"/>
  <c r="AM300" i="2"/>
  <c r="AE311" i="2" s="1"/>
  <c r="AC301" i="2"/>
  <c r="X312" i="2" s="1"/>
  <c r="U295" i="2"/>
  <c r="R306" i="2" s="1"/>
  <c r="W295" i="2"/>
  <c r="S306" i="2" s="1"/>
  <c r="S296" i="2"/>
  <c r="Q307" i="2" s="1"/>
  <c r="AR296" i="2"/>
  <c r="M299" i="2"/>
  <c r="AP300" i="2"/>
  <c r="AF301" i="2"/>
  <c r="AT295" i="2"/>
  <c r="AD295" i="2"/>
  <c r="AE295" i="2"/>
  <c r="Y306" i="2" s="1"/>
  <c r="T296" i="2"/>
  <c r="AU296" i="2"/>
  <c r="AI307" i="2" s="1"/>
  <c r="R299" i="2"/>
  <c r="O300" i="2"/>
  <c r="O311" i="2" s="1"/>
  <c r="AQ300" i="2"/>
  <c r="AG311" i="2" s="1"/>
  <c r="AH301" i="2"/>
  <c r="AQ295" i="2"/>
  <c r="AG306" i="2" s="1"/>
  <c r="AM299" i="2"/>
  <c r="AE310" i="2" s="1"/>
  <c r="AG295" i="2"/>
  <c r="Z306" i="2" s="1"/>
  <c r="W296" i="2"/>
  <c r="S307" i="2" s="1"/>
  <c r="T299" i="2"/>
  <c r="P300" i="2"/>
  <c r="AR300" i="2"/>
  <c r="AI301" i="2"/>
  <c r="AA312" i="2" s="1"/>
  <c r="T301" i="2"/>
  <c r="AK296" i="2"/>
  <c r="AI296" i="2"/>
  <c r="AA307" i="2" s="1"/>
  <c r="AD300" i="2"/>
  <c r="Y296" i="2"/>
  <c r="P295" i="2"/>
  <c r="AI295" i="2"/>
  <c r="AA306" i="2" s="1"/>
  <c r="Z296" i="2"/>
  <c r="V307" i="2" s="1"/>
  <c r="Y299" i="2"/>
  <c r="W300" i="2"/>
  <c r="S311" i="2" s="1"/>
  <c r="N301" i="2"/>
  <c r="N312" i="2" s="1"/>
  <c r="AR301" i="2"/>
  <c r="L304" i="2"/>
  <c r="L295" i="2"/>
  <c r="L306" i="2" s="1"/>
  <c r="AB300" i="2"/>
  <c r="AO301" i="2"/>
  <c r="AF312" i="2" s="1"/>
  <c r="L328" i="2"/>
  <c r="L319" i="2"/>
  <c r="L330" i="2" s="1"/>
  <c r="L318" i="2"/>
  <c r="AE325" i="2" a="1"/>
  <c r="AE325" i="2" s="1"/>
  <c r="Y336" i="2" s="1"/>
  <c r="Y325" i="2" a="1"/>
  <c r="Y325" i="2" s="1"/>
  <c r="AQ325" i="2" a="1"/>
  <c r="AQ325" i="2" s="1"/>
  <c r="AG336" i="2" s="1"/>
  <c r="AK325" i="2" a="1"/>
  <c r="AK325" i="2" s="1"/>
  <c r="R325" i="2" a="1"/>
  <c r="R325" i="2" s="1"/>
  <c r="AI324" i="2" a="1"/>
  <c r="AI324" i="2" s="1"/>
  <c r="AA335" i="2" s="1"/>
  <c r="AD325" i="2" a="1"/>
  <c r="AD325" i="2" s="1"/>
  <c r="AP325" i="2" a="1"/>
  <c r="AP325" i="2" s="1"/>
  <c r="W325" i="2" a="1"/>
  <c r="W325" i="2" s="1"/>
  <c r="S336" i="2" s="1"/>
  <c r="Q325" i="2" a="1"/>
  <c r="Q325" i="2" s="1"/>
  <c r="P336" i="2" s="1"/>
  <c r="AH324" i="2" a="1"/>
  <c r="AH324" i="2" s="1"/>
  <c r="AB324" i="2" a="1"/>
  <c r="AB324" i="2" s="1"/>
  <c r="AI325" i="2" a="1"/>
  <c r="AI325" i="2" s="1"/>
  <c r="AA336" i="2" s="1"/>
  <c r="AC325" i="2" a="1"/>
  <c r="AC325" i="2" s="1"/>
  <c r="X336" i="2" s="1"/>
  <c r="AU325" i="2" a="1"/>
  <c r="AU325" i="2" s="1"/>
  <c r="AI336" i="2" s="1"/>
  <c r="AO325" i="2" a="1"/>
  <c r="AO325" i="2" s="1"/>
  <c r="AF336" i="2" s="1"/>
  <c r="V325" i="2" a="1"/>
  <c r="V325" i="2" s="1"/>
  <c r="P325" i="2" a="1"/>
  <c r="P325" i="2" s="1"/>
  <c r="AG324" i="2" a="1"/>
  <c r="AG324" i="2" s="1"/>
  <c r="Z335" i="2" s="1"/>
  <c r="AH325" i="2" a="1"/>
  <c r="AH325" i="2" s="1"/>
  <c r="AT325" i="2" a="1"/>
  <c r="AT325" i="2" s="1"/>
  <c r="AN325" i="2" a="1"/>
  <c r="AN325" i="2" s="1"/>
  <c r="U325" i="2" a="1"/>
  <c r="U325" i="2" s="1"/>
  <c r="R336" i="2" s="1"/>
  <c r="O325" i="2" a="1"/>
  <c r="O325" i="2" s="1"/>
  <c r="O336" i="2" s="1"/>
  <c r="AG325" i="2" a="1"/>
  <c r="AG325" i="2" s="1"/>
  <c r="Z336" i="2" s="1"/>
  <c r="AF325" i="2" a="1"/>
  <c r="AF325" i="2" s="1"/>
  <c r="AB325" i="2" a="1"/>
  <c r="AB325" i="2" s="1"/>
  <c r="AR324" i="2" a="1"/>
  <c r="AR324" i="2" s="1"/>
  <c r="AS323" i="2" a="1"/>
  <c r="AS323" i="2" s="1"/>
  <c r="AH334" i="2" s="1"/>
  <c r="AM323" i="2" a="1"/>
  <c r="AM323" i="2" s="1"/>
  <c r="AE334" i="2" s="1"/>
  <c r="T323" i="2" a="1"/>
  <c r="T323" i="2" s="1"/>
  <c r="N323" i="2" a="1"/>
  <c r="N323" i="2" s="1"/>
  <c r="N334" i="2" s="1"/>
  <c r="AG320" i="2" a="1"/>
  <c r="AG320" i="2" s="1"/>
  <c r="Z331" i="2" s="1"/>
  <c r="AA320" i="2" a="1"/>
  <c r="AA320" i="2" s="1"/>
  <c r="W331" i="2" s="1"/>
  <c r="T320" i="2" a="1"/>
  <c r="T320" i="2" s="1"/>
  <c r="N320" i="2" a="1"/>
  <c r="N320" i="2" s="1"/>
  <c r="N331" i="2" s="1"/>
  <c r="AA325" i="2" a="1"/>
  <c r="AA325" i="2" s="1"/>
  <c r="W336" i="2" s="1"/>
  <c r="U324" i="2" a="1"/>
  <c r="U324" i="2" s="1"/>
  <c r="R335" i="2" s="1"/>
  <c r="O324" i="2" a="1"/>
  <c r="O324" i="2" s="1"/>
  <c r="O335" i="2" s="1"/>
  <c r="AF323" i="2" a="1"/>
  <c r="AF323" i="2" s="1"/>
  <c r="Z323" i="2" a="1"/>
  <c r="Z323" i="2" s="1"/>
  <c r="V334" i="2" s="1"/>
  <c r="AS320" i="2" a="1"/>
  <c r="AS320" i="2" s="1"/>
  <c r="AH331" i="2" s="1"/>
  <c r="AM320" i="2" a="1"/>
  <c r="AM320" i="2" s="1"/>
  <c r="AE331" i="2" s="1"/>
  <c r="AS301" i="2"/>
  <c r="AH312" i="2" s="1"/>
  <c r="AG301" i="2"/>
  <c r="Z312" i="2" s="1"/>
  <c r="U301" i="2"/>
  <c r="R312" i="2" s="1"/>
  <c r="AS300" i="2"/>
  <c r="AH311" i="2" s="1"/>
  <c r="AG300" i="2"/>
  <c r="Z311" i="2" s="1"/>
  <c r="U300" i="2"/>
  <c r="R311" i="2" s="1"/>
  <c r="AS299" i="2"/>
  <c r="AH310" i="2" s="1"/>
  <c r="AG299" i="2"/>
  <c r="Z310" i="2" s="1"/>
  <c r="U299" i="2"/>
  <c r="R310" i="2" s="1"/>
  <c r="AQ324" i="2" a="1"/>
  <c r="AQ324" i="2" s="1"/>
  <c r="AG335" i="2" s="1"/>
  <c r="AA324" i="2" a="1"/>
  <c r="AA324" i="2" s="1"/>
  <c r="W335" i="2" s="1"/>
  <c r="AR323" i="2" a="1"/>
  <c r="AR323" i="2" s="1"/>
  <c r="AL323" i="2" a="1"/>
  <c r="AL323" i="2" s="1"/>
  <c r="AD334" i="2" s="1"/>
  <c r="S323" i="2" a="1"/>
  <c r="S323" i="2" s="1"/>
  <c r="Q334" i="2" s="1"/>
  <c r="M323" i="2" a="1"/>
  <c r="M323" i="2" s="1"/>
  <c r="AF320" i="2" a="1"/>
  <c r="AF320" i="2" s="1"/>
  <c r="Z320" i="2" a="1"/>
  <c r="Z320" i="2" s="1"/>
  <c r="V331" i="2" s="1"/>
  <c r="S320" i="2" a="1"/>
  <c r="S320" i="2" s="1"/>
  <c r="Q331" i="2" s="1"/>
  <c r="M320" i="2" a="1"/>
  <c r="M320" i="2" s="1"/>
  <c r="Z325" i="2" a="1"/>
  <c r="Z325" i="2" s="1"/>
  <c r="V336" i="2" s="1"/>
  <c r="T324" i="2" a="1"/>
  <c r="T324" i="2" s="1"/>
  <c r="N324" i="2" a="1"/>
  <c r="N324" i="2" s="1"/>
  <c r="N335" i="2" s="1"/>
  <c r="AE323" i="2" a="1"/>
  <c r="AE323" i="2" s="1"/>
  <c r="Y334" i="2" s="1"/>
  <c r="Y323" i="2" a="1"/>
  <c r="Y323" i="2" s="1"/>
  <c r="AR320" i="2" a="1"/>
  <c r="AR320" i="2" s="1"/>
  <c r="AL320" i="2" a="1"/>
  <c r="AL320" i="2" s="1"/>
  <c r="AD331" i="2" s="1"/>
  <c r="AQ301" i="2"/>
  <c r="AG312" i="2" s="1"/>
  <c r="N325" i="2" a="1"/>
  <c r="N325" i="2" s="1"/>
  <c r="N336" i="2" s="1"/>
  <c r="AP324" i="2" a="1"/>
  <c r="AP324" i="2" s="1"/>
  <c r="Z324" i="2" a="1"/>
  <c r="Z324" i="2" s="1"/>
  <c r="V335" i="2" s="1"/>
  <c r="AQ323" i="2" a="1"/>
  <c r="AQ323" i="2" s="1"/>
  <c r="AG334" i="2" s="1"/>
  <c r="AK323" i="2" a="1"/>
  <c r="AK323" i="2" s="1"/>
  <c r="R323" i="2" a="1"/>
  <c r="R323" i="2" s="1"/>
  <c r="AE320" i="2" a="1"/>
  <c r="AE320" i="2" s="1"/>
  <c r="Y331" i="2" s="1"/>
  <c r="Y320" i="2" a="1"/>
  <c r="Y320" i="2" s="1"/>
  <c r="R320" i="2" a="1"/>
  <c r="R320" i="2" s="1"/>
  <c r="AO324" i="2" a="1"/>
  <c r="AO324" i="2" s="1"/>
  <c r="AF335" i="2" s="1"/>
  <c r="AF324" i="2" a="1"/>
  <c r="AF324" i="2" s="1"/>
  <c r="S324" i="2" a="1"/>
  <c r="S324" i="2" s="1"/>
  <c r="Q335" i="2" s="1"/>
  <c r="M324" i="2" a="1"/>
  <c r="M324" i="2" s="1"/>
  <c r="AD323" i="2" a="1"/>
  <c r="AD323" i="2" s="1"/>
  <c r="AQ320" i="2" a="1"/>
  <c r="AQ320" i="2" s="1"/>
  <c r="AG331" i="2" s="1"/>
  <c r="AS325" i="2" a="1"/>
  <c r="AS325" i="2" s="1"/>
  <c r="AH336" i="2" s="1"/>
  <c r="M325" i="2" a="1"/>
  <c r="M325" i="2" s="1"/>
  <c r="AN324" i="2" a="1"/>
  <c r="AN324" i="2" s="1"/>
  <c r="Y324" i="2" a="1"/>
  <c r="Y324" i="2" s="1"/>
  <c r="AP323" i="2" a="1"/>
  <c r="AP323" i="2" s="1"/>
  <c r="W323" i="2" a="1"/>
  <c r="W323" i="2" s="1"/>
  <c r="S334" i="2" s="1"/>
  <c r="Q323" i="2" a="1"/>
  <c r="Q323" i="2" s="1"/>
  <c r="P334" i="2" s="1"/>
  <c r="AD320" i="2" a="1"/>
  <c r="AD320" i="2" s="1"/>
  <c r="W320" i="2" a="1"/>
  <c r="W320" i="2" s="1"/>
  <c r="S331" i="2" s="1"/>
  <c r="AR325" i="2" a="1"/>
  <c r="AR325" i="2" s="1"/>
  <c r="AM324" i="2" a="1"/>
  <c r="AM324" i="2" s="1"/>
  <c r="AE335" i="2" s="1"/>
  <c r="AE324" i="2" a="1"/>
  <c r="AE324" i="2" s="1"/>
  <c r="Y335" i="2" s="1"/>
  <c r="R324" i="2" a="1"/>
  <c r="R324" i="2" s="1"/>
  <c r="AI323" i="2" a="1"/>
  <c r="AI323" i="2" s="1"/>
  <c r="AA334" i="2" s="1"/>
  <c r="AM325" i="2" a="1"/>
  <c r="AM325" i="2" s="1"/>
  <c r="AE336" i="2" s="1"/>
  <c r="AU324" i="2" a="1"/>
  <c r="AU324" i="2" s="1"/>
  <c r="AI335" i="2" s="1"/>
  <c r="AU323" i="2" a="1"/>
  <c r="AU323" i="2" s="1"/>
  <c r="AI334" i="2" s="1"/>
  <c r="AO323" i="2" a="1"/>
  <c r="AO323" i="2" s="1"/>
  <c r="AF334" i="2" s="1"/>
  <c r="V323" i="2" a="1"/>
  <c r="V323" i="2" s="1"/>
  <c r="AS324" i="2" a="1"/>
  <c r="AS324" i="2" s="1"/>
  <c r="AH335" i="2" s="1"/>
  <c r="AT323" i="2" a="1"/>
  <c r="AT323" i="2" s="1"/>
  <c r="AN323" i="2" a="1"/>
  <c r="AN323" i="2" s="1"/>
  <c r="U323" i="2" a="1"/>
  <c r="U323" i="2" s="1"/>
  <c r="R334" i="2" s="1"/>
  <c r="O323" i="2" a="1"/>
  <c r="O323" i="2" s="1"/>
  <c r="O334" i="2" s="1"/>
  <c r="AH320" i="2" a="1"/>
  <c r="AH320" i="2" s="1"/>
  <c r="AB320" i="2" a="1"/>
  <c r="AB320" i="2" s="1"/>
  <c r="U320" i="2" a="1"/>
  <c r="U320" i="2" s="1"/>
  <c r="R331" i="2" s="1"/>
  <c r="O320" i="2" a="1"/>
  <c r="O320" i="2" s="1"/>
  <c r="O331" i="2" s="1"/>
  <c r="AT296" i="2"/>
  <c r="AH296" i="2"/>
  <c r="U296" i="2"/>
  <c r="R307" i="2" s="1"/>
  <c r="S325" i="2" a="1"/>
  <c r="S325" i="2" s="1"/>
  <c r="Q336" i="2" s="1"/>
  <c r="AK324" i="2" a="1"/>
  <c r="AK324" i="2" s="1"/>
  <c r="AC324" i="2" a="1"/>
  <c r="AC324" i="2" s="1"/>
  <c r="X335" i="2" s="1"/>
  <c r="V324" i="2" a="1"/>
  <c r="V324" i="2" s="1"/>
  <c r="P324" i="2" a="1"/>
  <c r="P324" i="2" s="1"/>
  <c r="AG323" i="2" a="1"/>
  <c r="AG323" i="2" s="1"/>
  <c r="Z334" i="2" s="1"/>
  <c r="AA323" i="2" a="1"/>
  <c r="AA323" i="2" s="1"/>
  <c r="W334" i="2" s="1"/>
  <c r="AT320" i="2" a="1"/>
  <c r="AT320" i="2" s="1"/>
  <c r="AN320" i="2" a="1"/>
  <c r="AN320" i="2" s="1"/>
  <c r="AL324" i="2" a="1"/>
  <c r="AL324" i="2" s="1"/>
  <c r="AD335" i="2" s="1"/>
  <c r="P323" i="2" a="1"/>
  <c r="P323" i="2" s="1"/>
  <c r="P320" i="2" a="1"/>
  <c r="P320" i="2" s="1"/>
  <c r="AT301" i="2"/>
  <c r="AD301" i="2"/>
  <c r="Q301" i="2"/>
  <c r="P312" i="2" s="1"/>
  <c r="Z300" i="2"/>
  <c r="V311" i="2" s="1"/>
  <c r="M300" i="2"/>
  <c r="AI299" i="2"/>
  <c r="AA310" i="2" s="1"/>
  <c r="AD324" i="2" a="1"/>
  <c r="AD324" i="2" s="1"/>
  <c r="W324" i="2" a="1"/>
  <c r="W324" i="2" s="1"/>
  <c r="S335" i="2" s="1"/>
  <c r="AP301" i="2"/>
  <c r="AB301" i="2"/>
  <c r="O301" i="2"/>
  <c r="O312" i="2" s="1"/>
  <c r="AL300" i="2"/>
  <c r="AD311" i="2" s="1"/>
  <c r="AU299" i="2"/>
  <c r="AI310" i="2" s="1"/>
  <c r="AF299" i="2"/>
  <c r="S299" i="2"/>
  <c r="Q310" i="2" s="1"/>
  <c r="AS296" i="2"/>
  <c r="AH307" i="2" s="1"/>
  <c r="AF296" i="2"/>
  <c r="R296" i="2"/>
  <c r="Q324" i="2" a="1"/>
  <c r="Q324" i="2" s="1"/>
  <c r="P335" i="2" s="1"/>
  <c r="AC320" i="2" a="1"/>
  <c r="AC320" i="2" s="1"/>
  <c r="X331" i="2" s="1"/>
  <c r="AU320" i="2" a="1"/>
  <c r="AU320" i="2" s="1"/>
  <c r="AI331" i="2" s="1"/>
  <c r="AN301" i="2"/>
  <c r="Z301" i="2"/>
  <c r="V312" i="2" s="1"/>
  <c r="M301" i="2"/>
  <c r="AI300" i="2"/>
  <c r="AA311" i="2" s="1"/>
  <c r="V300" i="2"/>
  <c r="AR299" i="2"/>
  <c r="AD299" i="2"/>
  <c r="Q299" i="2"/>
  <c r="P310" i="2" s="1"/>
  <c r="AQ296" i="2"/>
  <c r="AG307" i="2" s="1"/>
  <c r="AD296" i="2"/>
  <c r="P296" i="2"/>
  <c r="AP320" i="2" a="1"/>
  <c r="AP320" i="2" s="1"/>
  <c r="AM301" i="2"/>
  <c r="AE312" i="2" s="1"/>
  <c r="Y301" i="2"/>
  <c r="AH300" i="2"/>
  <c r="T300" i="2"/>
  <c r="AQ299" i="2"/>
  <c r="AG310" i="2" s="1"/>
  <c r="AC299" i="2"/>
  <c r="X310" i="2" s="1"/>
  <c r="P299" i="2"/>
  <c r="AP296" i="2"/>
  <c r="AC296" i="2"/>
  <c r="X307" i="2" s="1"/>
  <c r="O296" i="2"/>
  <c r="O307" i="2" s="1"/>
  <c r="AH323" i="2" a="1"/>
  <c r="AH323" i="2" s="1"/>
  <c r="AL301" i="2"/>
  <c r="AD312" i="2" s="1"/>
  <c r="AU300" i="2"/>
  <c r="AI311" i="2" s="1"/>
  <c r="AF300" i="2"/>
  <c r="S300" i="2"/>
  <c r="Q311" i="2" s="1"/>
  <c r="AP299" i="2"/>
  <c r="AB299" i="2"/>
  <c r="O299" i="2"/>
  <c r="O310" i="2" s="1"/>
  <c r="AO296" i="2"/>
  <c r="AF307" i="2" s="1"/>
  <c r="AB296" i="2"/>
  <c r="N296" i="2"/>
  <c r="N307" i="2" s="1"/>
  <c r="AA296" i="2"/>
  <c r="W307" i="2" s="1"/>
  <c r="AC323" i="2" a="1"/>
  <c r="AC323" i="2" s="1"/>
  <c r="X334" i="2" s="1"/>
  <c r="AO320" i="2" a="1"/>
  <c r="AO320" i="2" s="1"/>
  <c r="AF331" i="2" s="1"/>
  <c r="V320" i="2" a="1"/>
  <c r="V320" i="2" s="1"/>
  <c r="AK301" i="2"/>
  <c r="W301" i="2"/>
  <c r="S312" i="2" s="1"/>
  <c r="AT300" i="2"/>
  <c r="AE300" i="2"/>
  <c r="Y311" i="2" s="1"/>
  <c r="R300" i="2"/>
  <c r="AO299" i="2"/>
  <c r="AF310" i="2" s="1"/>
  <c r="AA299" i="2"/>
  <c r="W310" i="2" s="1"/>
  <c r="N299" i="2"/>
  <c r="N310" i="2" s="1"/>
  <c r="AN296" i="2"/>
  <c r="M296" i="2"/>
  <c r="AB323" i="2" a="1"/>
  <c r="AB323" i="2" s="1"/>
  <c r="AK320" i="2" a="1"/>
  <c r="AK320" i="2" s="1"/>
  <c r="T325" i="2" a="1"/>
  <c r="T325" i="2" s="1"/>
  <c r="Q320" i="2" a="1"/>
  <c r="Q320" i="2" s="1"/>
  <c r="P331" i="2" s="1"/>
  <c r="AT324" i="2" a="1"/>
  <c r="AT324" i="2" s="1"/>
  <c r="AI320" i="2" a="1"/>
  <c r="AI320" i="2" s="1"/>
  <c r="AA331" i="2" s="1"/>
  <c r="AU301" i="2"/>
  <c r="AI312" i="2" s="1"/>
  <c r="AE301" i="2"/>
  <c r="Y312" i="2" s="1"/>
  <c r="R301" i="2"/>
  <c r="AO300" i="2"/>
  <c r="AF311" i="2" s="1"/>
  <c r="AA300" i="2"/>
  <c r="W311" i="2" s="1"/>
  <c r="N300" i="2"/>
  <c r="N311" i="2" s="1"/>
  <c r="AK299" i="2"/>
  <c r="W299" i="2"/>
  <c r="S310" i="2" s="1"/>
  <c r="V296" i="2"/>
  <c r="AN300" i="2"/>
  <c r="V299" i="2"/>
  <c r="R295" i="2"/>
  <c r="AN295" i="2"/>
  <c r="AE296" i="2"/>
  <c r="Y307" i="2" s="1"/>
  <c r="Z299" i="2"/>
  <c r="V310" i="2" s="1"/>
  <c r="P301" i="2"/>
  <c r="S295" i="2"/>
  <c r="Q306" i="2" s="1"/>
  <c r="AG296" i="2"/>
  <c r="Z307" i="2" s="1"/>
  <c r="AE299" i="2"/>
  <c r="Y310" i="2" s="1"/>
  <c r="Y300" i="2"/>
  <c r="AL325" i="2" a="1"/>
  <c r="AL325" i="2" s="1"/>
  <c r="AD336" i="2" s="1"/>
  <c r="I378" i="2"/>
  <c r="J690" i="2"/>
  <c r="J696" i="2"/>
  <c r="I384" i="2"/>
  <c r="X325" i="2"/>
  <c r="U328" i="2"/>
  <c r="X319" i="2"/>
  <c r="X323" i="2"/>
  <c r="X324" i="2"/>
  <c r="AJ295" i="2"/>
  <c r="AC306" i="2" s="1"/>
  <c r="AJ316" i="2"/>
  <c r="AC328" i="2" s="1"/>
  <c r="X318" i="2"/>
  <c r="AJ318" i="2" s="1"/>
  <c r="V643" i="2"/>
  <c r="J660" i="2"/>
  <c r="I348" i="2"/>
  <c r="W633" i="2"/>
  <c r="M634" i="2"/>
  <c r="W643" i="2"/>
  <c r="J662" i="2"/>
  <c r="I350" i="2"/>
  <c r="AW675" i="2"/>
  <c r="AQ972" i="2" s="1" a="1"/>
  <c r="AQ972" i="2" s="1"/>
  <c r="AG984" i="2" s="1"/>
  <c r="J363" i="2"/>
  <c r="O634" i="2"/>
  <c r="N643" i="2"/>
  <c r="Y633" i="2"/>
  <c r="J672" i="2"/>
  <c r="I360" i="2"/>
  <c r="AW689" i="2"/>
  <c r="J377" i="2"/>
  <c r="J698" i="2"/>
  <c r="I386" i="2"/>
  <c r="AA634" i="2"/>
  <c r="M633" i="2"/>
  <c r="J674" i="2"/>
  <c r="I362" i="2"/>
  <c r="AA643" i="2"/>
  <c r="AB633" i="2"/>
  <c r="AW687" i="2"/>
  <c r="J375" i="2"/>
  <c r="R647" i="2" a="1"/>
  <c r="R647" i="2" s="1"/>
  <c r="V637" i="2"/>
  <c r="AF637" i="2"/>
  <c r="AB637" i="2"/>
  <c r="AA647" i="2" a="1"/>
  <c r="AA647" i="2" s="1"/>
  <c r="AO946" i="2"/>
  <c r="AF958" i="2" s="1"/>
  <c r="AD946" i="2"/>
  <c r="AI971" i="2" a="1"/>
  <c r="AI971" i="2" s="1"/>
  <c r="AA983" i="2" s="1"/>
  <c r="L666" i="2"/>
  <c r="AX666" i="2"/>
  <c r="AZ14" i="2" s="1"/>
  <c r="H354" i="2"/>
  <c r="AB647" i="2" s="1" a="1"/>
  <c r="AB647" i="2" s="1"/>
  <c r="O633" i="2"/>
  <c r="O643" i="2"/>
  <c r="AC633" i="2"/>
  <c r="AC643" i="2"/>
  <c r="AU948" i="2"/>
  <c r="AI960" i="2" s="1"/>
  <c r="P633" i="2"/>
  <c r="AD633" i="2"/>
  <c r="AW665" i="2"/>
  <c r="AB972" i="2" s="1" a="1"/>
  <c r="AB972" i="2" s="1"/>
  <c r="J353" i="2"/>
  <c r="J684" i="2"/>
  <c r="I372" i="2"/>
  <c r="J708" i="2"/>
  <c r="I396" i="2"/>
  <c r="J710" i="2"/>
  <c r="I398" i="2"/>
  <c r="AR953" i="2"/>
  <c r="Q633" i="2"/>
  <c r="Q643" i="2"/>
  <c r="AE633" i="2"/>
  <c r="AE643" i="2"/>
  <c r="J686" i="2"/>
  <c r="I374" i="2"/>
  <c r="AW701" i="2"/>
  <c r="J389" i="2"/>
  <c r="I706" i="2"/>
  <c r="AZ706" i="2"/>
  <c r="BB54" i="2" s="1"/>
  <c r="AX698" i="2"/>
  <c r="AZ46" i="2" s="1"/>
  <c r="L698" i="2"/>
  <c r="R633" i="2"/>
  <c r="AF633" i="2"/>
  <c r="T633" i="2"/>
  <c r="AW663" i="2"/>
  <c r="R947" i="2" s="1"/>
  <c r="J351" i="2"/>
  <c r="AW677" i="2"/>
  <c r="AB952" i="2" s="1"/>
  <c r="J365" i="2"/>
  <c r="AW699" i="2"/>
  <c r="J387" i="2"/>
  <c r="W644" i="2" a="1"/>
  <c r="W644" i="2" s="1"/>
  <c r="U633" i="2"/>
  <c r="AC644" i="2" a="1"/>
  <c r="AC644" i="2" s="1"/>
  <c r="AZ661" i="2"/>
  <c r="BB9" i="2" s="1"/>
  <c r="I661" i="2"/>
  <c r="AZ673" i="2"/>
  <c r="BB21" i="2" s="1"/>
  <c r="I673" i="2"/>
  <c r="AZ685" i="2"/>
  <c r="BB33" i="2" s="1"/>
  <c r="I685" i="2"/>
  <c r="AZ697" i="2"/>
  <c r="BB45" i="2" s="1"/>
  <c r="I697" i="2"/>
  <c r="V644" i="2" a="1"/>
  <c r="V644" i="2" s="1"/>
  <c r="AD644" i="2" a="1"/>
  <c r="AD644" i="2" s="1"/>
  <c r="N634" i="2"/>
  <c r="O644" i="2" a="1"/>
  <c r="O644" i="2" s="1"/>
  <c r="AH970" i="2"/>
  <c r="AQ951" i="2"/>
  <c r="AG963" i="2" s="1"/>
  <c r="P634" i="2"/>
  <c r="AB634" i="2"/>
  <c r="R638" i="2"/>
  <c r="AE644" i="2" a="1"/>
  <c r="AE644" i="2" s="1"/>
  <c r="W970" i="2"/>
  <c r="S982" i="2" s="1"/>
  <c r="W945" i="2"/>
  <c r="S957" i="2" s="1"/>
  <c r="L669" i="2"/>
  <c r="AW690" i="2"/>
  <c r="AX690" i="2" s="1"/>
  <c r="AZ38" i="2" s="1"/>
  <c r="L709" i="2"/>
  <c r="AX709" i="2"/>
  <c r="AZ57" i="2" s="1"/>
  <c r="AR947" i="2"/>
  <c r="N972" i="2" a="1"/>
  <c r="N972" i="2" s="1"/>
  <c r="N984" i="2" s="1"/>
  <c r="W947" i="2"/>
  <c r="S959" i="2" s="1"/>
  <c r="AI972" i="2" a="1"/>
  <c r="AI972" i="2" s="1"/>
  <c r="AA984" i="2" s="1"/>
  <c r="AQ947" i="2"/>
  <c r="AG959" i="2" s="1"/>
  <c r="P947" i="2"/>
  <c r="AA972" i="2" a="1"/>
  <c r="AA972" i="2" s="1"/>
  <c r="W984" i="2" s="1"/>
  <c r="AI947" i="2"/>
  <c r="AA959" i="2" s="1"/>
  <c r="J352" i="2"/>
  <c r="J364" i="2"/>
  <c r="J376" i="2"/>
  <c r="J388" i="2"/>
  <c r="Q634" i="2"/>
  <c r="AC634" i="2"/>
  <c r="P643" i="2"/>
  <c r="Q644" i="2" a="1"/>
  <c r="Q644" i="2" s="1"/>
  <c r="X644" i="2" a="1"/>
  <c r="X644" i="2" s="1"/>
  <c r="I669" i="2"/>
  <c r="L676" i="2"/>
  <c r="AX676" i="2"/>
  <c r="AZ24" i="2" s="1"/>
  <c r="AG952" i="2"/>
  <c r="Z964" i="2" s="1"/>
  <c r="X648" i="2" a="1"/>
  <c r="X648" i="2" s="1"/>
  <c r="AC648" i="2" a="1"/>
  <c r="AC648" i="2" s="1"/>
  <c r="O648" i="2" a="1"/>
  <c r="O648" i="2" s="1"/>
  <c r="U648" i="2" a="1"/>
  <c r="U648" i="2" s="1"/>
  <c r="AA648" i="2" a="1"/>
  <c r="AA648" i="2" s="1"/>
  <c r="M648" i="2" a="1"/>
  <c r="M648" i="2" s="1"/>
  <c r="P650" i="2" a="1"/>
  <c r="P650" i="2" s="1"/>
  <c r="R648" i="2" a="1"/>
  <c r="R648" i="2" s="1"/>
  <c r="R634" i="2"/>
  <c r="AD634" i="2"/>
  <c r="AD643" i="2"/>
  <c r="AF644" i="2" a="1"/>
  <c r="AF644" i="2" s="1"/>
  <c r="Z945" i="2"/>
  <c r="V957" i="2" s="1"/>
  <c r="Z970" i="2"/>
  <c r="V982" i="2" s="1"/>
  <c r="AM970" i="2"/>
  <c r="AE982" i="2" s="1"/>
  <c r="AM945" i="2"/>
  <c r="AE957" i="2" s="1"/>
  <c r="U945" i="2"/>
  <c r="R957" i="2" s="1"/>
  <c r="AU970" i="2"/>
  <c r="AI982" i="2" s="1"/>
  <c r="AA978" i="2" a="1"/>
  <c r="AA978" i="2" s="1"/>
  <c r="W990" i="2" s="1"/>
  <c r="J354" i="2"/>
  <c r="J366" i="2"/>
  <c r="J390" i="2"/>
  <c r="S634" i="2"/>
  <c r="AE634" i="2"/>
  <c r="V638" i="2"/>
  <c r="R643" i="2"/>
  <c r="R644" i="2" a="1"/>
  <c r="R644" i="2" s="1"/>
  <c r="Y644" i="2" a="1"/>
  <c r="Y644" i="2" s="1"/>
  <c r="AA945" i="2"/>
  <c r="W957" i="2" s="1"/>
  <c r="AN945" i="2"/>
  <c r="AX677" i="2"/>
  <c r="AZ25" i="2" s="1"/>
  <c r="AG947" i="2"/>
  <c r="Z959" i="2" s="1"/>
  <c r="W953" i="2"/>
  <c r="S965" i="2" s="1"/>
  <c r="AT972" i="2" a="1"/>
  <c r="AT972" i="2" s="1"/>
  <c r="J343" i="2"/>
  <c r="V649" i="2" s="1" a="1"/>
  <c r="V649" i="2" s="1"/>
  <c r="J355" i="2"/>
  <c r="J367" i="2"/>
  <c r="J379" i="2"/>
  <c r="J391" i="2"/>
  <c r="T634" i="2"/>
  <c r="AF634" i="2"/>
  <c r="S637" i="2"/>
  <c r="T643" i="2"/>
  <c r="AF643" i="2"/>
  <c r="I657" i="2"/>
  <c r="AX672" i="2"/>
  <c r="AZ20" i="2" s="1"/>
  <c r="J344" i="2"/>
  <c r="P649" i="2" s="1" a="1"/>
  <c r="P649" i="2" s="1"/>
  <c r="I345" i="2"/>
  <c r="J356" i="2"/>
  <c r="M650" i="2" s="1" a="1"/>
  <c r="M650" i="2" s="1"/>
  <c r="I357" i="2"/>
  <c r="J368" i="2"/>
  <c r="I369" i="2"/>
  <c r="J380" i="2"/>
  <c r="I381" i="2"/>
  <c r="J392" i="2"/>
  <c r="I393" i="2"/>
  <c r="U634" i="2"/>
  <c r="U643" i="2"/>
  <c r="AC970" i="2"/>
  <c r="X982" i="2" s="1"/>
  <c r="L664" i="2"/>
  <c r="AX664" i="2"/>
  <c r="AU946" i="2" s="1"/>
  <c r="AI958" i="2" s="1"/>
  <c r="L678" i="2"/>
  <c r="AX678" i="2"/>
  <c r="AZ26" i="2" s="1"/>
  <c r="L679" i="2"/>
  <c r="S948" i="2"/>
  <c r="Q960" i="2" s="1"/>
  <c r="M981" i="2"/>
  <c r="M972" i="2"/>
  <c r="M984" i="2" s="1"/>
  <c r="M971" i="2"/>
  <c r="M983" i="2" s="1"/>
  <c r="I693" i="2"/>
  <c r="AZ693" i="2"/>
  <c r="BB41" i="2" s="1"/>
  <c r="AZ705" i="2"/>
  <c r="BB53" i="2" s="1"/>
  <c r="I705" i="2"/>
  <c r="V634" i="2"/>
  <c r="M644" i="2" a="1"/>
  <c r="M644" i="2" s="1"/>
  <c r="T644" i="2" a="1"/>
  <c r="T644" i="2" s="1"/>
  <c r="AA644" i="2" a="1"/>
  <c r="AA644" i="2" s="1"/>
  <c r="AF648" i="2" a="1"/>
  <c r="AF648" i="2" s="1"/>
  <c r="AD945" i="2"/>
  <c r="AQ945" i="2"/>
  <c r="AG957" i="2" s="1"/>
  <c r="W948" i="2"/>
  <c r="S960" i="2" s="1"/>
  <c r="Q951" i="2"/>
  <c r="P963" i="2" s="1"/>
  <c r="AZ658" i="2"/>
  <c r="BB6" i="2" s="1"/>
  <c r="I658" i="2"/>
  <c r="AZ670" i="2"/>
  <c r="BB18" i="2" s="1"/>
  <c r="I670" i="2"/>
  <c r="AZ682" i="2"/>
  <c r="BB30" i="2" s="1"/>
  <c r="I682" i="2"/>
  <c r="I694" i="2"/>
  <c r="AZ694" i="2"/>
  <c r="BB42" i="2" s="1"/>
  <c r="W634" i="2"/>
  <c r="M638" i="2"/>
  <c r="R945" i="2"/>
  <c r="J347" i="2"/>
  <c r="J359" i="2"/>
  <c r="J371" i="2"/>
  <c r="AB639" i="2" s="1"/>
  <c r="J383" i="2"/>
  <c r="J395" i="2"/>
  <c r="X634" i="2"/>
  <c r="N638" i="2"/>
  <c r="N644" i="2" a="1"/>
  <c r="N644" i="2" s="1"/>
  <c r="U644" i="2" a="1"/>
  <c r="U644" i="2" s="1"/>
  <c r="AB644" i="2" a="1"/>
  <c r="AB644" i="2" s="1"/>
  <c r="Q648" i="2" a="1"/>
  <c r="Q648" i="2" s="1"/>
  <c r="AF945" i="2"/>
  <c r="P945" i="2"/>
  <c r="AP945" i="2"/>
  <c r="L681" i="2"/>
  <c r="AX705" i="2"/>
  <c r="AZ53" i="2" s="1"/>
  <c r="AQ948" i="2"/>
  <c r="AG960" i="2" s="1"/>
  <c r="L655" i="2"/>
  <c r="AL945" i="2"/>
  <c r="AD957" i="2" s="1"/>
  <c r="L703" i="2"/>
  <c r="AX703" i="2"/>
  <c r="AZ51" i="2" s="1"/>
  <c r="L706" i="2"/>
  <c r="T948" i="2"/>
  <c r="AT948" i="2"/>
  <c r="N951" i="2"/>
  <c r="N963" i="2" s="1"/>
  <c r="AN951" i="2"/>
  <c r="AD952" i="2"/>
  <c r="T953" i="2"/>
  <c r="Y978" i="2"/>
  <c r="N945" i="2"/>
  <c r="N957" i="2" s="1"/>
  <c r="AA948" i="2"/>
  <c r="W960" i="2" s="1"/>
  <c r="R951" i="2"/>
  <c r="AR951" i="2"/>
  <c r="AH952" i="2"/>
  <c r="U965" i="2"/>
  <c r="M953" i="2"/>
  <c r="M965" i="2" s="1"/>
  <c r="Y972" i="2"/>
  <c r="R973" i="2" a="1"/>
  <c r="R973" i="2" s="1"/>
  <c r="O970" i="2"/>
  <c r="O982" i="2" s="1"/>
  <c r="AB970" i="2"/>
  <c r="AB945" i="2"/>
  <c r="AO945" i="2"/>
  <c r="AF957" i="2" s="1"/>
  <c r="L691" i="2"/>
  <c r="AX691" i="2"/>
  <c r="AZ39" i="2" s="1"/>
  <c r="AB948" i="2"/>
  <c r="U951" i="2"/>
  <c r="R963" i="2" s="1"/>
  <c r="AU951" i="2"/>
  <c r="AI963" i="2" s="1"/>
  <c r="AL952" i="2"/>
  <c r="AD964" i="2" s="1"/>
  <c r="AB953" i="2"/>
  <c r="T973" i="2" a="1"/>
  <c r="T973" i="2" s="1"/>
  <c r="P970" i="2"/>
  <c r="AP970" i="2"/>
  <c r="AX687" i="2"/>
  <c r="AZ35" i="2" s="1"/>
  <c r="L696" i="2"/>
  <c r="AD948" i="2"/>
  <c r="W951" i="2"/>
  <c r="S963" i="2" s="1"/>
  <c r="N952" i="2"/>
  <c r="N964" i="2" s="1"/>
  <c r="AN952" i="2"/>
  <c r="AD953" i="2"/>
  <c r="AL970" i="2"/>
  <c r="AD982" i="2" s="1"/>
  <c r="AB973" i="2" a="1"/>
  <c r="AB973" i="2" s="1"/>
  <c r="Q945" i="2"/>
  <c r="P957" i="2" s="1"/>
  <c r="AD970" i="2"/>
  <c r="AE978" i="2" a="1"/>
  <c r="AE978" i="2" s="1"/>
  <c r="Y990" i="2" s="1"/>
  <c r="AG948" i="2"/>
  <c r="Z960" i="2" s="1"/>
  <c r="O952" i="2"/>
  <c r="O964" i="2" s="1"/>
  <c r="AO952" i="2"/>
  <c r="AF964" i="2" s="1"/>
  <c r="AE953" i="2"/>
  <c r="Y965" i="2" s="1"/>
  <c r="U963" i="2"/>
  <c r="Y977" i="2"/>
  <c r="U981" i="2"/>
  <c r="AK969" i="2"/>
  <c r="AC981" i="2" s="1"/>
  <c r="Y976" i="2"/>
  <c r="AN970" i="2"/>
  <c r="AE945" i="2"/>
  <c r="Y957" i="2" s="1"/>
  <c r="AE970" i="2"/>
  <c r="Y982" i="2" s="1"/>
  <c r="AR945" i="2"/>
  <c r="AR970" i="2"/>
  <c r="AX696" i="2"/>
  <c r="AZ44" i="2" s="1"/>
  <c r="AH948" i="2"/>
  <c r="AA951" i="2"/>
  <c r="W963" i="2" s="1"/>
  <c r="Q952" i="2"/>
  <c r="P964" i="2" s="1"/>
  <c r="AQ952" i="2"/>
  <c r="AG964" i="2" s="1"/>
  <c r="N970" i="2"/>
  <c r="N982" i="2" s="1"/>
  <c r="AO970" i="2"/>
  <c r="AF982" i="2" s="1"/>
  <c r="Y971" i="2"/>
  <c r="S970" i="2"/>
  <c r="Q982" i="2" s="1"/>
  <c r="S945" i="2"/>
  <c r="Q957" i="2" s="1"/>
  <c r="AS970" i="2"/>
  <c r="AH982" i="2" s="1"/>
  <c r="AX702" i="2"/>
  <c r="AZ50" i="2" s="1"/>
  <c r="O945" i="2"/>
  <c r="O957" i="2" s="1"/>
  <c r="AD951" i="2"/>
  <c r="T952" i="2"/>
  <c r="AT952" i="2"/>
  <c r="Q970" i="2"/>
  <c r="P982" i="2" s="1"/>
  <c r="AQ970" i="2"/>
  <c r="AG982" i="2" s="1"/>
  <c r="U976" i="2" a="1"/>
  <c r="U976" i="2" s="1"/>
  <c r="R988" i="2" s="1"/>
  <c r="AS973" i="2" a="1"/>
  <c r="AS973" i="2" s="1"/>
  <c r="AH985" i="2" s="1"/>
  <c r="AM973" i="2" a="1"/>
  <c r="AM973" i="2" s="1"/>
  <c r="AE985" i="2" s="1"/>
  <c r="AE973" i="2" a="1"/>
  <c r="AE973" i="2" s="1"/>
  <c r="Y985" i="2" s="1"/>
  <c r="W973" i="2" a="1"/>
  <c r="W973" i="2" s="1"/>
  <c r="S985" i="2" s="1"/>
  <c r="Q973" i="2" a="1"/>
  <c r="Q973" i="2" s="1"/>
  <c r="P985" i="2" s="1"/>
  <c r="AR973" i="2" a="1"/>
  <c r="AR973" i="2" s="1"/>
  <c r="AL973" i="2" a="1"/>
  <c r="AL973" i="2" s="1"/>
  <c r="AD985" i="2" s="1"/>
  <c r="AQ973" i="2" a="1"/>
  <c r="AQ973" i="2" s="1"/>
  <c r="AG985" i="2" s="1"/>
  <c r="AI973" i="2" a="1"/>
  <c r="AI973" i="2" s="1"/>
  <c r="AA985" i="2" s="1"/>
  <c r="AU973" i="2" a="1"/>
  <c r="AU973" i="2" s="1"/>
  <c r="AI985" i="2" s="1"/>
  <c r="AO973" i="2" a="1"/>
  <c r="AO973" i="2" s="1"/>
  <c r="AF985" i="2" s="1"/>
  <c r="AW972" i="2"/>
  <c r="Z973" i="2" a="1"/>
  <c r="Z973" i="2" s="1"/>
  <c r="V985" i="2" s="1"/>
  <c r="AH973" i="2" a="1"/>
  <c r="AH973" i="2" s="1"/>
  <c r="N973" i="2" a="1"/>
  <c r="N973" i="2" s="1"/>
  <c r="N985" i="2" s="1"/>
  <c r="AP948" i="2"/>
  <c r="AC948" i="2"/>
  <c r="X960" i="2" s="1"/>
  <c r="O948" i="2"/>
  <c r="O960" i="2" s="1"/>
  <c r="AG973" i="2" a="1"/>
  <c r="AG973" i="2" s="1"/>
  <c r="Z985" i="2" s="1"/>
  <c r="V973" i="2" a="1"/>
  <c r="V973" i="2" s="1"/>
  <c r="AT973" i="2" a="1"/>
  <c r="AT973" i="2" s="1"/>
  <c r="U973" i="2" a="1"/>
  <c r="U973" i="2" s="1"/>
  <c r="R985" i="2" s="1"/>
  <c r="AF973" i="2" a="1"/>
  <c r="AF973" i="2" s="1"/>
  <c r="AM948" i="2"/>
  <c r="AE960" i="2" s="1"/>
  <c r="Z948" i="2"/>
  <c r="V960" i="2" s="1"/>
  <c r="AB976" i="2" a="1"/>
  <c r="AB976" i="2" s="1"/>
  <c r="AP973" i="2" a="1"/>
  <c r="AP973" i="2" s="1"/>
  <c r="AD973" i="2" a="1"/>
  <c r="AD973" i="2" s="1"/>
  <c r="S973" i="2" a="1"/>
  <c r="S973" i="2" s="1"/>
  <c r="Q985" i="2" s="1"/>
  <c r="V948" i="2"/>
  <c r="AC973" i="2" a="1"/>
  <c r="AC973" i="2" s="1"/>
  <c r="X985" i="2" s="1"/>
  <c r="AI948" i="2"/>
  <c r="AA960" i="2" s="1"/>
  <c r="U948" i="2"/>
  <c r="R960" i="2" s="1"/>
  <c r="AA973" i="2" a="1"/>
  <c r="AA973" i="2" s="1"/>
  <c r="W985" i="2" s="1"/>
  <c r="P973" i="2" a="1"/>
  <c r="P973" i="2" s="1"/>
  <c r="AS948" i="2"/>
  <c r="AH960" i="2" s="1"/>
  <c r="AF948" i="2"/>
  <c r="R948" i="2"/>
  <c r="O973" i="2" a="1"/>
  <c r="O973" i="2" s="1"/>
  <c r="O985" i="2" s="1"/>
  <c r="AR948" i="2"/>
  <c r="AE948" i="2"/>
  <c r="Y960" i="2" s="1"/>
  <c r="Q948" i="2"/>
  <c r="P960" i="2" s="1"/>
  <c r="T970" i="2"/>
  <c r="T945" i="2"/>
  <c r="AG970" i="2"/>
  <c r="Z982" i="2" s="1"/>
  <c r="AG945" i="2"/>
  <c r="Z957" i="2" s="1"/>
  <c r="AT970" i="2"/>
  <c r="AT945" i="2"/>
  <c r="AX697" i="2"/>
  <c r="AZ45" i="2" s="1"/>
  <c r="AW947" i="2"/>
  <c r="AL948" i="2"/>
  <c r="AD960" i="2" s="1"/>
  <c r="AE951" i="2"/>
  <c r="Y963" i="2" s="1"/>
  <c r="U952" i="2"/>
  <c r="R964" i="2" s="1"/>
  <c r="AU952" i="2"/>
  <c r="AI964" i="2" s="1"/>
  <c r="AL953" i="2"/>
  <c r="AD965" i="2" s="1"/>
  <c r="AN973" i="2" a="1"/>
  <c r="AN973" i="2" s="1"/>
  <c r="AP976" i="2" a="1"/>
  <c r="AP976" i="2" s="1"/>
  <c r="U970" i="2"/>
  <c r="R982" i="2" s="1"/>
  <c r="AH945" i="2"/>
  <c r="AU945" i="2"/>
  <c r="AI957" i="2" s="1"/>
  <c r="L708" i="2"/>
  <c r="AX708" i="2"/>
  <c r="AZ56" i="2" s="1"/>
  <c r="AS945" i="2"/>
  <c r="AH957" i="2" s="1"/>
  <c r="N948" i="2"/>
  <c r="N960" i="2" s="1"/>
  <c r="AN948" i="2"/>
  <c r="AH951" i="2"/>
  <c r="U964" i="2"/>
  <c r="M952" i="2"/>
  <c r="M964" i="2" s="1"/>
  <c r="AK952" i="2"/>
  <c r="AC964" i="2" s="1"/>
  <c r="O953" i="2"/>
  <c r="O965" i="2" s="1"/>
  <c r="AO953" i="2"/>
  <c r="AF965" i="2" s="1"/>
  <c r="AI970" i="2"/>
  <c r="AA982" i="2" s="1"/>
  <c r="P948" i="2"/>
  <c r="AO948" i="2"/>
  <c r="AF960" i="2" s="1"/>
  <c r="AA952" i="2"/>
  <c r="W964" i="2" s="1"/>
  <c r="Q953" i="2"/>
  <c r="P965" i="2" s="1"/>
  <c r="AQ953" i="2"/>
  <c r="AG965" i="2" s="1"/>
  <c r="AG977" i="2" a="1"/>
  <c r="AG977" i="2" s="1"/>
  <c r="Z989" i="2" s="1"/>
  <c r="N947" i="2"/>
  <c r="N959" i="2" s="1"/>
  <c r="AA947" i="2"/>
  <c r="W959" i="2" s="1"/>
  <c r="AN947" i="2"/>
  <c r="O951" i="2"/>
  <c r="O963" i="2" s="1"/>
  <c r="AB951" i="2"/>
  <c r="AO951" i="2"/>
  <c r="AF963" i="2" s="1"/>
  <c r="R952" i="2"/>
  <c r="AE952" i="2"/>
  <c r="Y964" i="2" s="1"/>
  <c r="AR952" i="2"/>
  <c r="U953" i="2"/>
  <c r="R965" i="2" s="1"/>
  <c r="AH953" i="2"/>
  <c r="AU953" i="2"/>
  <c r="AI965" i="2" s="1"/>
  <c r="V972" i="2" a="1"/>
  <c r="V972" i="2" s="1"/>
  <c r="AE972" i="2" a="1"/>
  <c r="AE972" i="2" s="1"/>
  <c r="Y984" i="2" s="1"/>
  <c r="AO972" i="2" a="1"/>
  <c r="AO972" i="2" s="1"/>
  <c r="AF984" i="2" s="1"/>
  <c r="Y946" i="2"/>
  <c r="O947" i="2"/>
  <c r="O959" i="2" s="1"/>
  <c r="AB947" i="2"/>
  <c r="AO947" i="2"/>
  <c r="AF959" i="2" s="1"/>
  <c r="P951" i="2"/>
  <c r="AC951" i="2"/>
  <c r="X963" i="2" s="1"/>
  <c r="AP951" i="2"/>
  <c r="S952" i="2"/>
  <c r="Q964" i="2" s="1"/>
  <c r="AF952" i="2"/>
  <c r="AS952" i="2"/>
  <c r="AH964" i="2" s="1"/>
  <c r="V953" i="2"/>
  <c r="AI953" i="2"/>
  <c r="AA965" i="2" s="1"/>
  <c r="R976" i="2" a="1"/>
  <c r="R976" i="2" s="1"/>
  <c r="S951" i="2"/>
  <c r="Q963" i="2" s="1"/>
  <c r="AF951" i="2"/>
  <c r="AS951" i="2"/>
  <c r="AH963" i="2" s="1"/>
  <c r="V952" i="2"/>
  <c r="AI952" i="2"/>
  <c r="AA964" i="2" s="1"/>
  <c r="Z953" i="2"/>
  <c r="V965" i="2" s="1"/>
  <c r="AM953" i="2"/>
  <c r="AE965" i="2" s="1"/>
  <c r="N971" i="2" a="1"/>
  <c r="N971" i="2" s="1"/>
  <c r="N983" i="2" s="1"/>
  <c r="Z972" i="2" a="1"/>
  <c r="Z972" i="2" s="1"/>
  <c r="V984" i="2" s="1"/>
  <c r="AN977" i="2" a="1"/>
  <c r="AN977" i="2" s="1"/>
  <c r="AR978" i="2" a="1"/>
  <c r="AR978" i="2" s="1"/>
  <c r="AL978" i="2" a="1"/>
  <c r="AL978" i="2" s="1"/>
  <c r="AD990" i="2" s="1"/>
  <c r="W978" i="2" a="1"/>
  <c r="W978" i="2" s="1"/>
  <c r="S990" i="2" s="1"/>
  <c r="Q978" i="2" a="1"/>
  <c r="Q978" i="2" s="1"/>
  <c r="P990" i="2" s="1"/>
  <c r="AF977" i="2" a="1"/>
  <c r="AF977" i="2" s="1"/>
  <c r="Z977" i="2" a="1"/>
  <c r="Z977" i="2" s="1"/>
  <c r="V989" i="2" s="1"/>
  <c r="AU976" i="2" a="1"/>
  <c r="AU976" i="2" s="1"/>
  <c r="AI988" i="2" s="1"/>
  <c r="AO976" i="2" a="1"/>
  <c r="AO976" i="2" s="1"/>
  <c r="AF988" i="2" s="1"/>
  <c r="T976" i="2" a="1"/>
  <c r="T976" i="2" s="1"/>
  <c r="AD978" i="2" a="1"/>
  <c r="AD978" i="2" s="1"/>
  <c r="AS977" i="2" a="1"/>
  <c r="AS977" i="2" s="1"/>
  <c r="AH989" i="2" s="1"/>
  <c r="AM977" i="2" a="1"/>
  <c r="AM977" i="2" s="1"/>
  <c r="AE989" i="2" s="1"/>
  <c r="R977" i="2" a="1"/>
  <c r="R977" i="2" s="1"/>
  <c r="AG976" i="2" a="1"/>
  <c r="AG976" i="2" s="1"/>
  <c r="Z988" i="2" s="1"/>
  <c r="AA976" i="2" a="1"/>
  <c r="AA976" i="2" s="1"/>
  <c r="W988" i="2" s="1"/>
  <c r="AQ978" i="2" a="1"/>
  <c r="AQ978" i="2" s="1"/>
  <c r="AG990" i="2" s="1"/>
  <c r="V978" i="2" a="1"/>
  <c r="V978" i="2" s="1"/>
  <c r="P978" i="2" a="1"/>
  <c r="P978" i="2" s="1"/>
  <c r="AE977" i="2" a="1"/>
  <c r="AE977" i="2" s="1"/>
  <c r="Y989" i="2" s="1"/>
  <c r="AT976" i="2" a="1"/>
  <c r="AT976" i="2" s="1"/>
  <c r="AN976" i="2" a="1"/>
  <c r="AN976" i="2" s="1"/>
  <c r="S976" i="2" a="1"/>
  <c r="S976" i="2" s="1"/>
  <c r="Q988" i="2" s="1"/>
  <c r="AF972" i="2" a="1"/>
  <c r="AF972" i="2" s="1"/>
  <c r="AI978" i="2" a="1"/>
  <c r="AI978" i="2" s="1"/>
  <c r="AA990" i="2" s="1"/>
  <c r="AC978" i="2" a="1"/>
  <c r="AC978" i="2" s="1"/>
  <c r="X990" i="2" s="1"/>
  <c r="AR977" i="2" a="1"/>
  <c r="AR977" i="2" s="1"/>
  <c r="AL977" i="2" a="1"/>
  <c r="AL977" i="2" s="1"/>
  <c r="AD989" i="2" s="1"/>
  <c r="W977" i="2" a="1"/>
  <c r="W977" i="2" s="1"/>
  <c r="S989" i="2" s="1"/>
  <c r="Q977" i="2" a="1"/>
  <c r="Q977" i="2" s="1"/>
  <c r="P989" i="2" s="1"/>
  <c r="AF976" i="2" a="1"/>
  <c r="AF976" i="2" s="1"/>
  <c r="Z976" i="2" a="1"/>
  <c r="Z976" i="2" s="1"/>
  <c r="V988" i="2" s="1"/>
  <c r="AS972" i="2" a="1"/>
  <c r="AS972" i="2" s="1"/>
  <c r="AH984" i="2" s="1"/>
  <c r="AM972" i="2" a="1"/>
  <c r="AM972" i="2" s="1"/>
  <c r="AE984" i="2" s="1"/>
  <c r="AP978" i="2" a="1"/>
  <c r="AP978" i="2" s="1"/>
  <c r="U978" i="2" a="1"/>
  <c r="U978" i="2" s="1"/>
  <c r="R990" i="2" s="1"/>
  <c r="O978" i="2" a="1"/>
  <c r="O978" i="2" s="1"/>
  <c r="O990" i="2" s="1"/>
  <c r="AD977" i="2" a="1"/>
  <c r="AD977" i="2" s="1"/>
  <c r="AS976" i="2" a="1"/>
  <c r="AS976" i="2" s="1"/>
  <c r="AH988" i="2" s="1"/>
  <c r="AM976" i="2" a="1"/>
  <c r="AM976" i="2" s="1"/>
  <c r="AE988" i="2" s="1"/>
  <c r="AH978" i="2" a="1"/>
  <c r="AH978" i="2" s="1"/>
  <c r="AB978" i="2" a="1"/>
  <c r="AB978" i="2" s="1"/>
  <c r="AQ977" i="2" a="1"/>
  <c r="AQ977" i="2" s="1"/>
  <c r="AG989" i="2" s="1"/>
  <c r="V977" i="2" a="1"/>
  <c r="V977" i="2" s="1"/>
  <c r="P977" i="2" a="1"/>
  <c r="P977" i="2" s="1"/>
  <c r="AE976" i="2" a="1"/>
  <c r="AE976" i="2" s="1"/>
  <c r="Y988" i="2" s="1"/>
  <c r="AR972" i="2" a="1"/>
  <c r="AR972" i="2" s="1"/>
  <c r="AL972" i="2" a="1"/>
  <c r="AL972" i="2" s="1"/>
  <c r="AD984" i="2" s="1"/>
  <c r="W972" i="2" a="1"/>
  <c r="W972" i="2" s="1"/>
  <c r="S984" i="2" s="1"/>
  <c r="Q972" i="2" a="1"/>
  <c r="Q972" i="2" s="1"/>
  <c r="P984" i="2" s="1"/>
  <c r="AF971" i="2" a="1"/>
  <c r="AF971" i="2" s="1"/>
  <c r="Z971" i="2" a="1"/>
  <c r="Z971" i="2" s="1"/>
  <c r="V983" i="2" s="1"/>
  <c r="AU978" i="2" a="1"/>
  <c r="AU978" i="2" s="1"/>
  <c r="AI990" i="2" s="1"/>
  <c r="AO978" i="2" a="1"/>
  <c r="AO978" i="2" s="1"/>
  <c r="AF990" i="2" s="1"/>
  <c r="T978" i="2" a="1"/>
  <c r="T978" i="2" s="1"/>
  <c r="N978" i="2" a="1"/>
  <c r="N978" i="2" s="1"/>
  <c r="N990" i="2" s="1"/>
  <c r="AI977" i="2" a="1"/>
  <c r="AI977" i="2" s="1"/>
  <c r="AA989" i="2" s="1"/>
  <c r="AC977" i="2" a="1"/>
  <c r="AC977" i="2" s="1"/>
  <c r="X989" i="2" s="1"/>
  <c r="AR976" i="2" a="1"/>
  <c r="AR976" i="2" s="1"/>
  <c r="AL976" i="2" a="1"/>
  <c r="AL976" i="2" s="1"/>
  <c r="AD988" i="2" s="1"/>
  <c r="W976" i="2" a="1"/>
  <c r="W976" i="2" s="1"/>
  <c r="S988" i="2" s="1"/>
  <c r="Q976" i="2" a="1"/>
  <c r="Q976" i="2" s="1"/>
  <c r="P988" i="2" s="1"/>
  <c r="AT978" i="2" a="1"/>
  <c r="AT978" i="2" s="1"/>
  <c r="AN978" i="2" a="1"/>
  <c r="AN978" i="2" s="1"/>
  <c r="S978" i="2" a="1"/>
  <c r="S978" i="2" s="1"/>
  <c r="Q990" i="2" s="1"/>
  <c r="AH977" i="2" a="1"/>
  <c r="AH977" i="2" s="1"/>
  <c r="AB977" i="2" a="1"/>
  <c r="AB977" i="2" s="1"/>
  <c r="AQ976" i="2" a="1"/>
  <c r="AQ976" i="2" s="1"/>
  <c r="AG988" i="2" s="1"/>
  <c r="V976" i="2" a="1"/>
  <c r="V976" i="2" s="1"/>
  <c r="P976" i="2" a="1"/>
  <c r="P976" i="2" s="1"/>
  <c r="AF978" i="2" a="1"/>
  <c r="AF978" i="2" s="1"/>
  <c r="Z978" i="2" a="1"/>
  <c r="Z978" i="2" s="1"/>
  <c r="V990" i="2" s="1"/>
  <c r="AU977" i="2" a="1"/>
  <c r="AU977" i="2" s="1"/>
  <c r="AI989" i="2" s="1"/>
  <c r="AO977" i="2" a="1"/>
  <c r="AO977" i="2" s="1"/>
  <c r="AF989" i="2" s="1"/>
  <c r="T977" i="2" a="1"/>
  <c r="T977" i="2" s="1"/>
  <c r="N977" i="2" a="1"/>
  <c r="N977" i="2" s="1"/>
  <c r="N989" i="2" s="1"/>
  <c r="AI976" i="2" a="1"/>
  <c r="AI976" i="2" s="1"/>
  <c r="AA988" i="2" s="1"/>
  <c r="AC976" i="2" a="1"/>
  <c r="AC976" i="2" s="1"/>
  <c r="X988" i="2" s="1"/>
  <c r="AP972" i="2" a="1"/>
  <c r="AP972" i="2" s="1"/>
  <c r="U972" i="2" a="1"/>
  <c r="U972" i="2" s="1"/>
  <c r="R984" i="2" s="1"/>
  <c r="O972" i="2" a="1"/>
  <c r="O972" i="2" s="1"/>
  <c r="O984" i="2" s="1"/>
  <c r="AD971" i="2" a="1"/>
  <c r="AD971" i="2" s="1"/>
  <c r="P946" i="2"/>
  <c r="AC946" i="2"/>
  <c r="X958" i="2" s="1"/>
  <c r="AP946" i="2"/>
  <c r="S947" i="2"/>
  <c r="Q959" i="2" s="1"/>
  <c r="AF947" i="2"/>
  <c r="AS947" i="2"/>
  <c r="AH959" i="2" s="1"/>
  <c r="T951" i="2"/>
  <c r="AG951" i="2"/>
  <c r="Z963" i="2" s="1"/>
  <c r="AT951" i="2"/>
  <c r="W952" i="2"/>
  <c r="S964" i="2" s="1"/>
  <c r="N953" i="2"/>
  <c r="N965" i="2" s="1"/>
  <c r="AA953" i="2"/>
  <c r="W965" i="2" s="1"/>
  <c r="AN953" i="2"/>
  <c r="U971" i="2" a="1"/>
  <c r="U971" i="2" s="1"/>
  <c r="R983" i="2" s="1"/>
  <c r="AC971" i="2" a="1"/>
  <c r="AC971" i="2" s="1"/>
  <c r="X983" i="2" s="1"/>
  <c r="AL971" i="2" a="1"/>
  <c r="AL971" i="2" s="1"/>
  <c r="AD983" i="2" s="1"/>
  <c r="AS971" i="2" a="1"/>
  <c r="AS971" i="2" s="1"/>
  <c r="AH983" i="2" s="1"/>
  <c r="R972" i="2" a="1"/>
  <c r="R972" i="2" s="1"/>
  <c r="AH972" i="2" a="1"/>
  <c r="AH972" i="2" s="1"/>
  <c r="O977" i="2" a="1"/>
  <c r="O977" i="2" s="1"/>
  <c r="O989" i="2" s="1"/>
  <c r="AP977" i="2" a="1"/>
  <c r="AP977" i="2" s="1"/>
  <c r="AG978" i="2" a="1"/>
  <c r="AG978" i="2" s="1"/>
  <c r="Z990" i="2" s="1"/>
  <c r="R946" i="2"/>
  <c r="AE946" i="2"/>
  <c r="Y958" i="2" s="1"/>
  <c r="AR946" i="2"/>
  <c r="U947" i="2"/>
  <c r="R959" i="2" s="1"/>
  <c r="AH947" i="2"/>
  <c r="AU947" i="2"/>
  <c r="AI959" i="2" s="1"/>
  <c r="V951" i="2"/>
  <c r="AI951" i="2"/>
  <c r="AA963" i="2" s="1"/>
  <c r="Z952" i="2"/>
  <c r="V964" i="2" s="1"/>
  <c r="AM952" i="2"/>
  <c r="AE964" i="2" s="1"/>
  <c r="P953" i="2"/>
  <c r="AC953" i="2"/>
  <c r="X965" i="2" s="1"/>
  <c r="AP953" i="2"/>
  <c r="V971" i="2" a="1"/>
  <c r="V971" i="2" s="1"/>
  <c r="AM971" i="2" a="1"/>
  <c r="AM971" i="2" s="1"/>
  <c r="AE983" i="2" s="1"/>
  <c r="S972" i="2" a="1"/>
  <c r="S972" i="2" s="1"/>
  <c r="Q984" i="2" s="1"/>
  <c r="S977" i="2" a="1"/>
  <c r="S977" i="2" s="1"/>
  <c r="Q989" i="2" s="1"/>
  <c r="AT977" i="2" a="1"/>
  <c r="AT977" i="2" s="1"/>
  <c r="AU972" i="2" a="1"/>
  <c r="AU972" i="2" s="1"/>
  <c r="AI984" i="2" s="1"/>
  <c r="AD976" i="2" a="1"/>
  <c r="AD976" i="2" s="1"/>
  <c r="AM978" i="2" a="1"/>
  <c r="AM978" i="2" s="1"/>
  <c r="AE990" i="2" s="1"/>
  <c r="T972" i="2" a="1"/>
  <c r="T972" i="2" s="1"/>
  <c r="AC972" i="2" a="1"/>
  <c r="AC972" i="2" s="1"/>
  <c r="X984" i="2" s="1"/>
  <c r="N976" i="2" a="1"/>
  <c r="N976" i="2" s="1"/>
  <c r="N988" i="2" s="1"/>
  <c r="U977" i="2" a="1"/>
  <c r="U977" i="2" s="1"/>
  <c r="R989" i="2" s="1"/>
  <c r="Z951" i="2"/>
  <c r="V963" i="2" s="1"/>
  <c r="AM951" i="2"/>
  <c r="AE963" i="2" s="1"/>
  <c r="P952" i="2"/>
  <c r="AC952" i="2"/>
  <c r="X964" i="2" s="1"/>
  <c r="AP952" i="2"/>
  <c r="S953" i="2"/>
  <c r="Q965" i="2" s="1"/>
  <c r="AF953" i="2"/>
  <c r="AS953" i="2"/>
  <c r="AH965" i="2" s="1"/>
  <c r="Q971" i="2" a="1"/>
  <c r="Q971" i="2" s="1"/>
  <c r="P983" i="2" s="1"/>
  <c r="AO971" i="2" a="1"/>
  <c r="AO971" i="2" s="1"/>
  <c r="AF983" i="2" s="1"/>
  <c r="AN972" i="2" a="1"/>
  <c r="AN972" i="2" s="1"/>
  <c r="AH976" i="2" a="1"/>
  <c r="AH976" i="2" s="1"/>
  <c r="O976" i="2" a="1"/>
  <c r="O976" i="2" s="1"/>
  <c r="O988" i="2" s="1"/>
  <c r="AA977" i="2" a="1"/>
  <c r="AA977" i="2" s="1"/>
  <c r="W989" i="2" s="1"/>
  <c r="R978" i="2" a="1"/>
  <c r="R978" i="2" s="1"/>
  <c r="AS978" i="2" a="1"/>
  <c r="AS978" i="2" s="1"/>
  <c r="AH990" i="2" s="1"/>
  <c r="AA971" i="2" l="1" a="1"/>
  <c r="AA971" i="2" s="1"/>
  <c r="W983" i="2" s="1"/>
  <c r="J707" i="2"/>
  <c r="I395" i="2"/>
  <c r="AY693" i="2"/>
  <c r="BA41" i="2" s="1"/>
  <c r="I41" i="2"/>
  <c r="J680" i="2"/>
  <c r="I368" i="2"/>
  <c r="N639" i="2"/>
  <c r="L634" i="2"/>
  <c r="Z634" i="2"/>
  <c r="Q649" i="2" a="1"/>
  <c r="Q649" i="2" s="1"/>
  <c r="AE650" i="2" a="1"/>
  <c r="AE650" i="2" s="1"/>
  <c r="N649" i="2" a="1"/>
  <c r="N649" i="2" s="1"/>
  <c r="AC649" i="2" a="1"/>
  <c r="AC649" i="2" s="1"/>
  <c r="J664" i="2"/>
  <c r="I352" i="2"/>
  <c r="V947" i="2"/>
  <c r="AL947" i="2"/>
  <c r="AD959" i="2" s="1"/>
  <c r="W639" i="2"/>
  <c r="P638" i="2"/>
  <c r="AG971" i="2" a="1"/>
  <c r="AG971" i="2" s="1"/>
  <c r="Z983" i="2" s="1"/>
  <c r="J665" i="2"/>
  <c r="I353" i="2"/>
  <c r="L354" i="2"/>
  <c r="L14" i="2"/>
  <c r="AA946" i="2"/>
  <c r="W958" i="2" s="1"/>
  <c r="O946" i="2"/>
  <c r="O958" i="2" s="1"/>
  <c r="AA637" i="2"/>
  <c r="AF647" i="2" a="1"/>
  <c r="AF647" i="2" s="1"/>
  <c r="AC647" i="2" a="1"/>
  <c r="AC647" i="2" s="1"/>
  <c r="I662" i="2"/>
  <c r="AZ662" i="2"/>
  <c r="BB10" i="2" s="1"/>
  <c r="J10" i="2"/>
  <c r="U334" i="2"/>
  <c r="L323" i="2"/>
  <c r="L334" i="2" s="1"/>
  <c r="AJ323" i="2"/>
  <c r="AC334" i="2" s="1"/>
  <c r="S971" i="2" a="1"/>
  <c r="S971" i="2" s="1"/>
  <c r="Q983" i="2" s="1"/>
  <c r="AL946" i="2"/>
  <c r="AD958" i="2" s="1"/>
  <c r="J695" i="2"/>
  <c r="I383" i="2"/>
  <c r="AY694" i="2"/>
  <c r="BA42" i="2" s="1"/>
  <c r="I42" i="2"/>
  <c r="AF640" i="2"/>
  <c r="W638" i="2"/>
  <c r="J702" i="2"/>
  <c r="I390" i="2"/>
  <c r="AE649" i="2" a="1"/>
  <c r="AE649" i="2" s="1"/>
  <c r="X649" i="2" a="1"/>
  <c r="X649" i="2" s="1"/>
  <c r="N648" i="2" a="1"/>
  <c r="N648" i="2" s="1"/>
  <c r="U649" i="2" a="1"/>
  <c r="U649" i="2" s="1"/>
  <c r="AB650" i="2" a="1"/>
  <c r="AB650" i="2" s="1"/>
  <c r="AD947" i="2"/>
  <c r="AT947" i="2"/>
  <c r="AE638" i="2"/>
  <c r="AN946" i="2"/>
  <c r="AQ971" i="2" a="1"/>
  <c r="AQ971" i="2" s="1"/>
  <c r="AG983" i="2" s="1"/>
  <c r="AB946" i="2"/>
  <c r="N647" i="2" a="1"/>
  <c r="N647" i="2" s="1"/>
  <c r="T637" i="2"/>
  <c r="W647" i="2" a="1"/>
  <c r="W647" i="2" s="1"/>
  <c r="I698" i="2"/>
  <c r="AZ698" i="2"/>
  <c r="BB46" i="2" s="1"/>
  <c r="J46" i="2"/>
  <c r="U330" i="2"/>
  <c r="AJ319" i="2"/>
  <c r="AC330" i="2" s="1"/>
  <c r="AK946" i="2"/>
  <c r="AC958" i="2" s="1"/>
  <c r="U958" i="2"/>
  <c r="L394" i="2"/>
  <c r="L54" i="2"/>
  <c r="J671" i="2"/>
  <c r="I359" i="2"/>
  <c r="J666" i="2"/>
  <c r="I354" i="2"/>
  <c r="W650" i="2" a="1"/>
  <c r="W650" i="2" s="1"/>
  <c r="M649" i="2" a="1"/>
  <c r="M649" i="2" s="1"/>
  <c r="T650" i="2" a="1"/>
  <c r="T650" i="2" s="1"/>
  <c r="O640" i="2"/>
  <c r="P971" i="2" a="1"/>
  <c r="P971" i="2" s="1"/>
  <c r="L386" i="2"/>
  <c r="L46" i="2"/>
  <c r="N946" i="2"/>
  <c r="N958" i="2" s="1"/>
  <c r="AR971" i="2" a="1"/>
  <c r="AR971" i="2" s="1"/>
  <c r="AU971" i="2" a="1"/>
  <c r="AU971" i="2" s="1"/>
  <c r="AI983" i="2" s="1"/>
  <c r="P637" i="2"/>
  <c r="U637" i="2"/>
  <c r="AE647" i="2" a="1"/>
  <c r="AE647" i="2" s="1"/>
  <c r="AJ325" i="2"/>
  <c r="AC336" i="2" s="1"/>
  <c r="U336" i="2"/>
  <c r="L325" i="2"/>
  <c r="L336" i="2" s="1"/>
  <c r="J683" i="2"/>
  <c r="I371" i="2"/>
  <c r="AY682" i="2"/>
  <c r="BA30" i="2" s="1"/>
  <c r="I30" i="2"/>
  <c r="J678" i="2"/>
  <c r="I366" i="2"/>
  <c r="AK978" i="2"/>
  <c r="AC990" i="2" s="1"/>
  <c r="U990" i="2"/>
  <c r="M978" i="2"/>
  <c r="M990" i="2" s="1"/>
  <c r="J659" i="2"/>
  <c r="I347" i="2"/>
  <c r="AY670" i="2"/>
  <c r="BA18" i="2" s="1"/>
  <c r="I18" i="2"/>
  <c r="U640" i="2"/>
  <c r="O639" i="2"/>
  <c r="J656" i="2"/>
  <c r="I344" i="2"/>
  <c r="AC640" i="2"/>
  <c r="T649" i="2" a="1"/>
  <c r="T649" i="2" s="1"/>
  <c r="W649" i="2" a="1"/>
  <c r="W649" i="2" s="1"/>
  <c r="X639" i="2"/>
  <c r="L357" i="2"/>
  <c r="L17" i="2"/>
  <c r="AY697" i="2"/>
  <c r="BA45" i="2" s="1"/>
  <c r="I45" i="2"/>
  <c r="Q946" i="2"/>
  <c r="P958" i="2" s="1"/>
  <c r="AF946" i="2"/>
  <c r="W971" i="2" a="1"/>
  <c r="W971" i="2" s="1"/>
  <c r="S983" i="2" s="1"/>
  <c r="J687" i="2"/>
  <c r="I375" i="2"/>
  <c r="AD649" i="2" a="1"/>
  <c r="AD649" i="2" s="1"/>
  <c r="U984" i="2"/>
  <c r="AK972" i="2"/>
  <c r="AC984" i="2" s="1"/>
  <c r="L391" i="2"/>
  <c r="L51" i="2"/>
  <c r="AC639" i="2"/>
  <c r="L367" i="2"/>
  <c r="L27" i="2"/>
  <c r="X638" i="2"/>
  <c r="J703" i="2"/>
  <c r="I391" i="2"/>
  <c r="R953" i="2"/>
  <c r="P640" i="2"/>
  <c r="T648" i="2" a="1"/>
  <c r="T648" i="2" s="1"/>
  <c r="R650" i="2" a="1"/>
  <c r="R650" i="2" s="1"/>
  <c r="AB649" i="2" a="1"/>
  <c r="AB649" i="2" s="1"/>
  <c r="O650" i="2" a="1"/>
  <c r="O650" i="2" s="1"/>
  <c r="AF638" i="2"/>
  <c r="AM947" i="2"/>
  <c r="AE959" i="2" s="1"/>
  <c r="P972" i="2" a="1"/>
  <c r="P972" i="2" s="1"/>
  <c r="AB638" i="2"/>
  <c r="Q638" i="2"/>
  <c r="O638" i="2"/>
  <c r="AQ946" i="2"/>
  <c r="AG958" i="2" s="1"/>
  <c r="AT971" i="2" a="1"/>
  <c r="AT971" i="2" s="1"/>
  <c r="U946" i="2"/>
  <c r="R958" i="2" s="1"/>
  <c r="AD647" i="2" a="1"/>
  <c r="AD647" i="2" s="1"/>
  <c r="W637" i="2"/>
  <c r="I672" i="2"/>
  <c r="AZ672" i="2"/>
  <c r="BB20" i="2" s="1"/>
  <c r="J20" i="2"/>
  <c r="I660" i="2"/>
  <c r="AZ660" i="2"/>
  <c r="BB8" i="2" s="1"/>
  <c r="J8" i="2"/>
  <c r="AD638" i="2"/>
  <c r="U983" i="2"/>
  <c r="AK971" i="2"/>
  <c r="AC983" i="2" s="1"/>
  <c r="AP971" i="2" a="1"/>
  <c r="AP971" i="2" s="1"/>
  <c r="W640" i="2"/>
  <c r="P648" i="2" a="1"/>
  <c r="P648" i="2" s="1"/>
  <c r="AY658" i="2"/>
  <c r="BA6" i="2" s="1"/>
  <c r="I6" i="2"/>
  <c r="P639" i="2"/>
  <c r="AY657" i="2"/>
  <c r="BA5" i="2" s="1"/>
  <c r="I5" i="2"/>
  <c r="J691" i="2"/>
  <c r="I379" i="2"/>
  <c r="AC947" i="2"/>
  <c r="X959" i="2" s="1"/>
  <c r="Y639" i="2"/>
  <c r="R649" i="2" a="1"/>
  <c r="R649" i="2" s="1"/>
  <c r="Y650" i="2" a="1"/>
  <c r="Y650" i="2" s="1"/>
  <c r="AA650" i="2" a="1"/>
  <c r="AA650" i="2" s="1"/>
  <c r="V650" i="2" a="1"/>
  <c r="V650" i="2" s="1"/>
  <c r="T638" i="2"/>
  <c r="AD972" i="2" a="1"/>
  <c r="AD972" i="2" s="1"/>
  <c r="Z947" i="2"/>
  <c r="V959" i="2" s="1"/>
  <c r="AY685" i="2"/>
  <c r="BA33" i="2" s="1"/>
  <c r="I33" i="2"/>
  <c r="J699" i="2"/>
  <c r="I387" i="2"/>
  <c r="T946" i="2"/>
  <c r="AG946" i="2"/>
  <c r="Z958" i="2" s="1"/>
  <c r="AH946" i="2"/>
  <c r="Q637" i="2"/>
  <c r="T647" i="2" a="1"/>
  <c r="T647" i="2" s="1"/>
  <c r="J689" i="2"/>
  <c r="I377" i="2"/>
  <c r="R971" i="2" a="1"/>
  <c r="R971" i="2" s="1"/>
  <c r="U988" i="2"/>
  <c r="M976" i="2"/>
  <c r="M988" i="2" s="1"/>
  <c r="AK976" i="2"/>
  <c r="AC988" i="2" s="1"/>
  <c r="L343" i="2"/>
  <c r="L3" i="2"/>
  <c r="AE639" i="2"/>
  <c r="V640" i="2"/>
  <c r="Y638" i="2"/>
  <c r="L366" i="2"/>
  <c r="L26" i="2"/>
  <c r="J679" i="2"/>
  <c r="I367" i="2"/>
  <c r="AD640" i="2"/>
  <c r="U638" i="2"/>
  <c r="Y649" i="2" a="1"/>
  <c r="Y649" i="2" s="1"/>
  <c r="AB648" i="2" a="1"/>
  <c r="AB648" i="2" s="1"/>
  <c r="O649" i="2" a="1"/>
  <c r="O649" i="2" s="1"/>
  <c r="Q947" i="2"/>
  <c r="P959" i="2" s="1"/>
  <c r="AD650" i="2" a="1"/>
  <c r="AD650" i="2" s="1"/>
  <c r="AY706" i="2"/>
  <c r="BA54" i="2" s="1"/>
  <c r="I54" i="2"/>
  <c r="AZ710" i="2"/>
  <c r="BB58" i="2" s="1"/>
  <c r="I710" i="2"/>
  <c r="J58" i="2"/>
  <c r="AT946" i="2"/>
  <c r="AB971" i="2" a="1"/>
  <c r="AB971" i="2" s="1"/>
  <c r="AC637" i="2"/>
  <c r="U647" i="2" a="1"/>
  <c r="U647" i="2" s="1"/>
  <c r="AZ696" i="2"/>
  <c r="BB44" i="2" s="1"/>
  <c r="I696" i="2"/>
  <c r="J44" i="2"/>
  <c r="W946" i="2"/>
  <c r="S958" i="2" s="1"/>
  <c r="L396" i="2"/>
  <c r="L56" i="2"/>
  <c r="AG953" i="2"/>
  <c r="Z965" i="2" s="1"/>
  <c r="L384" i="2"/>
  <c r="L44" i="2"/>
  <c r="AT953" i="2"/>
  <c r="R639" i="2"/>
  <c r="AD639" i="2"/>
  <c r="AS946" i="2"/>
  <c r="AH958" i="2" s="1"/>
  <c r="AZ12" i="2"/>
  <c r="J704" i="2"/>
  <c r="I392" i="2"/>
  <c r="J667" i="2"/>
  <c r="I355" i="2"/>
  <c r="Q640" i="2"/>
  <c r="Q650" i="2" a="1"/>
  <c r="Q650" i="2" s="1"/>
  <c r="AA649" i="2" a="1"/>
  <c r="AA649" i="2" s="1"/>
  <c r="AP947" i="2"/>
  <c r="W648" i="2" a="1"/>
  <c r="W648" i="2" s="1"/>
  <c r="AY673" i="2"/>
  <c r="BA21" i="2" s="1"/>
  <c r="I21" i="2"/>
  <c r="J677" i="2"/>
  <c r="I365" i="2"/>
  <c r="J701" i="2"/>
  <c r="I389" i="2"/>
  <c r="V946" i="2"/>
  <c r="AI946" i="2"/>
  <c r="AA958" i="2" s="1"/>
  <c r="M637" i="2"/>
  <c r="R637" i="2"/>
  <c r="O647" i="2" a="1"/>
  <c r="O647" i="2" s="1"/>
  <c r="AZ690" i="2"/>
  <c r="BB38" i="2" s="1"/>
  <c r="I690" i="2"/>
  <c r="J38" i="2"/>
  <c r="AB640" i="2"/>
  <c r="AA638" i="2"/>
  <c r="Q639" i="2"/>
  <c r="AY705" i="2"/>
  <c r="BA53" i="2" s="1"/>
  <c r="I53" i="2"/>
  <c r="L352" i="2"/>
  <c r="L12" i="2"/>
  <c r="AE640" i="2"/>
  <c r="J655" i="2"/>
  <c r="T646" i="2" a="1"/>
  <c r="T646" i="2" s="1"/>
  <c r="M646" i="2" a="1"/>
  <c r="M646" i="2" s="1"/>
  <c r="U645" i="2" a="1"/>
  <c r="U645" i="2" s="1"/>
  <c r="N645" i="2" a="1"/>
  <c r="N645" i="2" s="1"/>
  <c r="X646" i="2" a="1"/>
  <c r="X646" i="2" s="1"/>
  <c r="Q646" i="2" a="1"/>
  <c r="Q646" i="2" s="1"/>
  <c r="Y645" i="2" a="1"/>
  <c r="Y645" i="2" s="1"/>
  <c r="R645" i="2" a="1"/>
  <c r="R645" i="2" s="1"/>
  <c r="AD646" i="2" a="1"/>
  <c r="AD646" i="2" s="1"/>
  <c r="AE645" i="2" a="1"/>
  <c r="AE645" i="2" s="1"/>
  <c r="AB646" i="2" a="1"/>
  <c r="AB646" i="2" s="1"/>
  <c r="AC645" i="2" a="1"/>
  <c r="AC645" i="2" s="1"/>
  <c r="X645" i="2" a="1"/>
  <c r="X645" i="2" s="1"/>
  <c r="O645" i="2" a="1"/>
  <c r="O645" i="2" s="1"/>
  <c r="AF636" i="2"/>
  <c r="T636" i="2"/>
  <c r="AB635" i="2"/>
  <c r="O635" i="2"/>
  <c r="AE646" i="2" a="1"/>
  <c r="AE646" i="2" s="1"/>
  <c r="V646" i="2" a="1"/>
  <c r="V646" i="2" s="1"/>
  <c r="AE636" i="2"/>
  <c r="R636" i="2"/>
  <c r="AA635" i="2"/>
  <c r="N635" i="2"/>
  <c r="U646" i="2" a="1"/>
  <c r="U646" i="2" s="1"/>
  <c r="AF645" i="2" a="1"/>
  <c r="AF645" i="2" s="1"/>
  <c r="W645" i="2" a="1"/>
  <c r="W645" i="2" s="1"/>
  <c r="AD636" i="2"/>
  <c r="Q636" i="2"/>
  <c r="M635" i="2"/>
  <c r="AC646" i="2" a="1"/>
  <c r="AC646" i="2" s="1"/>
  <c r="V645" i="2" a="1"/>
  <c r="V645" i="2" s="1"/>
  <c r="M645" i="2" a="1"/>
  <c r="M645" i="2" s="1"/>
  <c r="AC636" i="2"/>
  <c r="P636" i="2"/>
  <c r="Y635" i="2"/>
  <c r="AD645" i="2" a="1"/>
  <c r="AD645" i="2" s="1"/>
  <c r="AB636" i="2"/>
  <c r="O636" i="2"/>
  <c r="X635" i="2"/>
  <c r="R646" i="2" a="1"/>
  <c r="R646" i="2" s="1"/>
  <c r="AA636" i="2"/>
  <c r="N636" i="2"/>
  <c r="W635" i="2"/>
  <c r="I343" i="2"/>
  <c r="AA646" i="2" a="1"/>
  <c r="AA646" i="2" s="1"/>
  <c r="T645" i="2" a="1"/>
  <c r="T645" i="2" s="1"/>
  <c r="M636" i="2"/>
  <c r="V635" i="2"/>
  <c r="P646" i="2" a="1"/>
  <c r="P646" i="2" s="1"/>
  <c r="AB645" i="2" a="1"/>
  <c r="AB645" i="2" s="1"/>
  <c r="Y636" i="2"/>
  <c r="U635" i="2"/>
  <c r="AA645" i="2" a="1"/>
  <c r="AA645" i="2" s="1"/>
  <c r="X636" i="2"/>
  <c r="AF635" i="2"/>
  <c r="T635" i="2"/>
  <c r="N646" i="2" a="1"/>
  <c r="N646" i="2" s="1"/>
  <c r="V636" i="2"/>
  <c r="AD635" i="2"/>
  <c r="Q635" i="2"/>
  <c r="U636" i="2"/>
  <c r="Y646" i="2" a="1"/>
  <c r="Y646" i="2" s="1"/>
  <c r="W646" i="2" a="1"/>
  <c r="W646" i="2" s="1"/>
  <c r="AE635" i="2"/>
  <c r="O646" i="2" a="1"/>
  <c r="O646" i="2" s="1"/>
  <c r="AC635" i="2"/>
  <c r="X640" i="2"/>
  <c r="M640" i="2"/>
  <c r="R635" i="2"/>
  <c r="P635" i="2"/>
  <c r="AC650" i="2" a="1"/>
  <c r="AC650" i="2" s="1"/>
  <c r="AF639" i="2"/>
  <c r="Q645" i="2" a="1"/>
  <c r="Q645" i="2" s="1"/>
  <c r="T639" i="2"/>
  <c r="AF646" i="2" a="1"/>
  <c r="AF646" i="2" s="1"/>
  <c r="W636" i="2"/>
  <c r="P645" i="2" a="1"/>
  <c r="P645" i="2" s="1"/>
  <c r="V639" i="2"/>
  <c r="M639" i="2"/>
  <c r="X650" i="2" a="1"/>
  <c r="X650" i="2" s="1"/>
  <c r="AF650" i="2" a="1"/>
  <c r="AF650" i="2" s="1"/>
  <c r="N650" i="2" a="1"/>
  <c r="N650" i="2" s="1"/>
  <c r="L364" i="2"/>
  <c r="L24" i="2"/>
  <c r="J700" i="2"/>
  <c r="I388" i="2"/>
  <c r="T947" i="2"/>
  <c r="AE947" i="2"/>
  <c r="Y959" i="2" s="1"/>
  <c r="Y640" i="2"/>
  <c r="AZ708" i="2"/>
  <c r="BB56" i="2" s="1"/>
  <c r="I708" i="2"/>
  <c r="J56" i="2"/>
  <c r="T971" i="2" a="1"/>
  <c r="T971" i="2" s="1"/>
  <c r="AM946" i="2"/>
  <c r="AE958" i="2" s="1"/>
  <c r="Y637" i="2"/>
  <c r="AD637" i="2"/>
  <c r="I674" i="2"/>
  <c r="AZ674" i="2"/>
  <c r="BB22" i="2" s="1"/>
  <c r="J22" i="2"/>
  <c r="J675" i="2"/>
  <c r="I363" i="2"/>
  <c r="U989" i="2"/>
  <c r="AK977" i="2"/>
  <c r="AC989" i="2" s="1"/>
  <c r="M977" i="2"/>
  <c r="M989" i="2" s="1"/>
  <c r="L369" i="2"/>
  <c r="L29" i="2"/>
  <c r="J692" i="2"/>
  <c r="I380" i="2"/>
  <c r="R640" i="2"/>
  <c r="U650" i="2" a="1"/>
  <c r="U650" i="2" s="1"/>
  <c r="AY669" i="2"/>
  <c r="BA17" i="2" s="1"/>
  <c r="I17" i="2"/>
  <c r="J688" i="2"/>
  <c r="I376" i="2"/>
  <c r="AA640" i="2"/>
  <c r="U639" i="2"/>
  <c r="AY661" i="2"/>
  <c r="BA9" i="2" s="1"/>
  <c r="I9" i="2"/>
  <c r="J663" i="2"/>
  <c r="I351" i="2"/>
  <c r="X647" i="2" a="1"/>
  <c r="X647" i="2" s="1"/>
  <c r="X637" i="2"/>
  <c r="N637" i="2"/>
  <c r="M647" i="2" a="1"/>
  <c r="M647" i="2" s="1"/>
  <c r="AN971" i="2" a="1"/>
  <c r="AN971" i="2" s="1"/>
  <c r="O971" i="2" a="1"/>
  <c r="O971" i="2" s="1"/>
  <c r="O983" i="2" s="1"/>
  <c r="Y647" i="2" a="1"/>
  <c r="Y647" i="2" s="1"/>
  <c r="Q647" i="2" a="1"/>
  <c r="Q647" i="2" s="1"/>
  <c r="V647" i="2" a="1"/>
  <c r="V647" i="2" s="1"/>
  <c r="S946" i="2"/>
  <c r="Q958" i="2" s="1"/>
  <c r="T640" i="2"/>
  <c r="J668" i="2"/>
  <c r="I356" i="2"/>
  <c r="Z637" i="2"/>
  <c r="L637" i="2"/>
  <c r="L397" i="2"/>
  <c r="L57" i="2"/>
  <c r="AH971" i="2" a="1"/>
  <c r="AH971" i="2" s="1"/>
  <c r="L379" i="2"/>
  <c r="L39" i="2"/>
  <c r="AE648" i="2" a="1"/>
  <c r="AE648" i="2" s="1"/>
  <c r="AA639" i="2"/>
  <c r="Y648" i="2" a="1"/>
  <c r="Y648" i="2" s="1"/>
  <c r="AF649" i="2" a="1"/>
  <c r="AF649" i="2" s="1"/>
  <c r="V648" i="2" a="1"/>
  <c r="V648" i="2" s="1"/>
  <c r="AD648" i="2" a="1"/>
  <c r="AD648" i="2" s="1"/>
  <c r="J676" i="2"/>
  <c r="I364" i="2"/>
  <c r="AG972" i="2" a="1"/>
  <c r="AG972" i="2" s="1"/>
  <c r="Z984" i="2" s="1"/>
  <c r="N640" i="2"/>
  <c r="AC638" i="2"/>
  <c r="I686" i="2"/>
  <c r="AZ686" i="2"/>
  <c r="BB34" i="2" s="1"/>
  <c r="J34" i="2"/>
  <c r="I684" i="2"/>
  <c r="AZ684" i="2"/>
  <c r="BB32" i="2" s="1"/>
  <c r="J32" i="2"/>
  <c r="Z946" i="2"/>
  <c r="V958" i="2" s="1"/>
  <c r="AE971" i="2" a="1"/>
  <c r="AE971" i="2" s="1"/>
  <c r="Y983" i="2" s="1"/>
  <c r="O637" i="2"/>
  <c r="AE637" i="2"/>
  <c r="P647" i="2" a="1"/>
  <c r="P647" i="2" s="1"/>
  <c r="U335" i="2"/>
  <c r="AJ324" i="2"/>
  <c r="AC335" i="2" s="1"/>
  <c r="L324" i="2"/>
  <c r="L335" i="2" s="1"/>
  <c r="AZ666" i="2" l="1"/>
  <c r="BB14" i="2" s="1"/>
  <c r="I666" i="2"/>
  <c r="J14" i="2"/>
  <c r="AY674" i="2"/>
  <c r="BA22" i="2" s="1"/>
  <c r="I22" i="2"/>
  <c r="AZ700" i="2"/>
  <c r="BB48" i="2" s="1"/>
  <c r="I700" i="2"/>
  <c r="J48" i="2"/>
  <c r="AY690" i="2"/>
  <c r="BA38" i="2" s="1"/>
  <c r="I38" i="2"/>
  <c r="AZ668" i="2"/>
  <c r="BB16" i="2" s="1"/>
  <c r="I668" i="2"/>
  <c r="J16" i="2"/>
  <c r="AZ699" i="2"/>
  <c r="BB47" i="2" s="1"/>
  <c r="I699" i="2"/>
  <c r="J47" i="2"/>
  <c r="AZ687" i="2"/>
  <c r="BB35" i="2" s="1"/>
  <c r="I687" i="2"/>
  <c r="J35" i="2"/>
  <c r="AZ678" i="2"/>
  <c r="BB26" i="2" s="1"/>
  <c r="I678" i="2"/>
  <c r="J26" i="2"/>
  <c r="AZ671" i="2"/>
  <c r="BB19" i="2" s="1"/>
  <c r="I671" i="2"/>
  <c r="J19" i="2"/>
  <c r="I665" i="2"/>
  <c r="AZ665" i="2"/>
  <c r="BB13" i="2" s="1"/>
  <c r="J13" i="2"/>
  <c r="AY684" i="2"/>
  <c r="BA32" i="2" s="1"/>
  <c r="I32" i="2"/>
  <c r="AZ663" i="2"/>
  <c r="BB11" i="2" s="1"/>
  <c r="I663" i="2"/>
  <c r="J11" i="2"/>
  <c r="I692" i="2"/>
  <c r="AZ692" i="2"/>
  <c r="BB40" i="2" s="1"/>
  <c r="J40" i="2"/>
  <c r="AW980" i="2"/>
  <c r="AD974" i="2" a="1"/>
  <c r="AD974" i="2" s="1"/>
  <c r="V974" i="2" a="1"/>
  <c r="V974" i="2" s="1"/>
  <c r="P974" i="2" a="1"/>
  <c r="P974" i="2" s="1"/>
  <c r="AW979" i="2"/>
  <c r="AQ974" i="2" a="1"/>
  <c r="AQ974" i="2" s="1"/>
  <c r="AG986" i="2" s="1"/>
  <c r="AI974" i="2" a="1"/>
  <c r="AI974" i="2" s="1"/>
  <c r="AA986" i="2" s="1"/>
  <c r="AC974" i="2" a="1"/>
  <c r="AC974" i="2" s="1"/>
  <c r="X986" i="2" s="1"/>
  <c r="U974" i="2" a="1"/>
  <c r="U974" i="2" s="1"/>
  <c r="R986" i="2" s="1"/>
  <c r="O974" i="2" a="1"/>
  <c r="O974" i="2" s="1"/>
  <c r="O986" i="2" s="1"/>
  <c r="AH974" i="2" a="1"/>
  <c r="AH974" i="2" s="1"/>
  <c r="AB974" i="2" a="1"/>
  <c r="AB974" i="2" s="1"/>
  <c r="T974" i="2" a="1"/>
  <c r="T974" i="2" s="1"/>
  <c r="N974" i="2" a="1"/>
  <c r="N974" i="2" s="1"/>
  <c r="N986" i="2" s="1"/>
  <c r="AU974" i="2" a="1"/>
  <c r="AU974" i="2" s="1"/>
  <c r="AI986" i="2" s="1"/>
  <c r="AO974" i="2" a="1"/>
  <c r="AO974" i="2" s="1"/>
  <c r="AF986" i="2" s="1"/>
  <c r="AT974" i="2" a="1"/>
  <c r="AT974" i="2" s="1"/>
  <c r="AN974" i="2" a="1"/>
  <c r="AN974" i="2" s="1"/>
  <c r="AF974" i="2" a="1"/>
  <c r="AF974" i="2" s="1"/>
  <c r="Z974" i="2" a="1"/>
  <c r="Z974" i="2" s="1"/>
  <c r="V986" i="2" s="1"/>
  <c r="R974" i="2" a="1"/>
  <c r="R974" i="2" s="1"/>
  <c r="AM974" i="2" a="1"/>
  <c r="AM974" i="2" s="1"/>
  <c r="AE986" i="2" s="1"/>
  <c r="AW973" i="2"/>
  <c r="AS949" i="2"/>
  <c r="AH961" i="2" s="1"/>
  <c r="AF949" i="2"/>
  <c r="R949" i="2"/>
  <c r="AL974" i="2" a="1"/>
  <c r="AL974" i="2" s="1"/>
  <c r="AD986" i="2" s="1"/>
  <c r="W974" i="2" a="1"/>
  <c r="W974" i="2" s="1"/>
  <c r="S986" i="2" s="1"/>
  <c r="AP949" i="2"/>
  <c r="AC949" i="2"/>
  <c r="X961" i="2" s="1"/>
  <c r="O949" i="2"/>
  <c r="O961" i="2" s="1"/>
  <c r="AN949" i="2"/>
  <c r="AA949" i="2"/>
  <c r="W961" i="2" s="1"/>
  <c r="AS974" i="2" a="1"/>
  <c r="AS974" i="2" s="1"/>
  <c r="AH986" i="2" s="1"/>
  <c r="AM949" i="2"/>
  <c r="AE961" i="2" s="1"/>
  <c r="Z949" i="2"/>
  <c r="V961" i="2" s="1"/>
  <c r="AW948" i="2"/>
  <c r="AP974" i="2" a="1"/>
  <c r="AP974" i="2" s="1"/>
  <c r="AI949" i="2"/>
  <c r="AA961" i="2" s="1"/>
  <c r="U949" i="2"/>
  <c r="R961" i="2" s="1"/>
  <c r="AA974" i="2" a="1"/>
  <c r="AA974" i="2" s="1"/>
  <c r="W986" i="2" s="1"/>
  <c r="AU949" i="2"/>
  <c r="AI961" i="2" s="1"/>
  <c r="AH949" i="2"/>
  <c r="T949" i="2"/>
  <c r="AD949" i="2"/>
  <c r="AB949" i="2"/>
  <c r="I655" i="2"/>
  <c r="W949" i="2"/>
  <c r="S961" i="2" s="1"/>
  <c r="AR974" i="2" a="1"/>
  <c r="AR974" i="2" s="1"/>
  <c r="AW954" i="2"/>
  <c r="V949" i="2"/>
  <c r="AT949" i="2"/>
  <c r="S949" i="2"/>
  <c r="Q961" i="2" s="1"/>
  <c r="AG974" i="2" a="1"/>
  <c r="AG974" i="2" s="1"/>
  <c r="Z986" i="2" s="1"/>
  <c r="AR949" i="2"/>
  <c r="Q949" i="2"/>
  <c r="P961" i="2" s="1"/>
  <c r="AE974" i="2" a="1"/>
  <c r="AE974" i="2" s="1"/>
  <c r="Y986" i="2" s="1"/>
  <c r="AQ949" i="2"/>
  <c r="AG961" i="2" s="1"/>
  <c r="P949" i="2"/>
  <c r="AO949" i="2"/>
  <c r="AF961" i="2" s="1"/>
  <c r="N949" i="2"/>
  <c r="N961" i="2" s="1"/>
  <c r="S974" i="2" a="1"/>
  <c r="S974" i="2" s="1"/>
  <c r="Q986" i="2" s="1"/>
  <c r="AL949" i="2"/>
  <c r="AD961" i="2" s="1"/>
  <c r="AG949" i="2"/>
  <c r="Z961" i="2" s="1"/>
  <c r="AH954" i="2"/>
  <c r="Q974" i="2" a="1"/>
  <c r="Q974" i="2" s="1"/>
  <c r="P986" i="2" s="1"/>
  <c r="AW955" i="2"/>
  <c r="AR955" i="2"/>
  <c r="W955" i="2"/>
  <c r="S967" i="2" s="1"/>
  <c r="AZ655" i="2"/>
  <c r="BB3" i="2" s="1"/>
  <c r="R955" i="2"/>
  <c r="AE949" i="2"/>
  <c r="Y961" i="2" s="1"/>
  <c r="J3" i="2"/>
  <c r="V979" i="2" a="1"/>
  <c r="V979" i="2" s="1"/>
  <c r="AB979" i="2" a="1"/>
  <c r="AB979" i="2" s="1"/>
  <c r="AG979" i="2" a="1"/>
  <c r="AG979" i="2" s="1"/>
  <c r="Z991" i="2" s="1"/>
  <c r="V980" i="2" a="1"/>
  <c r="V980" i="2" s="1"/>
  <c r="AC980" i="2" a="1"/>
  <c r="AC980" i="2" s="1"/>
  <c r="X992" i="2" s="1"/>
  <c r="Z979" i="2" a="1"/>
  <c r="Z979" i="2" s="1"/>
  <c r="V991" i="2" s="1"/>
  <c r="AC955" i="2"/>
  <c r="X967" i="2" s="1"/>
  <c r="Q955" i="2"/>
  <c r="P967" i="2" s="1"/>
  <c r="AT980" i="2" a="1"/>
  <c r="AT980" i="2" s="1"/>
  <c r="AH980" i="2" a="1"/>
  <c r="AH980" i="2" s="1"/>
  <c r="T979" i="2" a="1"/>
  <c r="T979" i="2" s="1"/>
  <c r="AA979" i="2" a="1"/>
  <c r="AA979" i="2" s="1"/>
  <c r="W991" i="2" s="1"/>
  <c r="P980" i="2" a="1"/>
  <c r="P980" i="2" s="1"/>
  <c r="R979" i="2" a="1"/>
  <c r="R979" i="2" s="1"/>
  <c r="AQ955" i="2"/>
  <c r="AG967" i="2" s="1"/>
  <c r="O955" i="2"/>
  <c r="O967" i="2" s="1"/>
  <c r="AO955" i="2"/>
  <c r="AF967" i="2" s="1"/>
  <c r="AB980" i="2" a="1"/>
  <c r="AB980" i="2" s="1"/>
  <c r="AG980" i="2" a="1"/>
  <c r="AG980" i="2" s="1"/>
  <c r="Z992" i="2" s="1"/>
  <c r="N979" i="2" a="1"/>
  <c r="N979" i="2" s="1"/>
  <c r="N991" i="2" s="1"/>
  <c r="S979" i="2" a="1"/>
  <c r="S979" i="2" s="1"/>
  <c r="Q991" i="2" s="1"/>
  <c r="AS979" i="2" a="1"/>
  <c r="AS979" i="2" s="1"/>
  <c r="AH991" i="2" s="1"/>
  <c r="AL979" i="2" a="1"/>
  <c r="AL979" i="2" s="1"/>
  <c r="AD991" i="2" s="1"/>
  <c r="AF979" i="2" a="1"/>
  <c r="AF979" i="2" s="1"/>
  <c r="U980" i="2" a="1"/>
  <c r="U980" i="2" s="1"/>
  <c r="R992" i="2" s="1"/>
  <c r="AD955" i="2"/>
  <c r="AM954" i="2"/>
  <c r="AE966" i="2" s="1"/>
  <c r="AC954" i="2"/>
  <c r="X966" i="2" s="1"/>
  <c r="AR979" i="2" a="1"/>
  <c r="AR979" i="2" s="1"/>
  <c r="N954" i="2"/>
  <c r="N966" i="2" s="1"/>
  <c r="T980" i="2" a="1"/>
  <c r="T980" i="2" s="1"/>
  <c r="AA980" i="2" a="1"/>
  <c r="AA980" i="2" s="1"/>
  <c r="W992" i="2" s="1"/>
  <c r="AM979" i="2" a="1"/>
  <c r="AM979" i="2" s="1"/>
  <c r="AE991" i="2" s="1"/>
  <c r="AT955" i="2"/>
  <c r="P955" i="2"/>
  <c r="Z954" i="2"/>
  <c r="V966" i="2" s="1"/>
  <c r="N955" i="2"/>
  <c r="N967" i="2" s="1"/>
  <c r="AR954" i="2"/>
  <c r="AL955" i="2"/>
  <c r="AD967" i="2" s="1"/>
  <c r="O980" i="2" a="1"/>
  <c r="O980" i="2" s="1"/>
  <c r="O992" i="2" s="1"/>
  <c r="AI954" i="2"/>
  <c r="AA966" i="2" s="1"/>
  <c r="AL954" i="2"/>
  <c r="AD966" i="2" s="1"/>
  <c r="U954" i="2"/>
  <c r="R966" i="2" s="1"/>
  <c r="N980" i="2" a="1"/>
  <c r="N980" i="2" s="1"/>
  <c r="N992" i="2" s="1"/>
  <c r="S980" i="2" a="1"/>
  <c r="S980" i="2" s="1"/>
  <c r="Q992" i="2" s="1"/>
  <c r="AE980" i="2" a="1"/>
  <c r="AE980" i="2" s="1"/>
  <c r="Y992" i="2" s="1"/>
  <c r="AQ980" i="2" a="1"/>
  <c r="AQ980" i="2" s="1"/>
  <c r="AG992" i="2" s="1"/>
  <c r="AG955" i="2"/>
  <c r="Z967" i="2" s="1"/>
  <c r="AN954" i="2"/>
  <c r="AM955" i="2"/>
  <c r="AE967" i="2" s="1"/>
  <c r="AB955" i="2"/>
  <c r="U955" i="2"/>
  <c r="R967" i="2" s="1"/>
  <c r="Z955" i="2"/>
  <c r="V967" i="2" s="1"/>
  <c r="AU954" i="2"/>
  <c r="AI966" i="2" s="1"/>
  <c r="AQ979" i="2" a="1"/>
  <c r="AQ979" i="2" s="1"/>
  <c r="AG991" i="2" s="1"/>
  <c r="AP979" i="2" a="1"/>
  <c r="AP979" i="2" s="1"/>
  <c r="AF980" i="2" a="1"/>
  <c r="AF980" i="2" s="1"/>
  <c r="W980" i="2" a="1"/>
  <c r="W980" i="2" s="1"/>
  <c r="S992" i="2" s="1"/>
  <c r="AE979" i="2" a="1"/>
  <c r="AE979" i="2" s="1"/>
  <c r="Y991" i="2" s="1"/>
  <c r="AN955" i="2"/>
  <c r="S955" i="2"/>
  <c r="Q967" i="2" s="1"/>
  <c r="AA954" i="2"/>
  <c r="W966" i="2" s="1"/>
  <c r="R954" i="2"/>
  <c r="T954" i="2"/>
  <c r="AC979" i="2" a="1"/>
  <c r="AC979" i="2" s="1"/>
  <c r="X991" i="2" s="1"/>
  <c r="AS955" i="2"/>
  <c r="AH967" i="2" s="1"/>
  <c r="AI955" i="2"/>
  <c r="AA967" i="2" s="1"/>
  <c r="W954" i="2"/>
  <c r="S966" i="2" s="1"/>
  <c r="AU980" i="2" a="1"/>
  <c r="AU980" i="2" s="1"/>
  <c r="AI992" i="2" s="1"/>
  <c r="Z980" i="2" a="1"/>
  <c r="Z980" i="2" s="1"/>
  <c r="V992" i="2" s="1"/>
  <c r="Q980" i="2" a="1"/>
  <c r="Q980" i="2" s="1"/>
  <c r="P992" i="2" s="1"/>
  <c r="W979" i="2" a="1"/>
  <c r="W979" i="2" s="1"/>
  <c r="S991" i="2" s="1"/>
  <c r="AA955" i="2"/>
  <c r="W967" i="2" s="1"/>
  <c r="V955" i="2"/>
  <c r="AU955" i="2"/>
  <c r="AI967" i="2" s="1"/>
  <c r="AQ954" i="2"/>
  <c r="AG966" i="2" s="1"/>
  <c r="O954" i="2"/>
  <c r="O966" i="2" s="1"/>
  <c r="AO980" i="2" a="1"/>
  <c r="AO980" i="2" s="1"/>
  <c r="AF992" i="2" s="1"/>
  <c r="R980" i="2" a="1"/>
  <c r="R980" i="2" s="1"/>
  <c r="AT979" i="2" a="1"/>
  <c r="AT979" i="2" s="1"/>
  <c r="Q979" i="2" a="1"/>
  <c r="Q979" i="2" s="1"/>
  <c r="P991" i="2" s="1"/>
  <c r="V954" i="2"/>
  <c r="AT954" i="2"/>
  <c r="AH955" i="2"/>
  <c r="AD954" i="2"/>
  <c r="S954" i="2"/>
  <c r="Q966" i="2" s="1"/>
  <c r="AO954" i="2"/>
  <c r="AF966" i="2" s="1"/>
  <c r="AI979" i="2" a="1"/>
  <c r="AI979" i="2" s="1"/>
  <c r="AA991" i="2" s="1"/>
  <c r="AU979" i="2" a="1"/>
  <c r="AU979" i="2" s="1"/>
  <c r="AI991" i="2" s="1"/>
  <c r="AN979" i="2" a="1"/>
  <c r="AN979" i="2" s="1"/>
  <c r="AG954" i="2"/>
  <c r="Z966" i="2" s="1"/>
  <c r="T955" i="2"/>
  <c r="P954" i="2"/>
  <c r="AB954" i="2"/>
  <c r="AP954" i="2"/>
  <c r="AS954" i="2"/>
  <c r="AH966" i="2" s="1"/>
  <c r="AP980" i="2" a="1"/>
  <c r="AP980" i="2" s="1"/>
  <c r="U979" i="2" a="1"/>
  <c r="U979" i="2" s="1"/>
  <c r="R991" i="2" s="1"/>
  <c r="AN980" i="2" a="1"/>
  <c r="AN980" i="2" s="1"/>
  <c r="AS980" i="2" a="1"/>
  <c r="AS980" i="2" s="1"/>
  <c r="AH992" i="2" s="1"/>
  <c r="AR980" i="2" a="1"/>
  <c r="AR980" i="2" s="1"/>
  <c r="AE954" i="2"/>
  <c r="Y966" i="2" s="1"/>
  <c r="AO979" i="2" a="1"/>
  <c r="AO979" i="2" s="1"/>
  <c r="AF991" i="2" s="1"/>
  <c r="P979" i="2" a="1"/>
  <c r="P979" i="2" s="1"/>
  <c r="AE955" i="2"/>
  <c r="Y967" i="2" s="1"/>
  <c r="AF955" i="2"/>
  <c r="AD979" i="2" a="1"/>
  <c r="AD979" i="2" s="1"/>
  <c r="O979" i="2" a="1"/>
  <c r="O979" i="2" s="1"/>
  <c r="O991" i="2" s="1"/>
  <c r="AH979" i="2" a="1"/>
  <c r="AH979" i="2" s="1"/>
  <c r="AM980" i="2" a="1"/>
  <c r="AM980" i="2" s="1"/>
  <c r="AE992" i="2" s="1"/>
  <c r="AD980" i="2" a="1"/>
  <c r="AD980" i="2" s="1"/>
  <c r="AI980" i="2" a="1"/>
  <c r="AI980" i="2" s="1"/>
  <c r="AA992" i="2" s="1"/>
  <c r="AL980" i="2" a="1"/>
  <c r="AL980" i="2" s="1"/>
  <c r="AD992" i="2" s="1"/>
  <c r="Q954" i="2"/>
  <c r="P966" i="2" s="1"/>
  <c r="AP955" i="2"/>
  <c r="AF954" i="2"/>
  <c r="AZ691" i="2"/>
  <c r="BB39" i="2" s="1"/>
  <c r="I691" i="2"/>
  <c r="J39" i="2"/>
  <c r="AZ703" i="2"/>
  <c r="BB51" i="2" s="1"/>
  <c r="I703" i="2"/>
  <c r="J51" i="2"/>
  <c r="AZ656" i="2"/>
  <c r="BB4" i="2" s="1"/>
  <c r="I656" i="2"/>
  <c r="J4" i="2"/>
  <c r="AZ702" i="2"/>
  <c r="BB50" i="2" s="1"/>
  <c r="I702" i="2"/>
  <c r="J50" i="2"/>
  <c r="AY660" i="2"/>
  <c r="BA8" i="2" s="1"/>
  <c r="I8" i="2"/>
  <c r="AY662" i="2"/>
  <c r="BA10" i="2" s="1"/>
  <c r="I10" i="2"/>
  <c r="AY686" i="2"/>
  <c r="BA34" i="2" s="1"/>
  <c r="I34" i="2"/>
  <c r="AY710" i="2"/>
  <c r="BA58" i="2" s="1"/>
  <c r="I58" i="2"/>
  <c r="I679" i="2"/>
  <c r="AZ679" i="2"/>
  <c r="BB27" i="2" s="1"/>
  <c r="J27" i="2"/>
  <c r="AZ683" i="2"/>
  <c r="BB31" i="2" s="1"/>
  <c r="I683" i="2"/>
  <c r="J31" i="2"/>
  <c r="AZ680" i="2"/>
  <c r="BB28" i="2" s="1"/>
  <c r="I680" i="2"/>
  <c r="J28" i="2"/>
  <c r="AY708" i="2"/>
  <c r="BA56" i="2" s="1"/>
  <c r="I56" i="2"/>
  <c r="AZ689" i="2"/>
  <c r="BB37" i="2" s="1"/>
  <c r="I689" i="2"/>
  <c r="J37" i="2"/>
  <c r="I667" i="2"/>
  <c r="AZ667" i="2"/>
  <c r="BB15" i="2" s="1"/>
  <c r="J15" i="2"/>
  <c r="AY672" i="2"/>
  <c r="BA20" i="2" s="1"/>
  <c r="I20" i="2"/>
  <c r="I688" i="2"/>
  <c r="AZ688" i="2"/>
  <c r="BB36" i="2" s="1"/>
  <c r="J36" i="2"/>
  <c r="AZ701" i="2"/>
  <c r="BB49" i="2" s="1"/>
  <c r="I701" i="2"/>
  <c r="J49" i="2"/>
  <c r="AZ659" i="2"/>
  <c r="BB7" i="2" s="1"/>
  <c r="I659" i="2"/>
  <c r="J7" i="2"/>
  <c r="AZ695" i="2"/>
  <c r="BB43" i="2" s="1"/>
  <c r="I695" i="2"/>
  <c r="J43" i="2"/>
  <c r="AZ664" i="2"/>
  <c r="BB12" i="2" s="1"/>
  <c r="I664" i="2"/>
  <c r="J12" i="2"/>
  <c r="AZ675" i="2"/>
  <c r="BB23" i="2" s="1"/>
  <c r="I675" i="2"/>
  <c r="J23" i="2"/>
  <c r="I704" i="2"/>
  <c r="AZ704" i="2"/>
  <c r="BB52" i="2" s="1"/>
  <c r="J52" i="2"/>
  <c r="AZ707" i="2"/>
  <c r="BB55" i="2" s="1"/>
  <c r="I707" i="2"/>
  <c r="J55" i="2"/>
  <c r="AZ676" i="2"/>
  <c r="BB24" i="2" s="1"/>
  <c r="I676" i="2"/>
  <c r="J24" i="2"/>
  <c r="I677" i="2"/>
  <c r="AZ677" i="2"/>
  <c r="BB25" i="2" s="1"/>
  <c r="J25" i="2"/>
  <c r="AS294" i="2"/>
  <c r="O318" i="2" a="1"/>
  <c r="O318" i="2" s="1"/>
  <c r="Z318" i="2" a="1"/>
  <c r="Z318" i="2" s="1"/>
  <c r="AK294" i="2"/>
  <c r="S294" i="2"/>
  <c r="AI318" i="2" a="1"/>
  <c r="AI318" i="2" s="1"/>
  <c r="AG318" i="2" a="1"/>
  <c r="AG318" i="2" s="1"/>
  <c r="AL318" i="2" a="1"/>
  <c r="AL318" i="2" s="1"/>
  <c r="Y294" i="2"/>
  <c r="T318" i="2" a="1"/>
  <c r="T318" i="2" s="1"/>
  <c r="AG294" i="2"/>
  <c r="AN294" i="2"/>
  <c r="AH294" i="2"/>
  <c r="AC318" i="2" a="1"/>
  <c r="AC318" i="2" s="1"/>
  <c r="AD318" i="2" a="1"/>
  <c r="AD318" i="2" s="1"/>
  <c r="N318" i="2" a="1"/>
  <c r="N318" i="2" s="1"/>
  <c r="M294" i="2"/>
  <c r="AO294" i="2"/>
  <c r="AU318" i="2" a="1"/>
  <c r="AU318" i="2" s="1"/>
  <c r="AP318" i="2" a="1"/>
  <c r="AP318" i="2" s="1"/>
  <c r="AM294" i="2"/>
  <c r="W318" i="2" a="1"/>
  <c r="W318" i="2" s="1"/>
  <c r="AE294" i="2"/>
  <c r="AT318" i="2" a="1"/>
  <c r="AT318" i="2" s="1"/>
  <c r="P294" i="2"/>
  <c r="U294" i="2"/>
  <c r="AO318" i="2" a="1"/>
  <c r="AO318" i="2" s="1"/>
  <c r="AQ318" i="2" a="1"/>
  <c r="AQ318" i="2" s="1"/>
  <c r="AA294" i="2"/>
  <c r="AS318" i="2" a="1"/>
  <c r="AS318" i="2" s="1"/>
  <c r="AU294" i="2"/>
  <c r="AI294" i="2"/>
  <c r="AP294" i="2"/>
  <c r="V318" i="2" a="1"/>
  <c r="V318" i="2" s="1"/>
  <c r="AM318" i="2" a="1"/>
  <c r="AM318" i="2" s="1"/>
  <c r="O294" i="2"/>
  <c r="AF318" i="2" a="1"/>
  <c r="AF318" i="2" s="1"/>
  <c r="R294" i="2"/>
  <c r="V294" i="2"/>
  <c r="W294" i="2"/>
  <c r="P318" i="2" a="1"/>
  <c r="P318" i="2" s="1"/>
  <c r="AA318" i="2" a="1"/>
  <c r="AA318" i="2" s="1"/>
  <c r="AK318" i="2" a="1"/>
  <c r="AK318" i="2" s="1"/>
  <c r="AR318" i="2" a="1"/>
  <c r="AR318" i="2" s="1"/>
  <c r="AD294" i="2"/>
  <c r="AT294" i="2"/>
  <c r="Z294" i="2"/>
  <c r="AQ294" i="2"/>
  <c r="AH318" i="2" a="1"/>
  <c r="AH318" i="2" s="1"/>
  <c r="R318" i="2" a="1"/>
  <c r="R318" i="2" s="1"/>
  <c r="Y318" i="2" a="1"/>
  <c r="Y318" i="2" s="1"/>
  <c r="AE318" i="2" a="1"/>
  <c r="AE318" i="2" s="1"/>
  <c r="AB294" i="2"/>
  <c r="AB318" i="2" a="1"/>
  <c r="AB318" i="2" s="1"/>
  <c r="Q318" i="2" a="1"/>
  <c r="Q318" i="2" s="1"/>
  <c r="AL294" i="2"/>
  <c r="S318" i="2" a="1"/>
  <c r="S318" i="2" s="1"/>
  <c r="AR294" i="2"/>
  <c r="AN318" i="2" a="1"/>
  <c r="AN318" i="2" s="1"/>
  <c r="AC294" i="2"/>
  <c r="N294" i="2"/>
  <c r="AF294" i="2"/>
  <c r="U318" i="2" a="1"/>
  <c r="U318" i="2" s="1"/>
  <c r="Q294" i="2"/>
  <c r="M318" i="2" a="1"/>
  <c r="M318" i="2" s="1"/>
  <c r="T294" i="2"/>
  <c r="AY696" i="2"/>
  <c r="BA44" i="2" s="1"/>
  <c r="I44" i="2"/>
  <c r="AY698" i="2"/>
  <c r="BA46" i="2" s="1"/>
  <c r="I46" i="2"/>
  <c r="AY671" i="2" l="1"/>
  <c r="BA19" i="2" s="1"/>
  <c r="I19" i="2"/>
  <c r="AY668" i="2"/>
  <c r="BA16" i="2" s="1"/>
  <c r="I16" i="2"/>
  <c r="AY707" i="2"/>
  <c r="BA55" i="2" s="1"/>
  <c r="I55" i="2"/>
  <c r="AY695" i="2"/>
  <c r="BA43" i="2" s="1"/>
  <c r="I43" i="2"/>
  <c r="AY691" i="2"/>
  <c r="BA39" i="2" s="1"/>
  <c r="I39" i="2"/>
  <c r="AP975" i="2" a="1"/>
  <c r="AP975" i="2" s="1"/>
  <c r="AH975" i="2" a="1"/>
  <c r="AH975" i="2" s="1"/>
  <c r="AB975" i="2" a="1"/>
  <c r="AB975" i="2" s="1"/>
  <c r="T975" i="2" a="1"/>
  <c r="T975" i="2" s="1"/>
  <c r="N975" i="2" a="1"/>
  <c r="N975" i="2" s="1"/>
  <c r="N987" i="2" s="1"/>
  <c r="AU975" i="2" a="1"/>
  <c r="AU975" i="2" s="1"/>
  <c r="AI987" i="2" s="1"/>
  <c r="AO975" i="2" a="1"/>
  <c r="AO975" i="2" s="1"/>
  <c r="AF987" i="2" s="1"/>
  <c r="AT975" i="2" a="1"/>
  <c r="AT975" i="2" s="1"/>
  <c r="AN975" i="2" a="1"/>
  <c r="AN975" i="2" s="1"/>
  <c r="AF975" i="2" a="1"/>
  <c r="AF975" i="2" s="1"/>
  <c r="Z975" i="2" a="1"/>
  <c r="Z975" i="2" s="1"/>
  <c r="V987" i="2" s="1"/>
  <c r="R975" i="2" a="1"/>
  <c r="R975" i="2" s="1"/>
  <c r="AE975" i="2" a="1"/>
  <c r="AE975" i="2" s="1"/>
  <c r="Y987" i="2" s="1"/>
  <c r="W975" i="2" a="1"/>
  <c r="W975" i="2" s="1"/>
  <c r="S987" i="2" s="1"/>
  <c r="Q975" i="2" a="1"/>
  <c r="Q975" i="2" s="1"/>
  <c r="P987" i="2" s="1"/>
  <c r="AR975" i="2" a="1"/>
  <c r="AR975" i="2" s="1"/>
  <c r="AL975" i="2" a="1"/>
  <c r="AL975" i="2" s="1"/>
  <c r="AD987" i="2" s="1"/>
  <c r="AI975" i="2" a="1"/>
  <c r="AI975" i="2" s="1"/>
  <c r="AA987" i="2" s="1"/>
  <c r="AG975" i="2" a="1"/>
  <c r="AG975" i="2" s="1"/>
  <c r="Z987" i="2" s="1"/>
  <c r="P975" i="2" a="1"/>
  <c r="P975" i="2" s="1"/>
  <c r="AI950" i="2"/>
  <c r="AA962" i="2" s="1"/>
  <c r="U950" i="2"/>
  <c r="R962" i="2" s="1"/>
  <c r="AD975" i="2" a="1"/>
  <c r="AD975" i="2" s="1"/>
  <c r="O975" i="2" a="1"/>
  <c r="O975" i="2" s="1"/>
  <c r="O987" i="2" s="1"/>
  <c r="AS975" i="2" a="1"/>
  <c r="AS975" i="2" s="1"/>
  <c r="AH987" i="2" s="1"/>
  <c r="AS950" i="2"/>
  <c r="AH962" i="2" s="1"/>
  <c r="AF950" i="2"/>
  <c r="R950" i="2"/>
  <c r="AQ975" i="2" a="1"/>
  <c r="AQ975" i="2" s="1"/>
  <c r="AG987" i="2" s="1"/>
  <c r="AA975" i="2" a="1"/>
  <c r="AA975" i="2" s="1"/>
  <c r="W987" i="2" s="1"/>
  <c r="AQ950" i="2"/>
  <c r="AG962" i="2" s="1"/>
  <c r="AD950" i="2"/>
  <c r="P950" i="2"/>
  <c r="AP950" i="2"/>
  <c r="AC950" i="2"/>
  <c r="X962" i="2" s="1"/>
  <c r="O950" i="2"/>
  <c r="O962" i="2" s="1"/>
  <c r="U975" i="2" a="1"/>
  <c r="U975" i="2" s="1"/>
  <c r="R987" i="2" s="1"/>
  <c r="AM950" i="2"/>
  <c r="AE962" i="2" s="1"/>
  <c r="Z950" i="2"/>
  <c r="V962" i="2" s="1"/>
  <c r="AW949" i="2"/>
  <c r="S975" i="2" a="1"/>
  <c r="S975" i="2" s="1"/>
  <c r="Q987" i="2" s="1"/>
  <c r="AL950" i="2"/>
  <c r="AD962" i="2" s="1"/>
  <c r="W950" i="2"/>
  <c r="S962" i="2" s="1"/>
  <c r="AT950" i="2"/>
  <c r="S950" i="2"/>
  <c r="Q962" i="2" s="1"/>
  <c r="AW974" i="2"/>
  <c r="AR950" i="2"/>
  <c r="Q950" i="2"/>
  <c r="P962" i="2" s="1"/>
  <c r="AO950" i="2"/>
  <c r="AF962" i="2" s="1"/>
  <c r="N950" i="2"/>
  <c r="N962" i="2" s="1"/>
  <c r="AN950" i="2"/>
  <c r="AH950" i="2"/>
  <c r="AG950" i="2"/>
  <c r="Z962" i="2" s="1"/>
  <c r="AM975" i="2" a="1"/>
  <c r="AM975" i="2" s="1"/>
  <c r="AE987" i="2" s="1"/>
  <c r="AE950" i="2"/>
  <c r="Y962" i="2" s="1"/>
  <c r="AB950" i="2"/>
  <c r="V975" i="2" a="1"/>
  <c r="V975" i="2" s="1"/>
  <c r="V950" i="2"/>
  <c r="AY655" i="2"/>
  <c r="BA3" i="2" s="1"/>
  <c r="AU950" i="2"/>
  <c r="AI962" i="2" s="1"/>
  <c r="AA950" i="2"/>
  <c r="W962" i="2" s="1"/>
  <c r="T950" i="2"/>
  <c r="AC975" i="2" a="1"/>
  <c r="AC975" i="2" s="1"/>
  <c r="X987" i="2" s="1"/>
  <c r="I3" i="2"/>
  <c r="AY683" i="2"/>
  <c r="BA31" i="2" s="1"/>
  <c r="I31" i="2"/>
  <c r="AY692" i="2"/>
  <c r="BA40" i="2" s="1"/>
  <c r="I40" i="2"/>
  <c r="AY678" i="2"/>
  <c r="BA26" i="2" s="1"/>
  <c r="I26" i="2"/>
  <c r="AY659" i="2"/>
  <c r="BA7" i="2" s="1"/>
  <c r="I7" i="2"/>
  <c r="AY667" i="2"/>
  <c r="BA15" i="2" s="1"/>
  <c r="I15" i="2"/>
  <c r="AY702" i="2"/>
  <c r="BA50" i="2" s="1"/>
  <c r="I50" i="2"/>
  <c r="AY663" i="2"/>
  <c r="BA11" i="2" s="1"/>
  <c r="I11" i="2"/>
  <c r="AY704" i="2"/>
  <c r="BA52" i="2" s="1"/>
  <c r="I52" i="2"/>
  <c r="AY700" i="2"/>
  <c r="BA48" i="2" s="1"/>
  <c r="I48" i="2"/>
  <c r="AY687" i="2"/>
  <c r="BA35" i="2" s="1"/>
  <c r="I35" i="2"/>
  <c r="AY675" i="2"/>
  <c r="BA23" i="2" s="1"/>
  <c r="I23" i="2"/>
  <c r="AY701" i="2"/>
  <c r="BA49" i="2" s="1"/>
  <c r="I49" i="2"/>
  <c r="AY656" i="2"/>
  <c r="BA4" i="2" s="1"/>
  <c r="I4" i="2"/>
  <c r="AY677" i="2"/>
  <c r="BA25" i="2" s="1"/>
  <c r="I25" i="2"/>
  <c r="AY699" i="2"/>
  <c r="BA47" i="2" s="1"/>
  <c r="I47" i="2"/>
  <c r="AY689" i="2"/>
  <c r="BA37" i="2" s="1"/>
  <c r="I37" i="2"/>
  <c r="AY679" i="2"/>
  <c r="BA27" i="2" s="1"/>
  <c r="I27" i="2"/>
  <c r="AY676" i="2"/>
  <c r="BA24" i="2" s="1"/>
  <c r="I24" i="2"/>
  <c r="AY664" i="2"/>
  <c r="BA12" i="2" s="1"/>
  <c r="I12" i="2"/>
  <c r="AY703" i="2"/>
  <c r="BA51" i="2" s="1"/>
  <c r="I51" i="2"/>
  <c r="AY665" i="2"/>
  <c r="BA13" i="2" s="1"/>
  <c r="I13" i="2"/>
  <c r="AY666" i="2"/>
  <c r="BA14" i="2" s="1"/>
  <c r="I14" i="2"/>
  <c r="AY688" i="2"/>
  <c r="BA36" i="2" s="1"/>
  <c r="I36" i="2"/>
  <c r="AY680" i="2"/>
  <c r="BA28" i="2" s="1"/>
  <c r="I28" i="2"/>
  <c r="AI321" i="2" a="1"/>
  <c r="AI321" i="2" s="1"/>
  <c r="AA332" i="2" s="1"/>
  <c r="AC321" i="2" a="1"/>
  <c r="AC321" i="2" s="1"/>
  <c r="X332" i="2" s="1"/>
  <c r="V321" i="2" a="1"/>
  <c r="V321" i="2" s="1"/>
  <c r="P321" i="2" a="1"/>
  <c r="P321" i="2" s="1"/>
  <c r="AU321" i="2" a="1"/>
  <c r="AU321" i="2" s="1"/>
  <c r="AI332" i="2" s="1"/>
  <c r="AO321" i="2" a="1"/>
  <c r="AO321" i="2" s="1"/>
  <c r="AF332" i="2" s="1"/>
  <c r="AH321" i="2" a="1"/>
  <c r="AH321" i="2" s="1"/>
  <c r="AB321" i="2" a="1"/>
  <c r="AB321" i="2" s="1"/>
  <c r="U321" i="2" a="1"/>
  <c r="U321" i="2" s="1"/>
  <c r="R332" i="2" s="1"/>
  <c r="O321" i="2" a="1"/>
  <c r="O321" i="2" s="1"/>
  <c r="O332" i="2" s="1"/>
  <c r="AT321" i="2" a="1"/>
  <c r="AT321" i="2" s="1"/>
  <c r="AN321" i="2" a="1"/>
  <c r="AN321" i="2" s="1"/>
  <c r="AG321" i="2" a="1"/>
  <c r="AG321" i="2" s="1"/>
  <c r="Z332" i="2" s="1"/>
  <c r="AA321" i="2" a="1"/>
  <c r="AA321" i="2" s="1"/>
  <c r="W332" i="2" s="1"/>
  <c r="T321" i="2" a="1"/>
  <c r="T321" i="2" s="1"/>
  <c r="N321" i="2" a="1"/>
  <c r="N321" i="2" s="1"/>
  <c r="N332" i="2" s="1"/>
  <c r="AS321" i="2" a="1"/>
  <c r="AS321" i="2" s="1"/>
  <c r="AH332" i="2" s="1"/>
  <c r="AM321" i="2" a="1"/>
  <c r="AM321" i="2" s="1"/>
  <c r="AE332" i="2" s="1"/>
  <c r="AF321" i="2" a="1"/>
  <c r="AF321" i="2" s="1"/>
  <c r="Z321" i="2" a="1"/>
  <c r="Z321" i="2" s="1"/>
  <c r="V332" i="2" s="1"/>
  <c r="S321" i="2" a="1"/>
  <c r="S321" i="2" s="1"/>
  <c r="Q332" i="2" s="1"/>
  <c r="M321" i="2" a="1"/>
  <c r="M321" i="2" s="1"/>
  <c r="AD321" i="2" a="1"/>
  <c r="AD321" i="2" s="1"/>
  <c r="W321" i="2" a="1"/>
  <c r="W321" i="2" s="1"/>
  <c r="S332" i="2" s="1"/>
  <c r="Q321" i="2" a="1"/>
  <c r="Q321" i="2" s="1"/>
  <c r="P332" i="2" s="1"/>
  <c r="AU297" i="2"/>
  <c r="AI308" i="2" s="1"/>
  <c r="AI297" i="2"/>
  <c r="AA308" i="2" s="1"/>
  <c r="V297" i="2"/>
  <c r="AP321" i="2" a="1"/>
  <c r="AP321" i="2" s="1"/>
  <c r="AQ321" i="2" a="1"/>
  <c r="AQ321" i="2" s="1"/>
  <c r="AG332" i="2" s="1"/>
  <c r="R321" i="2" a="1"/>
  <c r="R321" i="2" s="1"/>
  <c r="AL321" i="2" a="1"/>
  <c r="AL321" i="2" s="1"/>
  <c r="AD332" i="2" s="1"/>
  <c r="AK297" i="2"/>
  <c r="W297" i="2"/>
  <c r="S308" i="2" s="1"/>
  <c r="AK321" i="2" a="1"/>
  <c r="AK321" i="2" s="1"/>
  <c r="AH297" i="2"/>
  <c r="T297" i="2"/>
  <c r="AT297" i="2"/>
  <c r="AG297" i="2"/>
  <c r="Z308" i="2" s="1"/>
  <c r="S297" i="2"/>
  <c r="Q308" i="2" s="1"/>
  <c r="AE321" i="2" a="1"/>
  <c r="AE321" i="2" s="1"/>
  <c r="Y332" i="2" s="1"/>
  <c r="AS297" i="2"/>
  <c r="AH308" i="2" s="1"/>
  <c r="AF297" i="2"/>
  <c r="R297" i="2"/>
  <c r="Q297" i="2"/>
  <c r="P308" i="2" s="1"/>
  <c r="AR297" i="2"/>
  <c r="AE297" i="2"/>
  <c r="Y308" i="2" s="1"/>
  <c r="AR321" i="2" a="1"/>
  <c r="AR321" i="2" s="1"/>
  <c r="AN297" i="2"/>
  <c r="AA297" i="2"/>
  <c r="W308" i="2" s="1"/>
  <c r="M297" i="2"/>
  <c r="S303" i="2"/>
  <c r="Q314" i="2" s="1"/>
  <c r="M302" i="2"/>
  <c r="U297" i="2"/>
  <c r="R308" i="2" s="1"/>
  <c r="AQ297" i="2"/>
  <c r="AG308" i="2" s="1"/>
  <c r="P297" i="2"/>
  <c r="N297" i="2"/>
  <c r="N308" i="2" s="1"/>
  <c r="AB303" i="2"/>
  <c r="AB297" i="2"/>
  <c r="AP297" i="2"/>
  <c r="O297" i="2"/>
  <c r="O308" i="2" s="1"/>
  <c r="AS302" i="2"/>
  <c r="AH313" i="2" s="1"/>
  <c r="AO297" i="2"/>
  <c r="AF308" i="2" s="1"/>
  <c r="N302" i="2"/>
  <c r="N313" i="2" s="1"/>
  <c r="AB302" i="2"/>
  <c r="AQ303" i="2"/>
  <c r="AG314" i="2" s="1"/>
  <c r="AQ302" i="2"/>
  <c r="AG313" i="2" s="1"/>
  <c r="AM297" i="2"/>
  <c r="AE308" i="2" s="1"/>
  <c r="Y303" i="2"/>
  <c r="AL297" i="2"/>
  <c r="AD308" i="2" s="1"/>
  <c r="Y321" i="2" a="1"/>
  <c r="Y321" i="2" s="1"/>
  <c r="AK303" i="2"/>
  <c r="AD302" i="2"/>
  <c r="AD297" i="2"/>
  <c r="AC297" i="2"/>
  <c r="X308" i="2" s="1"/>
  <c r="Y297" i="2"/>
  <c r="Z297" i="2"/>
  <c r="V308" i="2" s="1"/>
  <c r="AA303" i="2"/>
  <c r="W314" i="2" s="1"/>
  <c r="AI327" i="2" a="1"/>
  <c r="AI327" i="2" s="1"/>
  <c r="AA338" i="2" s="1"/>
  <c r="AS326" i="2" a="1"/>
  <c r="AS326" i="2" s="1"/>
  <c r="AH337" i="2" s="1"/>
  <c r="S326" i="2" a="1"/>
  <c r="S326" i="2" s="1"/>
  <c r="Q337" i="2" s="1"/>
  <c r="AG327" i="2" a="1"/>
  <c r="AG327" i="2" s="1"/>
  <c r="Z338" i="2" s="1"/>
  <c r="AK326" i="2" a="1"/>
  <c r="AK326" i="2" s="1"/>
  <c r="Q326" i="2" a="1"/>
  <c r="Q326" i="2" s="1"/>
  <c r="P337" i="2" s="1"/>
  <c r="AI326" i="2" a="1"/>
  <c r="AI326" i="2" s="1"/>
  <c r="AA337" i="2" s="1"/>
  <c r="Z303" i="2"/>
  <c r="V314" i="2" s="1"/>
  <c r="Q303" i="2"/>
  <c r="P314" i="2" s="1"/>
  <c r="AG302" i="2"/>
  <c r="Z313" i="2" s="1"/>
  <c r="AN303" i="2"/>
  <c r="AU302" i="2"/>
  <c r="AI313" i="2" s="1"/>
  <c r="AO303" i="2"/>
  <c r="AF314" i="2" s="1"/>
  <c r="AC327" i="2" a="1"/>
  <c r="AC327" i="2" s="1"/>
  <c r="X338" i="2" s="1"/>
  <c r="AM326" i="2" a="1"/>
  <c r="AM326" i="2" s="1"/>
  <c r="AE337" i="2" s="1"/>
  <c r="M326" i="2" a="1"/>
  <c r="M326" i="2" s="1"/>
  <c r="AA327" i="2" a="1"/>
  <c r="AA327" i="2" s="1"/>
  <c r="W338" i="2" s="1"/>
  <c r="AC326" i="2" a="1"/>
  <c r="AC326" i="2" s="1"/>
  <c r="X337" i="2" s="1"/>
  <c r="M303" i="2"/>
  <c r="T302" i="2"/>
  <c r="P302" i="2"/>
  <c r="W303" i="2"/>
  <c r="S314" i="2" s="1"/>
  <c r="AN302" i="2"/>
  <c r="V327" i="2" a="1"/>
  <c r="V327" i="2" s="1"/>
  <c r="T327" i="2" a="1"/>
  <c r="T327" i="2" s="1"/>
  <c r="AR327" i="2" a="1"/>
  <c r="AR327" i="2" s="1"/>
  <c r="V326" i="2" a="1"/>
  <c r="V326" i="2" s="1"/>
  <c r="AS303" i="2"/>
  <c r="AH314" i="2" s="1"/>
  <c r="AK302" i="2"/>
  <c r="AP302" i="2"/>
  <c r="AP303" i="2"/>
  <c r="P327" i="2" a="1"/>
  <c r="P327" i="2" s="1"/>
  <c r="AT327" i="2" a="1"/>
  <c r="AT327" i="2" s="1"/>
  <c r="N327" i="2" a="1"/>
  <c r="N327" i="2" s="1"/>
  <c r="N338" i="2" s="1"/>
  <c r="AL327" i="2" a="1"/>
  <c r="AL327" i="2" s="1"/>
  <c r="AD338" i="2" s="1"/>
  <c r="P326" i="2" a="1"/>
  <c r="P326" i="2" s="1"/>
  <c r="AG303" i="2"/>
  <c r="Z314" i="2" s="1"/>
  <c r="AN326" i="2" a="1"/>
  <c r="AN326" i="2" s="1"/>
  <c r="Y302" i="2"/>
  <c r="AF303" i="2"/>
  <c r="AA302" i="2"/>
  <c r="W313" i="2" s="1"/>
  <c r="AG326" i="2" a="1"/>
  <c r="AG326" i="2" s="1"/>
  <c r="Z337" i="2" s="1"/>
  <c r="AN327" i="2" a="1"/>
  <c r="AN327" i="2" s="1"/>
  <c r="AE326" i="2" a="1"/>
  <c r="AE326" i="2" s="1"/>
  <c r="Y337" i="2" s="1"/>
  <c r="AP326" i="2" a="1"/>
  <c r="AP326" i="2" s="1"/>
  <c r="T303" i="2"/>
  <c r="AK327" i="2" a="1"/>
  <c r="AK327" i="2" s="1"/>
  <c r="P303" i="2"/>
  <c r="AR303" i="2"/>
  <c r="AA326" i="2" a="1"/>
  <c r="AA326" i="2" s="1"/>
  <c r="W337" i="2" s="1"/>
  <c r="AR326" i="2" a="1"/>
  <c r="AR326" i="2" s="1"/>
  <c r="Y326" i="2" a="1"/>
  <c r="Y326" i="2" s="1"/>
  <c r="AD327" i="2" a="1"/>
  <c r="AD327" i="2" s="1"/>
  <c r="AR302" i="2"/>
  <c r="AO326" i="2" a="1"/>
  <c r="AO326" i="2" s="1"/>
  <c r="AF337" i="2" s="1"/>
  <c r="R302" i="2"/>
  <c r="AC303" i="2"/>
  <c r="X314" i="2" s="1"/>
  <c r="M327" i="2" a="1"/>
  <c r="M327" i="2" s="1"/>
  <c r="AT302" i="2"/>
  <c r="T326" i="2" a="1"/>
  <c r="T326" i="2" s="1"/>
  <c r="AH327" i="2" a="1"/>
  <c r="AH327" i="2" s="1"/>
  <c r="AL326" i="2" a="1"/>
  <c r="AL326" i="2" s="1"/>
  <c r="AD337" i="2" s="1"/>
  <c r="R326" i="2" a="1"/>
  <c r="R326" i="2" s="1"/>
  <c r="AF327" i="2" a="1"/>
  <c r="AF327" i="2" s="1"/>
  <c r="W327" i="2" a="1"/>
  <c r="W327" i="2" s="1"/>
  <c r="S338" i="2" s="1"/>
  <c r="AU303" i="2"/>
  <c r="AI314" i="2" s="1"/>
  <c r="AF302" i="2"/>
  <c r="AE303" i="2"/>
  <c r="Y314" i="2" s="1"/>
  <c r="AE302" i="2"/>
  <c r="Y313" i="2" s="1"/>
  <c r="O327" i="2" a="1"/>
  <c r="O327" i="2" s="1"/>
  <c r="O338" i="2" s="1"/>
  <c r="AQ327" i="2" a="1"/>
  <c r="AQ327" i="2" s="1"/>
  <c r="AG338" i="2" s="1"/>
  <c r="AO302" i="2"/>
  <c r="AF313" i="2" s="1"/>
  <c r="AL302" i="2"/>
  <c r="AD313" i="2" s="1"/>
  <c r="Q302" i="2"/>
  <c r="P313" i="2" s="1"/>
  <c r="AT303" i="2"/>
  <c r="N326" i="2" a="1"/>
  <c r="N326" i="2" s="1"/>
  <c r="N337" i="2" s="1"/>
  <c r="AB327" i="2" a="1"/>
  <c r="AB327" i="2" s="1"/>
  <c r="Z327" i="2" a="1"/>
  <c r="Z327" i="2" s="1"/>
  <c r="V338" i="2" s="1"/>
  <c r="Q327" i="2" a="1"/>
  <c r="Q327" i="2" s="1"/>
  <c r="P338" i="2" s="1"/>
  <c r="AI303" i="2"/>
  <c r="AA314" i="2" s="1"/>
  <c r="S302" i="2"/>
  <c r="Q313" i="2" s="1"/>
  <c r="AM303" i="2"/>
  <c r="AE314" i="2" s="1"/>
  <c r="R303" i="2"/>
  <c r="O303" i="2"/>
  <c r="O314" i="2" s="1"/>
  <c r="O302" i="2"/>
  <c r="O313" i="2" s="1"/>
  <c r="AE327" i="2" a="1"/>
  <c r="AE327" i="2" s="1"/>
  <c r="Y338" i="2" s="1"/>
  <c r="AT326" i="2" a="1"/>
  <c r="AT326" i="2" s="1"/>
  <c r="AC302" i="2"/>
  <c r="X313" i="2" s="1"/>
  <c r="U327" i="2" a="1"/>
  <c r="U327" i="2" s="1"/>
  <c r="R338" i="2" s="1"/>
  <c r="S327" i="2" a="1"/>
  <c r="S327" i="2" s="1"/>
  <c r="Q338" i="2" s="1"/>
  <c r="AH326" i="2" a="1"/>
  <c r="AH326" i="2" s="1"/>
  <c r="V303" i="2"/>
  <c r="AP327" i="2" a="1"/>
  <c r="AP327" i="2" s="1"/>
  <c r="U303" i="2"/>
  <c r="R314" i="2" s="1"/>
  <c r="AM302" i="2"/>
  <c r="AE313" i="2" s="1"/>
  <c r="AH303" i="2"/>
  <c r="AI302" i="2"/>
  <c r="AA313" i="2" s="1"/>
  <c r="AS327" i="2" a="1"/>
  <c r="AS327" i="2" s="1"/>
  <c r="AH338" i="2" s="1"/>
  <c r="AB326" i="2" a="1"/>
  <c r="AB326" i="2" s="1"/>
  <c r="AU327" i="2" a="1"/>
  <c r="AU327" i="2" s="1"/>
  <c r="AI338" i="2" s="1"/>
  <c r="AF326" i="2" a="1"/>
  <c r="AF326" i="2" s="1"/>
  <c r="AM327" i="2" a="1"/>
  <c r="AM327" i="2" s="1"/>
  <c r="AE338" i="2" s="1"/>
  <c r="AD326" i="2" a="1"/>
  <c r="AD326" i="2" s="1"/>
  <c r="Y327" i="2" a="1"/>
  <c r="Y327" i="2" s="1"/>
  <c r="U326" i="2" a="1"/>
  <c r="U326" i="2" s="1"/>
  <c r="R337" i="2" s="1"/>
  <c r="AH302" i="2"/>
  <c r="AU326" i="2" a="1"/>
  <c r="AU326" i="2" s="1"/>
  <c r="AI337" i="2" s="1"/>
  <c r="Z302" i="2"/>
  <c r="V313" i="2" s="1"/>
  <c r="AD303" i="2"/>
  <c r="W302" i="2"/>
  <c r="S313" i="2" s="1"/>
  <c r="AO327" i="2" a="1"/>
  <c r="AO327" i="2" s="1"/>
  <c r="AF338" i="2" s="1"/>
  <c r="Z326" i="2" a="1"/>
  <c r="Z326" i="2" s="1"/>
  <c r="V337" i="2" s="1"/>
  <c r="AQ326" i="2" a="1"/>
  <c r="AQ326" i="2" s="1"/>
  <c r="AG337" i="2" s="1"/>
  <c r="W326" i="2" a="1"/>
  <c r="W326" i="2" s="1"/>
  <c r="S337" i="2" s="1"/>
  <c r="R327" i="2" a="1"/>
  <c r="R327" i="2" s="1"/>
  <c r="O326" i="2" a="1"/>
  <c r="O326" i="2" s="1"/>
  <c r="O337" i="2" s="1"/>
  <c r="U302" i="2"/>
  <c r="R313" i="2" s="1"/>
  <c r="AL303" i="2"/>
  <c r="AD314" i="2" s="1"/>
  <c r="N303" i="2"/>
  <c r="N314" i="2" s="1"/>
  <c r="V302" i="2"/>
  <c r="AE322" i="2" l="1" a="1"/>
  <c r="AE322" i="2" s="1"/>
  <c r="Y333" i="2" s="1"/>
  <c r="Y322" i="2" a="1"/>
  <c r="Y322" i="2" s="1"/>
  <c r="R322" i="2" a="1"/>
  <c r="R322" i="2" s="1"/>
  <c r="AQ322" i="2" a="1"/>
  <c r="AQ322" i="2" s="1"/>
  <c r="AG333" i="2" s="1"/>
  <c r="AK322" i="2" a="1"/>
  <c r="AK322" i="2" s="1"/>
  <c r="AS298" i="2"/>
  <c r="AH309" i="2" s="1"/>
  <c r="AG298" i="2"/>
  <c r="Z309" i="2" s="1"/>
  <c r="T298" i="2"/>
  <c r="AD322" i="2" a="1"/>
  <c r="AD322" i="2" s="1"/>
  <c r="W322" i="2" a="1"/>
  <c r="W322" i="2" s="1"/>
  <c r="S333" i="2" s="1"/>
  <c r="Q322" i="2" a="1"/>
  <c r="Q322" i="2" s="1"/>
  <c r="P333" i="2" s="1"/>
  <c r="AP322" i="2" a="1"/>
  <c r="AP322" i="2" s="1"/>
  <c r="AI322" i="2" a="1"/>
  <c r="AI322" i="2" s="1"/>
  <c r="AA333" i="2" s="1"/>
  <c r="AC322" i="2" a="1"/>
  <c r="AC322" i="2" s="1"/>
  <c r="X333" i="2" s="1"/>
  <c r="V322" i="2" a="1"/>
  <c r="V322" i="2" s="1"/>
  <c r="P322" i="2" a="1"/>
  <c r="P322" i="2" s="1"/>
  <c r="AU322" i="2" a="1"/>
  <c r="AU322" i="2" s="1"/>
  <c r="AI333" i="2" s="1"/>
  <c r="AO322" i="2" a="1"/>
  <c r="AO322" i="2" s="1"/>
  <c r="AF333" i="2" s="1"/>
  <c r="AH322" i="2" a="1"/>
  <c r="AH322" i="2" s="1"/>
  <c r="AB322" i="2" a="1"/>
  <c r="AB322" i="2" s="1"/>
  <c r="U322" i="2" a="1"/>
  <c r="U322" i="2" s="1"/>
  <c r="R333" i="2" s="1"/>
  <c r="O322" i="2" a="1"/>
  <c r="O322" i="2" s="1"/>
  <c r="O333" i="2" s="1"/>
  <c r="AF322" i="2" a="1"/>
  <c r="AF322" i="2" s="1"/>
  <c r="Z322" i="2" a="1"/>
  <c r="Z322" i="2" s="1"/>
  <c r="V333" i="2" s="1"/>
  <c r="S322" i="2" a="1"/>
  <c r="S322" i="2" s="1"/>
  <c r="Q333" i="2" s="1"/>
  <c r="M322" i="2" a="1"/>
  <c r="M322" i="2" s="1"/>
  <c r="W298" i="2"/>
  <c r="S309" i="2" s="1"/>
  <c r="AR322" i="2" a="1"/>
  <c r="AR322" i="2" s="1"/>
  <c r="AL322" i="2" a="1"/>
  <c r="AL322" i="2" s="1"/>
  <c r="AD333" i="2" s="1"/>
  <c r="AA322" i="2" a="1"/>
  <c r="AA322" i="2" s="1"/>
  <c r="W333" i="2" s="1"/>
  <c r="AT322" i="2" a="1"/>
  <c r="AT322" i="2" s="1"/>
  <c r="AP298" i="2"/>
  <c r="AC298" i="2"/>
  <c r="X309" i="2" s="1"/>
  <c r="N298" i="2"/>
  <c r="N309" i="2" s="1"/>
  <c r="AS322" i="2" a="1"/>
  <c r="AS322" i="2" s="1"/>
  <c r="AH333" i="2" s="1"/>
  <c r="T322" i="2" a="1"/>
  <c r="T322" i="2" s="1"/>
  <c r="AN298" i="2"/>
  <c r="AA298" i="2"/>
  <c r="W309" i="2" s="1"/>
  <c r="AN322" i="2" a="1"/>
  <c r="AN322" i="2" s="1"/>
  <c r="AM298" i="2"/>
  <c r="AE309" i="2" s="1"/>
  <c r="Z298" i="2"/>
  <c r="V309" i="2" s="1"/>
  <c r="AL298" i="2"/>
  <c r="AD309" i="2" s="1"/>
  <c r="Y298" i="2"/>
  <c r="AK298" i="2"/>
  <c r="AM322" i="2" a="1"/>
  <c r="AM322" i="2" s="1"/>
  <c r="AE333" i="2" s="1"/>
  <c r="N322" i="2" a="1"/>
  <c r="N322" i="2" s="1"/>
  <c r="N333" i="2" s="1"/>
  <c r="V298" i="2"/>
  <c r="AG322" i="2" a="1"/>
  <c r="AG322" i="2" s="1"/>
  <c r="Z333" i="2" s="1"/>
  <c r="AT298" i="2"/>
  <c r="AF298" i="2"/>
  <c r="Q298" i="2"/>
  <c r="P309" i="2" s="1"/>
  <c r="AI298" i="2"/>
  <c r="AA309" i="2" s="1"/>
  <c r="AE298" i="2"/>
  <c r="Y309" i="2" s="1"/>
  <c r="AH298" i="2"/>
  <c r="AD298" i="2"/>
  <c r="AB298" i="2"/>
  <c r="P298" i="2"/>
  <c r="M298" i="2"/>
  <c r="U298" i="2"/>
  <c r="R309" i="2" s="1"/>
  <c r="AR298" i="2"/>
  <c r="AO298" i="2"/>
  <c r="AF309" i="2" s="1"/>
  <c r="S298" i="2"/>
  <c r="Q309" i="2" s="1"/>
  <c r="AU298" i="2"/>
  <c r="AI309" i="2" s="1"/>
  <c r="R298" i="2"/>
  <c r="AQ298" i="2"/>
  <c r="AG309" i="2" s="1"/>
  <c r="O298" i="2"/>
  <c r="O30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<sst xmlns="http://schemas.openxmlformats.org/spreadsheetml/2006/main" count="3524" uniqueCount="139">
  <si>
    <t>lnSkyline (0.6, 0.4)</t>
  </si>
  <si>
    <t>Target or symm.; Gain &gt; 0</t>
  </si>
  <si>
    <t>Leakage</t>
  </si>
  <si>
    <t>Name</t>
  </si>
  <si>
    <t>Algorithm</t>
  </si>
  <si>
    <t>Open</t>
  </si>
  <si>
    <t>Closed</t>
  </si>
  <si>
    <t>BNL Causal</t>
  </si>
  <si>
    <t>BNL Causal HM</t>
  </si>
  <si>
    <t>SFS Causal</t>
  </si>
  <si>
    <t>SaLSa Causal</t>
  </si>
  <si>
    <t>D&amp;C Causal</t>
  </si>
  <si>
    <t>BBS Causal</t>
  </si>
  <si>
    <t>Data Size</t>
  </si>
  <si>
    <t>50K</t>
  </si>
  <si>
    <t>100K</t>
  </si>
  <si>
    <t>200K</t>
  </si>
  <si>
    <t>% Dominance gain wrt Non-Causal Baseline [median]</t>
  </si>
  <si>
    <t>% Sequential Time gain wrt Non-Causal Baseline [median]</t>
  </si>
  <si>
    <t>400K</t>
  </si>
  <si>
    <t>BNL</t>
  </si>
  <si>
    <t>BNL HM</t>
  </si>
  <si>
    <t>SFS</t>
  </si>
  <si>
    <t>SaLSa</t>
  </si>
  <si>
    <t>D&amp;C</t>
  </si>
  <si>
    <t>BBS</t>
  </si>
  <si>
    <t>Average Benchmark (results)</t>
  </si>
  <si>
    <t>Average Benchmark (sequential timing)</t>
  </si>
  <si>
    <t>Average Benchmark (parallel timing)</t>
  </si>
  <si>
    <t>Average Benchmark (cluster_time)</t>
  </si>
  <si>
    <t>KMeans Time (seconds)</t>
  </si>
  <si>
    <t>Gain</t>
  </si>
  <si>
    <t>156XXXX</t>
  </si>
  <si>
    <t>Hong_Kong_Weather_3</t>
  </si>
  <si>
    <t>{cloud, mean_wet_bulb_temp, rainfall, rel_humidity}</t>
  </si>
  <si>
    <t>156XXXN</t>
  </si>
  <si>
    <t>156XXNX</t>
  </si>
  <si>
    <t>156XXNN</t>
  </si>
  <si>
    <t>156XNXX</t>
  </si>
  <si>
    <t>156XNXN</t>
  </si>
  <si>
    <t>156XNNX</t>
  </si>
  <si>
    <t>156XNNN</t>
  </si>
  <si>
    <t>156NXXX</t>
  </si>
  <si>
    <t>156NXXN</t>
  </si>
  <si>
    <t>156NXNX</t>
  </si>
  <si>
    <t>156NXNN</t>
  </si>
  <si>
    <t>156NNXX</t>
  </si>
  <si>
    <t>156NNXN</t>
  </si>
  <si>
    <t>156NNNX</t>
  </si>
  <si>
    <t>156NNNN</t>
  </si>
  <si>
    <t>157XXX</t>
  </si>
  <si>
    <t>DryBean_3</t>
  </si>
  <si>
    <t>{AspectRatio, Perimeter, Roundness}</t>
  </si>
  <si>
    <t>157XXN</t>
  </si>
  <si>
    <t>157XNX</t>
  </si>
  <si>
    <t>157XNN</t>
  </si>
  <si>
    <t>157NXX</t>
  </si>
  <si>
    <t>157NXN</t>
  </si>
  <si>
    <t>157NNX</t>
  </si>
  <si>
    <t>157NNN</t>
  </si>
  <si>
    <t>158XXXX</t>
  </si>
  <si>
    <t>IndividualHouseholdPowerConsumption4</t>
  </si>
  <si>
    <t>{Global_intensity, Sub_metering_2, Sub_metering_3, Voltage}</t>
  </si>
  <si>
    <t>158XXXN</t>
  </si>
  <si>
    <t>158XXNX</t>
  </si>
  <si>
    <t>158XXNN</t>
  </si>
  <si>
    <t>158XNXX</t>
  </si>
  <si>
    <t>158XNXN</t>
  </si>
  <si>
    <t>158XNNX</t>
  </si>
  <si>
    <t>158XNNN</t>
  </si>
  <si>
    <t>158NXXX</t>
  </si>
  <si>
    <t>158NXXN</t>
  </si>
  <si>
    <t>158NXNX</t>
  </si>
  <si>
    <t>158NXNN</t>
  </si>
  <si>
    <t>158NNXX</t>
  </si>
  <si>
    <t>158NNXN</t>
  </si>
  <si>
    <t>158NNNX</t>
  </si>
  <si>
    <t>158NNNN</t>
  </si>
  <si>
    <t>159XXX</t>
  </si>
  <si>
    <t>AutoMPG7</t>
  </si>
  <si>
    <t>{acceleration, displacement, weight}</t>
  </si>
  <si>
    <t>159XXN</t>
  </si>
  <si>
    <t>159XNX</t>
  </si>
  <si>
    <t>159XNN</t>
  </si>
  <si>
    <t>159NXX</t>
  </si>
  <si>
    <t>159NXN</t>
  </si>
  <si>
    <t>159NNX</t>
  </si>
  <si>
    <t>159NNN</t>
  </si>
  <si>
    <t>160XXX</t>
  </si>
  <si>
    <t>AutoMPG8</t>
  </si>
  <si>
    <t>160XXN</t>
  </si>
  <si>
    <t>160XNX</t>
  </si>
  <si>
    <t>160XNN</t>
  </si>
  <si>
    <t>160NXX</t>
  </si>
  <si>
    <t>160NXN</t>
  </si>
  <si>
    <t>160NNX</t>
  </si>
  <si>
    <t>160NNN</t>
  </si>
  <si>
    <t>Mean</t>
  </si>
  <si>
    <t>ALL</t>
  </si>
  <si>
    <t>Target</t>
  </si>
  <si>
    <t>Gain &gt; 0</t>
  </si>
  <si>
    <t>Gain &lt;=0</t>
  </si>
  <si>
    <t>Target; Gain &gt; 0</t>
  </si>
  <si>
    <t>Target; Gain &lt;= 0</t>
  </si>
  <si>
    <t>Median</t>
  </si>
  <si>
    <t>Gain Option</t>
  </si>
  <si>
    <t>Average Benchmark (results, % diff. from baseline)</t>
  </si>
  <si>
    <t>Average Benchmark (sequential timing, % diff. from baseline)</t>
  </si>
  <si>
    <t>Average Benchmark (parallel timing, % diff. from baseline)</t>
  </si>
  <si>
    <t>Average Gain (data driven)</t>
  </si>
  <si>
    <t>Average Gain (unweighted)</t>
  </si>
  <si>
    <t>Average Gain (weighted)</t>
  </si>
  <si>
    <t>4L</t>
  </si>
  <si>
    <t>TargetN</t>
  </si>
  <si>
    <t>#N</t>
  </si>
  <si>
    <t>Pref</t>
  </si>
  <si>
    <t>Pref&amp;Target</t>
  </si>
  <si>
    <t>Gain 0</t>
  </si>
  <si>
    <t>Gain 1</t>
  </si>
  <si>
    <t>Gain 2</t>
  </si>
  <si>
    <t>Gain 3</t>
  </si>
  <si>
    <t>Gain 4</t>
  </si>
  <si>
    <t>Leaky Gain 1</t>
  </si>
  <si>
    <t>Leaky Gain 2</t>
  </si>
  <si>
    <t>Leaky Gain 3</t>
  </si>
  <si>
    <t>Leaky Gain 4</t>
  </si>
  <si>
    <t xml:space="preserve">Gain &gt; 0 </t>
  </si>
  <si>
    <t>Gain &lt;= 0</t>
  </si>
  <si>
    <t>Target (or sym)</t>
  </si>
  <si>
    <t>Target (or sym); Gain &gt; 0</t>
  </si>
  <si>
    <t>Target (or sym); Gain &lt;= 0</t>
  </si>
  <si>
    <t>Average Benchmark (results, % diff. from BNL)</t>
  </si>
  <si>
    <t>Average Benchmark (sequential timing, % diff. from BNL)</t>
  </si>
  <si>
    <t>Average Benchmark (parallel timing, % diff. from BNL)</t>
  </si>
  <si>
    <t>Target (or sym) ; Gain</t>
  </si>
  <si>
    <t>Gain&lt;=0</t>
  </si>
  <si>
    <t>Gain&gt;0</t>
  </si>
  <si>
    <t>*</t>
  </si>
  <si>
    <t>Gain &gt;0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</si>
</sst>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5" tint="0.3999755851924192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10" fontId="2" fillId="0" borderId="0" xfId="1" applyNumberFormat="1"/>
    <xf numFmtId="0" fontId="2" fillId="0" borderId="0" xfId="1"/>
    <xf numFmtId="0" fontId="4" fillId="0" borderId="0" xfId="1" applyFont="1"/>
    <xf numFmtId="0" fontId="1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center"/>
    </xf>
    <xf numFmtId="164" fontId="1" fillId="3" borderId="1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7" fillId="0" borderId="0" xfId="0" applyFont="1"/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4" borderId="0" xfId="0" applyFill="1"/>
    <xf numFmtId="0" fontId="4" fillId="0" borderId="0" xfId="0" applyFont="1"/>
    <xf numFmtId="2" fontId="10" fillId="0" borderId="0" xfId="0" applyNumberFormat="1" applyFont="1" applyAlignment="1">
      <alignment horizontal="center" vertical="top"/>
    </xf>
    <xf numFmtId="164" fontId="10" fillId="0" borderId="1" xfId="0" applyNumberFormat="1" applyFont="1" applyBorder="1" applyAlignment="1">
      <alignment horizontal="center" vertical="top"/>
    </xf>
    <xf numFmtId="2" fontId="10" fillId="4" borderId="0" xfId="0" applyNumberFormat="1" applyFont="1" applyFill="1" applyAlignment="1">
      <alignment horizontal="center" vertical="top"/>
    </xf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164" fontId="1" fillId="0" borderId="0" xfId="0" applyNumberFormat="1" applyFont="1"/>
    <xf numFmtId="164" fontId="6" fillId="0" borderId="0" xfId="0" applyNumberFormat="1" applyFont="1"/>
    <xf numFmtId="0" fontId="7" fillId="0" borderId="7" xfId="0" applyFont="1" applyBorder="1"/>
    <xf numFmtId="0" fontId="11" fillId="0" borderId="0" xfId="0" applyFont="1"/>
    <xf numFmtId="0" fontId="10" fillId="0" borderId="0" xfId="0" applyFont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6" fillId="0" borderId="0" xfId="0" applyFont="1"/>
    <xf numFmtId="2" fontId="0" fillId="4" borderId="0" xfId="0" applyNumberFormat="1" applyFill="1"/>
    <xf numFmtId="0" fontId="1" fillId="0" borderId="0" xfId="0" applyFont="1"/>
    <xf numFmtId="0" fontId="12" fillId="0" borderId="0" xfId="0" applyFont="1"/>
    <xf numFmtId="9" fontId="11" fillId="0" borderId="0" xfId="0" applyNumberFormat="1" applyFont="1"/>
  </cellXfs>
  <cellStyles count="2">
    <cellStyle name="Normal" xfId="0" builtinId="0"/>
    <cellStyle name="Normal 2" xfId="1" xr:uid="{B98A6B0D-9AA2-4E45-B6B9-3AE5A72A5BB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6CEFC"/>
      <color rgb="FF81C4FB"/>
      <color rgb="FF3399FF"/>
      <color rgb="FFA4EA58"/>
      <color rgb="FFBDBDFF"/>
      <color rgb="FFB7B7FF"/>
      <color rgb="FFB5EE76"/>
      <color rgb="FFCBF39F"/>
      <color rgb="FF99CC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</a:t>
            </a:r>
            <a:r>
              <a:rPr lang="en-US" sz="2200" b="1">
                <a:solidFill>
                  <a:sysClr val="windowText" lastClr="000000"/>
                </a:solidFill>
              </a:rPr>
              <a:t> Dominance Checks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(real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&gt; 0 and Z != P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08467639955217"/>
          <c:y val="0.22645526287552858"/>
          <c:w val="0.85860953771864001"/>
          <c:h val="0.5693041758152598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Summary!$D$5</c:f>
              <c:strCache>
                <c:ptCount val="1"/>
                <c:pt idx="0">
                  <c:v>50K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Summary!$F$5:$K$5</c15:sqref>
                  </c15:fullRef>
                </c:ext>
              </c:extLst>
              <c:f>(Summary!$F$5,Summary!$H$5:$K$5)</c:f>
              <c:numCache>
                <c:formatCode>0.00%</c:formatCode>
                <c:ptCount val="5"/>
                <c:pt idx="0">
                  <c:v>0.29218949672218808</c:v>
                </c:pt>
                <c:pt idx="1">
                  <c:v>0.58014495838963431</c:v>
                </c:pt>
                <c:pt idx="2">
                  <c:v>0.64019211317926095</c:v>
                </c:pt>
                <c:pt idx="3">
                  <c:v>0.20451953944037213</c:v>
                </c:pt>
                <c:pt idx="4">
                  <c:v>0.76714637919513606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0-48CC-BFE9-A0E4AAB9BE03}"/>
            </c:ext>
          </c:extLst>
        </c:ser>
        <c:ser>
          <c:idx val="5"/>
          <c:order val="1"/>
          <c:tx>
            <c:strRef>
              <c:f>Summary!$D$6</c:f>
              <c:strCache>
                <c:ptCount val="1"/>
                <c:pt idx="0">
                  <c:v>100K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Summary!$F$6:$K$6</c15:sqref>
                  </c15:fullRef>
                </c:ext>
              </c:extLst>
              <c:f>(Summary!$F$6,Summary!$H$6:$K$6)</c:f>
              <c:numCache>
                <c:formatCode>0.00%</c:formatCode>
                <c:ptCount val="5"/>
                <c:pt idx="0">
                  <c:v>0.27543891998562842</c:v>
                </c:pt>
                <c:pt idx="1">
                  <c:v>0.6333581372702437</c:v>
                </c:pt>
                <c:pt idx="2">
                  <c:v>0.6954080460982941</c:v>
                </c:pt>
                <c:pt idx="3">
                  <c:v>0.19571996626302929</c:v>
                </c:pt>
                <c:pt idx="4">
                  <c:v>0.77587822963058739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0-48CC-BFE9-A0E4AAB9BE03}"/>
            </c:ext>
          </c:extLst>
        </c:ser>
        <c:ser>
          <c:idx val="1"/>
          <c:order val="2"/>
          <c:tx>
            <c:strRef>
              <c:f>Summary!$D$7</c:f>
              <c:strCache>
                <c:ptCount val="1"/>
                <c:pt idx="0">
                  <c:v>200K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Summary!$F$7:$K$7</c15:sqref>
                  </c15:fullRef>
                </c:ext>
              </c:extLst>
              <c:f>(Summary!$F$7,Summary!$H$7:$K$7)</c:f>
              <c:numCache>
                <c:formatCode>0.00%</c:formatCode>
                <c:ptCount val="5"/>
                <c:pt idx="0">
                  <c:v>0.33265982177286302</c:v>
                </c:pt>
                <c:pt idx="1">
                  <c:v>0.67091148042843529</c:v>
                </c:pt>
                <c:pt idx="2">
                  <c:v>0.76107603289189618</c:v>
                </c:pt>
                <c:pt idx="3">
                  <c:v>0.1851499483997559</c:v>
                </c:pt>
                <c:pt idx="4">
                  <c:v>0.79145207609472767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0-48CC-BFE9-A0E4AAB9BE03}"/>
            </c:ext>
          </c:extLst>
        </c:ser>
        <c:ser>
          <c:idx val="0"/>
          <c:order val="3"/>
          <c:tx>
            <c:strRef>
              <c:f>Summary!$D$8</c:f>
              <c:strCache>
                <c:ptCount val="1"/>
                <c:pt idx="0">
                  <c:v>400K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Summary!$F$8:$K$8</c15:sqref>
                  </c15:fullRef>
                </c:ext>
              </c:extLst>
              <c:f>(Summary!$F$8,Summary!$H$8:$K$8)</c:f>
              <c:numCache>
                <c:formatCode>0.00%</c:formatCode>
                <c:ptCount val="5"/>
                <c:pt idx="0">
                  <c:v>0.32866529125359334</c:v>
                </c:pt>
                <c:pt idx="1">
                  <c:v>0.73114688725912957</c:v>
                </c:pt>
                <c:pt idx="2">
                  <c:v>0.77245306013396386</c:v>
                </c:pt>
                <c:pt idx="3">
                  <c:v>0.17960713439687548</c:v>
                </c:pt>
                <c:pt idx="4">
                  <c:v>0.77857483508056591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D0D0-48CC-BFE9-A0E4AAB9B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66330704"/>
          <c:h val="0.10360334008974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 Execution Time</a:t>
            </a:r>
            <a:endParaRPr lang="en-US" sz="2200" b="1">
              <a:solidFill>
                <a:sysClr val="windowText" lastClr="000000"/>
              </a:solidFill>
            </a:endParaRP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(real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&gt; 0 and Z != P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08467639955217"/>
          <c:y val="0.22645526287552858"/>
          <c:w val="0.85860953771864001"/>
          <c:h val="0.5693041758152598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Summary!$P$5</c:f>
              <c:strCache>
                <c:ptCount val="1"/>
                <c:pt idx="0">
                  <c:v>50K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Summary!$R$5:$W$5</c15:sqref>
                  </c15:fullRef>
                </c:ext>
              </c:extLst>
              <c:f>(Summary!$R$5,Summary!$T$5:$W$5)</c:f>
              <c:numCache>
                <c:formatCode>0.00%</c:formatCode>
                <c:ptCount val="5"/>
                <c:pt idx="0">
                  <c:v>0.16619748272520002</c:v>
                </c:pt>
                <c:pt idx="1">
                  <c:v>0.41801893703364634</c:v>
                </c:pt>
                <c:pt idx="2">
                  <c:v>0.44066131797072572</c:v>
                </c:pt>
                <c:pt idx="3">
                  <c:v>1.4348409046127303E-2</c:v>
                </c:pt>
                <c:pt idx="4">
                  <c:v>0.19742245719038373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C-4A3B-870C-DD8B441C1D82}"/>
            </c:ext>
          </c:extLst>
        </c:ser>
        <c:ser>
          <c:idx val="5"/>
          <c:order val="1"/>
          <c:tx>
            <c:strRef>
              <c:f>Summary!$P$6</c:f>
              <c:strCache>
                <c:ptCount val="1"/>
                <c:pt idx="0">
                  <c:v>100K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Summary!$R$6:$W$6</c15:sqref>
                  </c15:fullRef>
                </c:ext>
              </c:extLst>
              <c:f>(Summary!$R$6,Summary!$T$6:$W$6)</c:f>
              <c:numCache>
                <c:formatCode>0.00%</c:formatCode>
                <c:ptCount val="5"/>
                <c:pt idx="0">
                  <c:v>0.23335552404238943</c:v>
                </c:pt>
                <c:pt idx="1">
                  <c:v>0.46509343080591292</c:v>
                </c:pt>
                <c:pt idx="2">
                  <c:v>0.53858970642459403</c:v>
                </c:pt>
                <c:pt idx="3">
                  <c:v>8.6722981197111804E-3</c:v>
                </c:pt>
                <c:pt idx="4">
                  <c:v>0.39568840064121585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C-4A3B-870C-DD8B441C1D82}"/>
            </c:ext>
          </c:extLst>
        </c:ser>
        <c:ser>
          <c:idx val="1"/>
          <c:order val="2"/>
          <c:tx>
            <c:strRef>
              <c:f>Summary!$P$7</c:f>
              <c:strCache>
                <c:ptCount val="1"/>
                <c:pt idx="0">
                  <c:v>200K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Summary!$R$7:$W$7</c15:sqref>
                  </c15:fullRef>
                </c:ext>
              </c:extLst>
              <c:f>(Summary!$R$7,Summary!$T$7:$W$7)</c:f>
              <c:numCache>
                <c:formatCode>0.00%</c:formatCode>
                <c:ptCount val="5"/>
                <c:pt idx="0">
                  <c:v>0.26401016853553999</c:v>
                </c:pt>
                <c:pt idx="1">
                  <c:v>0.48620910116986615</c:v>
                </c:pt>
                <c:pt idx="2">
                  <c:v>0.54150486180408475</c:v>
                </c:pt>
                <c:pt idx="3">
                  <c:v>2.9992350091671116E-2</c:v>
                </c:pt>
                <c:pt idx="4">
                  <c:v>0.51961990499672039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DC-4A3B-870C-DD8B441C1D82}"/>
            </c:ext>
          </c:extLst>
        </c:ser>
        <c:ser>
          <c:idx val="0"/>
          <c:order val="3"/>
          <c:tx>
            <c:strRef>
              <c:f>Summary!$P$8</c:f>
              <c:strCache>
                <c:ptCount val="1"/>
                <c:pt idx="0">
                  <c:v>400K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Summary!$R$8:$W$8</c15:sqref>
                  </c15:fullRef>
                </c:ext>
              </c:extLst>
              <c:f>(Summary!$R$8,Summary!$T$8:$W$8)</c:f>
              <c:numCache>
                <c:formatCode>0.00%</c:formatCode>
                <c:ptCount val="5"/>
                <c:pt idx="0">
                  <c:v>0.31150665723607851</c:v>
                </c:pt>
                <c:pt idx="1">
                  <c:v>0.55877849572544924</c:v>
                </c:pt>
                <c:pt idx="2">
                  <c:v>0.62386629975737429</c:v>
                </c:pt>
                <c:pt idx="3">
                  <c:v>3.3298634106747757E-2</c:v>
                </c:pt>
                <c:pt idx="4">
                  <c:v>0.60129309075619153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1EDC-4A3B-870C-DD8B441C1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66330704"/>
          <c:h val="0.10360334008974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Decorrelation'!$N$955:$S$955</c:f>
              <c:numCache>
                <c:formatCode>General</c:formatCode>
                <c:ptCount val="6"/>
                <c:pt idx="0">
                  <c:v>-2.4231712858136287</c:v>
                </c:pt>
                <c:pt idx="1">
                  <c:v>-2.5136559868523158</c:v>
                </c:pt>
                <c:pt idx="2">
                  <c:v>-0.96792117077737594</c:v>
                </c:pt>
                <c:pt idx="3">
                  <c:v>-1.3144522402223495</c:v>
                </c:pt>
                <c:pt idx="4">
                  <c:v>-2.0176725502498534</c:v>
                </c:pt>
                <c:pt idx="5">
                  <c:v>-2.4876496010224418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C-4F5A-AC24-1F9F8C88B5B2}"/>
            </c:ext>
          </c:extLst>
        </c:ser>
        <c:ser>
          <c:idx val="2"/>
          <c:order val="1"/>
          <c:tx>
            <c:strRef>
              <c:f>'[4]Pure Decorrelation'!$M$954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Decorrelation'!$N$954:$S$954</c:f>
              <c:numCache>
                <c:formatCode>General</c:formatCode>
                <c:ptCount val="6"/>
                <c:pt idx="0">
                  <c:v>-1.1948826455650492</c:v>
                </c:pt>
                <c:pt idx="1">
                  <c:v>-1.2415063493189571</c:v>
                </c:pt>
                <c:pt idx="2">
                  <c:v>-0.18972642694181116</c:v>
                </c:pt>
                <c:pt idx="3">
                  <c:v>-0.65401244622023691</c:v>
                </c:pt>
                <c:pt idx="4">
                  <c:v>-1.0777525278819107</c:v>
                </c:pt>
                <c:pt idx="5">
                  <c:v>-0.99818579579287559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EC-4F5A-AC24-1F9F8C88B5B2}"/>
            </c:ext>
          </c:extLst>
        </c:ser>
        <c:ser>
          <c:idx val="3"/>
          <c:order val="2"/>
          <c:tx>
            <c:strRef>
              <c:f>'[4]Pure Decorrelation'!$M$952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Decorrelation'!$N$952:$S$952</c:f>
              <c:numCache>
                <c:formatCode>General</c:formatCode>
                <c:ptCount val="6"/>
                <c:pt idx="0">
                  <c:v>0.23830532258006487</c:v>
                </c:pt>
                <c:pt idx="1">
                  <c:v>0.20571843358859981</c:v>
                </c:pt>
                <c:pt idx="2">
                  <c:v>0.75483114434058007</c:v>
                </c:pt>
                <c:pt idx="3">
                  <c:v>0.65196378859110715</c:v>
                </c:pt>
                <c:pt idx="4">
                  <c:v>0.4304993223204886</c:v>
                </c:pt>
                <c:pt idx="5">
                  <c:v>0.63974190339367831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EC-4F5A-AC24-1F9F8C88B5B2}"/>
            </c:ext>
          </c:extLst>
        </c:ser>
        <c:ser>
          <c:idx val="1"/>
          <c:order val="3"/>
          <c:tx>
            <c:strRef>
              <c:f>'[4]Pure Decorrelation'!$M$951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'[4]Pure Decorrelation'!$N$951:$S$951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EC-4F5A-AC24-1F9F8C88B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Decorrelation'!$V$955:$AA$955</c:f>
              <c:numCache>
                <c:formatCode>General</c:formatCode>
                <c:ptCount val="6"/>
                <c:pt idx="0">
                  <c:v>-1.2054855130957596</c:v>
                </c:pt>
                <c:pt idx="1">
                  <c:v>-1.1816994441238364</c:v>
                </c:pt>
                <c:pt idx="2">
                  <c:v>-0.63546553365158587</c:v>
                </c:pt>
                <c:pt idx="3">
                  <c:v>-0.77547394876794828</c:v>
                </c:pt>
                <c:pt idx="4">
                  <c:v>-0.82508830802136024</c:v>
                </c:pt>
                <c:pt idx="5">
                  <c:v>-4.9913278029257002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7-4666-8C90-F331DA21077D}"/>
            </c:ext>
          </c:extLst>
        </c:ser>
        <c:ser>
          <c:idx val="2"/>
          <c:order val="1"/>
          <c:tx>
            <c:strRef>
              <c:f>'[4]Pure Decorrelation'!$U$954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Decorrelation'!$V$954:$AA$954</c:f>
              <c:numCache>
                <c:formatCode>General</c:formatCode>
                <c:ptCount val="6"/>
                <c:pt idx="0">
                  <c:v>-0.64080323520742721</c:v>
                </c:pt>
                <c:pt idx="1">
                  <c:v>-0.62605549834386287</c:v>
                </c:pt>
                <c:pt idx="2">
                  <c:v>-0.17393526383353117</c:v>
                </c:pt>
                <c:pt idx="3">
                  <c:v>-0.50422075975749736</c:v>
                </c:pt>
                <c:pt idx="4">
                  <c:v>-0.48040272916558935</c:v>
                </c:pt>
                <c:pt idx="5">
                  <c:v>-2.7059974745160416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7-4666-8C90-F331DA21077D}"/>
            </c:ext>
          </c:extLst>
        </c:ser>
        <c:ser>
          <c:idx val="3"/>
          <c:order val="2"/>
          <c:tx>
            <c:strRef>
              <c:f>'[4]Pure Decorrelation'!$U$952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Decorrelation'!$V$952:$AA$952</c:f>
              <c:numCache>
                <c:formatCode>General</c:formatCode>
                <c:ptCount val="6"/>
                <c:pt idx="0">
                  <c:v>0.27506935014375911</c:v>
                </c:pt>
                <c:pt idx="1">
                  <c:v>0.26790251325024605</c:v>
                </c:pt>
                <c:pt idx="2">
                  <c:v>0.64009635635755235</c:v>
                </c:pt>
                <c:pt idx="3">
                  <c:v>0.46542500842419426</c:v>
                </c:pt>
                <c:pt idx="4">
                  <c:v>0.47116807016806961</c:v>
                </c:pt>
                <c:pt idx="5">
                  <c:v>-0.25546146417682891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7-4666-8C90-F331DA21077D}"/>
            </c:ext>
          </c:extLst>
        </c:ser>
        <c:ser>
          <c:idx val="1"/>
          <c:order val="3"/>
          <c:tx>
            <c:strRef>
              <c:f>'[4]Pure Decorrelation'!$U$951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'[4]Pure Decorrelation'!$V$951:$AA$951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7-4666-8C90-F331DA210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Decorrelation'!$N$956:$S$956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6-48B6-B742-BE527CD630FF}"/>
            </c:ext>
          </c:extLst>
        </c:ser>
        <c:ser>
          <c:idx val="0"/>
          <c:order val="1"/>
          <c:tx>
            <c:strRef>
              <c:f>'[4]Pure Decorrelation'!$M$957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Decorrelation'!$N$957:$S$957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6-48B6-B742-BE527CD630FF}"/>
            </c:ext>
          </c:extLst>
        </c:ser>
        <c:ser>
          <c:idx val="2"/>
          <c:order val="2"/>
          <c:tx>
            <c:strRef>
              <c:f>'[4]Pure Decorrelation'!$M$958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Decorrelation'!$N$958:$S$958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6-48B6-B742-BE527CD63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Decorrelation'!$V$956:$AA$956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F-429D-8A8F-7469210E8511}"/>
            </c:ext>
          </c:extLst>
        </c:ser>
        <c:ser>
          <c:idx val="0"/>
          <c:order val="1"/>
          <c:tx>
            <c:strRef>
              <c:f>'[4]Pure Decorrelation'!$U$957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Decorrelation'!$V$957:$AA$957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F-429D-8A8F-7469210E8511}"/>
            </c:ext>
          </c:extLst>
        </c:ser>
        <c:ser>
          <c:idx val="2"/>
          <c:order val="2"/>
          <c:tx>
            <c:strRef>
              <c:f>'[4]Pure Decorrelation'!$U$958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Decorrelation'!$V$958:$AA$958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DF-429D-8A8F-7469210E8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'[4]Pure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Decorrelation'!$M$3:$M$290</c:f>
              <c:numCache>
                <c:formatCode>General</c:formatCode>
                <c:ptCount val="288"/>
                <c:pt idx="0">
                  <c:v>269984.40000000002</c:v>
                </c:pt>
                <c:pt idx="1">
                  <c:v>3257755.6</c:v>
                </c:pt>
                <c:pt idx="2">
                  <c:v>1086194.2</c:v>
                </c:pt>
                <c:pt idx="3">
                  <c:v>1742747.6</c:v>
                </c:pt>
                <c:pt idx="4">
                  <c:v>376402.8</c:v>
                </c:pt>
                <c:pt idx="5">
                  <c:v>1313530.3999999999</c:v>
                </c:pt>
                <c:pt idx="6">
                  <c:v>493127.2</c:v>
                </c:pt>
                <c:pt idx="7">
                  <c:v>367907.8</c:v>
                </c:pt>
                <c:pt idx="8">
                  <c:v>1890379.4</c:v>
                </c:pt>
                <c:pt idx="9">
                  <c:v>1935132.2</c:v>
                </c:pt>
                <c:pt idx="10">
                  <c:v>1204995</c:v>
                </c:pt>
                <c:pt idx="11">
                  <c:v>616789.6</c:v>
                </c:pt>
                <c:pt idx="12">
                  <c:v>3626050</c:v>
                </c:pt>
                <c:pt idx="13">
                  <c:v>1146936.6000000001</c:v>
                </c:pt>
                <c:pt idx="14">
                  <c:v>1778574.6</c:v>
                </c:pt>
                <c:pt idx="15">
                  <c:v>132027</c:v>
                </c:pt>
                <c:pt idx="16">
                  <c:v>1982588.2</c:v>
                </c:pt>
                <c:pt idx="17">
                  <c:v>153048.20000000001</c:v>
                </c:pt>
                <c:pt idx="18">
                  <c:v>1192479.6000000001</c:v>
                </c:pt>
                <c:pt idx="19">
                  <c:v>239304.4</c:v>
                </c:pt>
                <c:pt idx="20">
                  <c:v>276352</c:v>
                </c:pt>
                <c:pt idx="21">
                  <c:v>515360.2</c:v>
                </c:pt>
                <c:pt idx="22">
                  <c:v>102015</c:v>
                </c:pt>
                <c:pt idx="23">
                  <c:v>597389.4</c:v>
                </c:pt>
                <c:pt idx="24">
                  <c:v>540959</c:v>
                </c:pt>
                <c:pt idx="25">
                  <c:v>148766.39999999999</c:v>
                </c:pt>
                <c:pt idx="26">
                  <c:v>714431.6</c:v>
                </c:pt>
                <c:pt idx="27">
                  <c:v>203189.4</c:v>
                </c:pt>
                <c:pt idx="28">
                  <c:v>698149.2</c:v>
                </c:pt>
                <c:pt idx="29">
                  <c:v>272331.59999999998</c:v>
                </c:pt>
                <c:pt idx="30">
                  <c:v>603240.80000000005</c:v>
                </c:pt>
                <c:pt idx="31">
                  <c:v>530788.80000000005</c:v>
                </c:pt>
                <c:pt idx="32">
                  <c:v>2250293.6</c:v>
                </c:pt>
                <c:pt idx="33">
                  <c:v>2660845.6</c:v>
                </c:pt>
                <c:pt idx="34">
                  <c:v>601440.6</c:v>
                </c:pt>
                <c:pt idx="35">
                  <c:v>737505.2</c:v>
                </c:pt>
                <c:pt idx="36">
                  <c:v>636946</c:v>
                </c:pt>
                <c:pt idx="37">
                  <c:v>772898.4</c:v>
                </c:pt>
                <c:pt idx="38">
                  <c:v>168560</c:v>
                </c:pt>
                <c:pt idx="39">
                  <c:v>179020.2</c:v>
                </c:pt>
                <c:pt idx="40">
                  <c:v>398104.4</c:v>
                </c:pt>
                <c:pt idx="41">
                  <c:v>2110707.6</c:v>
                </c:pt>
                <c:pt idx="42">
                  <c:v>710786</c:v>
                </c:pt>
                <c:pt idx="43">
                  <c:v>141053.20000000001</c:v>
                </c:pt>
                <c:pt idx="44">
                  <c:v>87627.6</c:v>
                </c:pt>
                <c:pt idx="45">
                  <c:v>659907.80000000005</c:v>
                </c:pt>
                <c:pt idx="46">
                  <c:v>2546862</c:v>
                </c:pt>
                <c:pt idx="47">
                  <c:v>392252.4</c:v>
                </c:pt>
                <c:pt idx="48">
                  <c:v>398104.4</c:v>
                </c:pt>
                <c:pt idx="49">
                  <c:v>2110707.6</c:v>
                </c:pt>
                <c:pt idx="50">
                  <c:v>710786</c:v>
                </c:pt>
                <c:pt idx="51">
                  <c:v>141053.20000000001</c:v>
                </c:pt>
                <c:pt idx="52">
                  <c:v>87627.6</c:v>
                </c:pt>
                <c:pt idx="53">
                  <c:v>659907.80000000005</c:v>
                </c:pt>
                <c:pt idx="54">
                  <c:v>2546862</c:v>
                </c:pt>
                <c:pt idx="55">
                  <c:v>392252.4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09-46D4-AAD1-C49CB13A7228}"/>
            </c:ext>
          </c:extLst>
        </c:ser>
        <c:ser>
          <c:idx val="2"/>
          <c:order val="1"/>
          <c:tx>
            <c:strRef>
              <c:f>'[4]Pure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Decorrelation'!$P$3:$P$290</c:f>
              <c:numCache>
                <c:formatCode>General</c:formatCode>
                <c:ptCount val="288"/>
                <c:pt idx="0">
                  <c:v>323111.59999999998</c:v>
                </c:pt>
                <c:pt idx="1">
                  <c:v>2557830.2000000002</c:v>
                </c:pt>
                <c:pt idx="2">
                  <c:v>303141.59999999998</c:v>
                </c:pt>
                <c:pt idx="3">
                  <c:v>458208</c:v>
                </c:pt>
                <c:pt idx="4">
                  <c:v>583506</c:v>
                </c:pt>
                <c:pt idx="5">
                  <c:v>914736.6</c:v>
                </c:pt>
                <c:pt idx="6">
                  <c:v>353382.8</c:v>
                </c:pt>
                <c:pt idx="7">
                  <c:v>116064.4</c:v>
                </c:pt>
                <c:pt idx="8">
                  <c:v>1434346.8</c:v>
                </c:pt>
                <c:pt idx="9">
                  <c:v>2420692.6</c:v>
                </c:pt>
                <c:pt idx="10">
                  <c:v>929775.4</c:v>
                </c:pt>
                <c:pt idx="11">
                  <c:v>949677.2</c:v>
                </c:pt>
                <c:pt idx="12">
                  <c:v>3464876</c:v>
                </c:pt>
                <c:pt idx="13">
                  <c:v>610180.6</c:v>
                </c:pt>
                <c:pt idx="14">
                  <c:v>2228480.2000000002</c:v>
                </c:pt>
                <c:pt idx="15">
                  <c:v>92143.6</c:v>
                </c:pt>
                <c:pt idx="16">
                  <c:v>3489174.4</c:v>
                </c:pt>
                <c:pt idx="17">
                  <c:v>95543.6</c:v>
                </c:pt>
                <c:pt idx="18">
                  <c:v>758111</c:v>
                </c:pt>
                <c:pt idx="19">
                  <c:v>1063975.8</c:v>
                </c:pt>
                <c:pt idx="20">
                  <c:v>218993.2</c:v>
                </c:pt>
                <c:pt idx="21">
                  <c:v>386821.8</c:v>
                </c:pt>
                <c:pt idx="22">
                  <c:v>69615</c:v>
                </c:pt>
                <c:pt idx="23">
                  <c:v>409937.2</c:v>
                </c:pt>
                <c:pt idx="24">
                  <c:v>517298.6</c:v>
                </c:pt>
                <c:pt idx="25">
                  <c:v>79827.8</c:v>
                </c:pt>
                <c:pt idx="26">
                  <c:v>767709.6</c:v>
                </c:pt>
                <c:pt idx="27">
                  <c:v>66221</c:v>
                </c:pt>
                <c:pt idx="28">
                  <c:v>300511.8</c:v>
                </c:pt>
                <c:pt idx="29">
                  <c:v>86581.4</c:v>
                </c:pt>
                <c:pt idx="30">
                  <c:v>119500.2</c:v>
                </c:pt>
                <c:pt idx="31">
                  <c:v>93971</c:v>
                </c:pt>
                <c:pt idx="32">
                  <c:v>6988480</c:v>
                </c:pt>
                <c:pt idx="33">
                  <c:v>9653127.8000000007</c:v>
                </c:pt>
                <c:pt idx="34">
                  <c:v>470277.2</c:v>
                </c:pt>
                <c:pt idx="35">
                  <c:v>1039044.2</c:v>
                </c:pt>
                <c:pt idx="36">
                  <c:v>1851461.6</c:v>
                </c:pt>
                <c:pt idx="37">
                  <c:v>2095058.4</c:v>
                </c:pt>
                <c:pt idx="38">
                  <c:v>81958</c:v>
                </c:pt>
                <c:pt idx="39">
                  <c:v>87592.8</c:v>
                </c:pt>
                <c:pt idx="40">
                  <c:v>426705.8</c:v>
                </c:pt>
                <c:pt idx="41">
                  <c:v>1516194.8</c:v>
                </c:pt>
                <c:pt idx="42">
                  <c:v>1015248</c:v>
                </c:pt>
                <c:pt idx="43">
                  <c:v>81883</c:v>
                </c:pt>
                <c:pt idx="44">
                  <c:v>62417.4</c:v>
                </c:pt>
                <c:pt idx="45">
                  <c:v>1677908.6</c:v>
                </c:pt>
                <c:pt idx="46">
                  <c:v>1017681</c:v>
                </c:pt>
                <c:pt idx="47">
                  <c:v>209236.2</c:v>
                </c:pt>
                <c:pt idx="48">
                  <c:v>426705.8</c:v>
                </c:pt>
                <c:pt idx="49">
                  <c:v>1516194.8</c:v>
                </c:pt>
                <c:pt idx="50">
                  <c:v>1015248</c:v>
                </c:pt>
                <c:pt idx="51">
                  <c:v>81883</c:v>
                </c:pt>
                <c:pt idx="52">
                  <c:v>62417.4</c:v>
                </c:pt>
                <c:pt idx="53">
                  <c:v>1677908.6</c:v>
                </c:pt>
                <c:pt idx="54">
                  <c:v>1017681</c:v>
                </c:pt>
                <c:pt idx="55">
                  <c:v>209236.2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09-46D4-AAD1-C49CB13A7228}"/>
            </c:ext>
          </c:extLst>
        </c:ser>
        <c:ser>
          <c:idx val="4"/>
          <c:order val="2"/>
          <c:tx>
            <c:strRef>
              <c:f>'[4]Pure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Decorrelation'!$R$3:$R$290</c:f>
              <c:numCache>
                <c:formatCode>General</c:formatCode>
                <c:ptCount val="288"/>
                <c:pt idx="0">
                  <c:v>221468</c:v>
                </c:pt>
                <c:pt idx="1">
                  <c:v>3615106</c:v>
                </c:pt>
                <c:pt idx="2">
                  <c:v>196672.6</c:v>
                </c:pt>
                <c:pt idx="3">
                  <c:v>337896</c:v>
                </c:pt>
                <c:pt idx="4">
                  <c:v>316829.59999999998</c:v>
                </c:pt>
                <c:pt idx="5">
                  <c:v>980203.2</c:v>
                </c:pt>
                <c:pt idx="6">
                  <c:v>147489.4</c:v>
                </c:pt>
                <c:pt idx="7">
                  <c:v>87087.2</c:v>
                </c:pt>
                <c:pt idx="8">
                  <c:v>2097475.2000000002</c:v>
                </c:pt>
                <c:pt idx="9">
                  <c:v>1920009</c:v>
                </c:pt>
                <c:pt idx="10">
                  <c:v>626525.4</c:v>
                </c:pt>
                <c:pt idx="11">
                  <c:v>746168.6</c:v>
                </c:pt>
                <c:pt idx="12">
                  <c:v>3663020.2</c:v>
                </c:pt>
                <c:pt idx="13">
                  <c:v>648010.19999999995</c:v>
                </c:pt>
                <c:pt idx="14">
                  <c:v>1618405.8</c:v>
                </c:pt>
                <c:pt idx="15">
                  <c:v>72676.600000000006</c:v>
                </c:pt>
                <c:pt idx="16">
                  <c:v>3952577.8</c:v>
                </c:pt>
                <c:pt idx="17">
                  <c:v>90719.8</c:v>
                </c:pt>
                <c:pt idx="18">
                  <c:v>1749592.4</c:v>
                </c:pt>
                <c:pt idx="19">
                  <c:v>431785.8</c:v>
                </c:pt>
                <c:pt idx="20">
                  <c:v>205340.6</c:v>
                </c:pt>
                <c:pt idx="21">
                  <c:v>360633.59999999998</c:v>
                </c:pt>
                <c:pt idx="22">
                  <c:v>18969.599999999999</c:v>
                </c:pt>
                <c:pt idx="23">
                  <c:v>680894.4</c:v>
                </c:pt>
                <c:pt idx="24">
                  <c:v>454538.2</c:v>
                </c:pt>
                <c:pt idx="25">
                  <c:v>33310.800000000003</c:v>
                </c:pt>
                <c:pt idx="26">
                  <c:v>443024.4</c:v>
                </c:pt>
                <c:pt idx="27">
                  <c:v>48137.8</c:v>
                </c:pt>
                <c:pt idx="28">
                  <c:v>238978</c:v>
                </c:pt>
                <c:pt idx="29">
                  <c:v>61467.8</c:v>
                </c:pt>
                <c:pt idx="30">
                  <c:v>119314.8</c:v>
                </c:pt>
                <c:pt idx="31">
                  <c:v>85901.6</c:v>
                </c:pt>
                <c:pt idx="32">
                  <c:v>2527401.6</c:v>
                </c:pt>
                <c:pt idx="33">
                  <c:v>2699149.4</c:v>
                </c:pt>
                <c:pt idx="34">
                  <c:v>420757</c:v>
                </c:pt>
                <c:pt idx="35">
                  <c:v>814928.6</c:v>
                </c:pt>
                <c:pt idx="36">
                  <c:v>1335054</c:v>
                </c:pt>
                <c:pt idx="37">
                  <c:v>1484450.2</c:v>
                </c:pt>
                <c:pt idx="38">
                  <c:v>78668.399999999994</c:v>
                </c:pt>
                <c:pt idx="39">
                  <c:v>82920.399999999994</c:v>
                </c:pt>
                <c:pt idx="40">
                  <c:v>241499.6</c:v>
                </c:pt>
                <c:pt idx="41">
                  <c:v>3262323</c:v>
                </c:pt>
                <c:pt idx="42">
                  <c:v>1099413.6000000001</c:v>
                </c:pt>
                <c:pt idx="43">
                  <c:v>42326</c:v>
                </c:pt>
                <c:pt idx="44">
                  <c:v>25560.400000000001</c:v>
                </c:pt>
                <c:pt idx="45">
                  <c:v>1172437</c:v>
                </c:pt>
                <c:pt idx="46">
                  <c:v>2405245.7999999998</c:v>
                </c:pt>
                <c:pt idx="47">
                  <c:v>223061.4</c:v>
                </c:pt>
                <c:pt idx="48">
                  <c:v>241499.6</c:v>
                </c:pt>
                <c:pt idx="49">
                  <c:v>3262323</c:v>
                </c:pt>
                <c:pt idx="50">
                  <c:v>1099413.6000000001</c:v>
                </c:pt>
                <c:pt idx="51">
                  <c:v>42326</c:v>
                </c:pt>
                <c:pt idx="52">
                  <c:v>25560.400000000001</c:v>
                </c:pt>
                <c:pt idx="53">
                  <c:v>1172437</c:v>
                </c:pt>
                <c:pt idx="54">
                  <c:v>2405245.7999999998</c:v>
                </c:pt>
                <c:pt idx="55">
                  <c:v>223061.4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09-46D4-AAD1-C49CB13A7228}"/>
            </c:ext>
          </c:extLst>
        </c:ser>
        <c:ser>
          <c:idx val="6"/>
          <c:order val="3"/>
          <c:tx>
            <c:strRef>
              <c:f>'[4]Pure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Decorrelation'!$T$3:$T$290</c:f>
              <c:numCache>
                <c:formatCode>General</c:formatCode>
                <c:ptCount val="288"/>
                <c:pt idx="0">
                  <c:v>948204.6</c:v>
                </c:pt>
                <c:pt idx="1">
                  <c:v>1236247</c:v>
                </c:pt>
                <c:pt idx="2">
                  <c:v>976989.4</c:v>
                </c:pt>
                <c:pt idx="3">
                  <c:v>1079943.3999999999</c:v>
                </c:pt>
                <c:pt idx="4">
                  <c:v>1131124.6000000001</c:v>
                </c:pt>
                <c:pt idx="5">
                  <c:v>950071.4</c:v>
                </c:pt>
                <c:pt idx="6">
                  <c:v>1072550.8</c:v>
                </c:pt>
                <c:pt idx="7">
                  <c:v>820344.8</c:v>
                </c:pt>
                <c:pt idx="8">
                  <c:v>964880.6</c:v>
                </c:pt>
                <c:pt idx="9">
                  <c:v>1201063.8</c:v>
                </c:pt>
                <c:pt idx="10">
                  <c:v>981010.8</c:v>
                </c:pt>
                <c:pt idx="11">
                  <c:v>1064725.6000000001</c:v>
                </c:pt>
                <c:pt idx="12">
                  <c:v>1157809</c:v>
                </c:pt>
                <c:pt idx="13">
                  <c:v>941858.4</c:v>
                </c:pt>
                <c:pt idx="14">
                  <c:v>1085865.6000000001</c:v>
                </c:pt>
                <c:pt idx="15">
                  <c:v>816169.2</c:v>
                </c:pt>
                <c:pt idx="16">
                  <c:v>1069936.6000000001</c:v>
                </c:pt>
                <c:pt idx="17">
                  <c:v>1053996.2</c:v>
                </c:pt>
                <c:pt idx="18">
                  <c:v>1000290.4</c:v>
                </c:pt>
                <c:pt idx="19">
                  <c:v>992386.2</c:v>
                </c:pt>
                <c:pt idx="20">
                  <c:v>977586.6</c:v>
                </c:pt>
                <c:pt idx="21">
                  <c:v>977720.4</c:v>
                </c:pt>
                <c:pt idx="22">
                  <c:v>1008314.4</c:v>
                </c:pt>
                <c:pt idx="23">
                  <c:v>1015095.2</c:v>
                </c:pt>
                <c:pt idx="24">
                  <c:v>1063877</c:v>
                </c:pt>
                <c:pt idx="25">
                  <c:v>1060932.3999999999</c:v>
                </c:pt>
                <c:pt idx="26">
                  <c:v>1240937.8</c:v>
                </c:pt>
                <c:pt idx="27">
                  <c:v>1231595.2</c:v>
                </c:pt>
                <c:pt idx="28">
                  <c:v>1021404.8</c:v>
                </c:pt>
                <c:pt idx="29">
                  <c:v>1015083.6</c:v>
                </c:pt>
                <c:pt idx="30">
                  <c:v>1226021.2</c:v>
                </c:pt>
                <c:pt idx="31">
                  <c:v>1219634</c:v>
                </c:pt>
                <c:pt idx="32">
                  <c:v>1959557.6</c:v>
                </c:pt>
                <c:pt idx="33">
                  <c:v>1967011.6</c:v>
                </c:pt>
                <c:pt idx="34">
                  <c:v>1148286.8</c:v>
                </c:pt>
                <c:pt idx="35">
                  <c:v>1155189.2</c:v>
                </c:pt>
                <c:pt idx="36">
                  <c:v>1391005.6</c:v>
                </c:pt>
                <c:pt idx="37">
                  <c:v>1399110.2</c:v>
                </c:pt>
                <c:pt idx="38">
                  <c:v>829557</c:v>
                </c:pt>
                <c:pt idx="39">
                  <c:v>833683.8</c:v>
                </c:pt>
                <c:pt idx="40">
                  <c:v>748229.6</c:v>
                </c:pt>
                <c:pt idx="41">
                  <c:v>1792351.2</c:v>
                </c:pt>
                <c:pt idx="42">
                  <c:v>1762472.6</c:v>
                </c:pt>
                <c:pt idx="43">
                  <c:v>782969.8</c:v>
                </c:pt>
                <c:pt idx="44">
                  <c:v>754299.2</c:v>
                </c:pt>
                <c:pt idx="45">
                  <c:v>1783749</c:v>
                </c:pt>
                <c:pt idx="46">
                  <c:v>1768212.8</c:v>
                </c:pt>
                <c:pt idx="47">
                  <c:v>780876.80000000005</c:v>
                </c:pt>
                <c:pt idx="48">
                  <c:v>748229.6</c:v>
                </c:pt>
                <c:pt idx="49">
                  <c:v>1792351.2</c:v>
                </c:pt>
                <c:pt idx="50">
                  <c:v>1762472.6</c:v>
                </c:pt>
                <c:pt idx="51">
                  <c:v>782969.8</c:v>
                </c:pt>
                <c:pt idx="52">
                  <c:v>754299.2</c:v>
                </c:pt>
                <c:pt idx="53">
                  <c:v>1783749</c:v>
                </c:pt>
                <c:pt idx="54">
                  <c:v>1768212.8</c:v>
                </c:pt>
                <c:pt idx="55">
                  <c:v>780876.80000000005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E09-46D4-AAD1-C49CB13A7228}"/>
            </c:ext>
          </c:extLst>
        </c:ser>
        <c:ser>
          <c:idx val="8"/>
          <c:order val="4"/>
          <c:tx>
            <c:strRef>
              <c:f>'[4]Pure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Decorrelation'!$V$3:$V$290</c:f>
              <c:numCache>
                <c:formatCode>General</c:formatCode>
                <c:ptCount val="288"/>
                <c:pt idx="0">
                  <c:v>398373.6</c:v>
                </c:pt>
                <c:pt idx="1">
                  <c:v>3699807.4</c:v>
                </c:pt>
                <c:pt idx="2">
                  <c:v>540024.19999999995</c:v>
                </c:pt>
                <c:pt idx="3">
                  <c:v>1768674.2</c:v>
                </c:pt>
                <c:pt idx="4">
                  <c:v>1325021.2</c:v>
                </c:pt>
                <c:pt idx="5">
                  <c:v>3183123.2</c:v>
                </c:pt>
                <c:pt idx="6">
                  <c:v>150033.20000000001</c:v>
                </c:pt>
                <c:pt idx="7">
                  <c:v>65256.6</c:v>
                </c:pt>
                <c:pt idx="8">
                  <c:v>3125783.6</c:v>
                </c:pt>
                <c:pt idx="9">
                  <c:v>4786216.8</c:v>
                </c:pt>
                <c:pt idx="10">
                  <c:v>1243023.6000000001</c:v>
                </c:pt>
                <c:pt idx="11">
                  <c:v>1700610.4</c:v>
                </c:pt>
                <c:pt idx="12">
                  <c:v>3857323.6</c:v>
                </c:pt>
                <c:pt idx="13">
                  <c:v>2054928.6</c:v>
                </c:pt>
                <c:pt idx="14">
                  <c:v>1562881.8</c:v>
                </c:pt>
                <c:pt idx="15">
                  <c:v>3854</c:v>
                </c:pt>
                <c:pt idx="16">
                  <c:v>3378930.2</c:v>
                </c:pt>
                <c:pt idx="17">
                  <c:v>345902.8</c:v>
                </c:pt>
                <c:pt idx="18">
                  <c:v>1750894.4</c:v>
                </c:pt>
                <c:pt idx="19">
                  <c:v>686104.8</c:v>
                </c:pt>
                <c:pt idx="20">
                  <c:v>602518.6</c:v>
                </c:pt>
                <c:pt idx="21">
                  <c:v>1149867.6000000001</c:v>
                </c:pt>
                <c:pt idx="22">
                  <c:v>92206</c:v>
                </c:pt>
                <c:pt idx="23">
                  <c:v>1234642.6000000001</c:v>
                </c:pt>
                <c:pt idx="24">
                  <c:v>642917.19999999995</c:v>
                </c:pt>
                <c:pt idx="25">
                  <c:v>75638.8</c:v>
                </c:pt>
                <c:pt idx="26">
                  <c:v>1241915</c:v>
                </c:pt>
                <c:pt idx="27">
                  <c:v>48169.4</c:v>
                </c:pt>
                <c:pt idx="28">
                  <c:v>575251.80000000005</c:v>
                </c:pt>
                <c:pt idx="29">
                  <c:v>67149.600000000006</c:v>
                </c:pt>
                <c:pt idx="30">
                  <c:v>208792.8</c:v>
                </c:pt>
                <c:pt idx="31">
                  <c:v>50995.199999999997</c:v>
                </c:pt>
                <c:pt idx="32">
                  <c:v>11342091.800000001</c:v>
                </c:pt>
                <c:pt idx="33">
                  <c:v>13874491.4</c:v>
                </c:pt>
                <c:pt idx="34">
                  <c:v>2573855</c:v>
                </c:pt>
                <c:pt idx="35">
                  <c:v>3726472.6</c:v>
                </c:pt>
                <c:pt idx="36">
                  <c:v>1858760.8</c:v>
                </c:pt>
                <c:pt idx="37">
                  <c:v>2024471.8</c:v>
                </c:pt>
                <c:pt idx="38">
                  <c:v>23224.400000000001</c:v>
                </c:pt>
                <c:pt idx="39">
                  <c:v>31704.6</c:v>
                </c:pt>
                <c:pt idx="40">
                  <c:v>1265704.8</c:v>
                </c:pt>
                <c:pt idx="41">
                  <c:v>3997271.2</c:v>
                </c:pt>
                <c:pt idx="42">
                  <c:v>2941226.4</c:v>
                </c:pt>
                <c:pt idx="43">
                  <c:v>142347.4</c:v>
                </c:pt>
                <c:pt idx="44">
                  <c:v>104965.4</c:v>
                </c:pt>
                <c:pt idx="45">
                  <c:v>1920067.8</c:v>
                </c:pt>
                <c:pt idx="46">
                  <c:v>8774115</c:v>
                </c:pt>
                <c:pt idx="47">
                  <c:v>659255.80000000005</c:v>
                </c:pt>
                <c:pt idx="48">
                  <c:v>1265704.8</c:v>
                </c:pt>
                <c:pt idx="49">
                  <c:v>3997271.2</c:v>
                </c:pt>
                <c:pt idx="50">
                  <c:v>2941226.4</c:v>
                </c:pt>
                <c:pt idx="51">
                  <c:v>142347.4</c:v>
                </c:pt>
                <c:pt idx="52">
                  <c:v>104965.4</c:v>
                </c:pt>
                <c:pt idx="53">
                  <c:v>1920067.8</c:v>
                </c:pt>
                <c:pt idx="54">
                  <c:v>8774115</c:v>
                </c:pt>
                <c:pt idx="55">
                  <c:v>659255.80000000005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E09-46D4-AAD1-C49CB13A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'[4]Pure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Decorrelation'!$Y$3:$Y$290</c:f>
              <c:numCache>
                <c:formatCode>General</c:formatCode>
                <c:ptCount val="288"/>
                <c:pt idx="0">
                  <c:v>0.31031039659865201</c:v>
                </c:pt>
                <c:pt idx="1">
                  <c:v>2.2401517426129431</c:v>
                </c:pt>
                <c:pt idx="2">
                  <c:v>0.86834598421119158</c:v>
                </c:pt>
                <c:pt idx="3">
                  <c:v>1.3046713798306879</c:v>
                </c:pt>
                <c:pt idx="4">
                  <c:v>0.41506016403436657</c:v>
                </c:pt>
                <c:pt idx="5">
                  <c:v>1.1666454473044721</c:v>
                </c:pt>
                <c:pt idx="6">
                  <c:v>0.45724441073834898</c:v>
                </c:pt>
                <c:pt idx="7">
                  <c:v>0.39409962259233</c:v>
                </c:pt>
                <c:pt idx="8">
                  <c:v>1.641399856191128</c:v>
                </c:pt>
                <c:pt idx="9">
                  <c:v>1.4920060555916279</c:v>
                </c:pt>
                <c:pt idx="10">
                  <c:v>1.0080455215647821</c:v>
                </c:pt>
                <c:pt idx="11">
                  <c:v>0.52250464977696542</c:v>
                </c:pt>
                <c:pt idx="12">
                  <c:v>2.680260006058961</c:v>
                </c:pt>
                <c:pt idx="13">
                  <c:v>1.0019453624729071</c:v>
                </c:pt>
                <c:pt idx="14">
                  <c:v>1.359800318209454</c:v>
                </c:pt>
                <c:pt idx="15">
                  <c:v>0.1627323176246136</c:v>
                </c:pt>
                <c:pt idx="16">
                  <c:v>1.522151053417474</c:v>
                </c:pt>
                <c:pt idx="17">
                  <c:v>0.19208048377186049</c:v>
                </c:pt>
                <c:pt idx="18">
                  <c:v>0.89656218211166561</c:v>
                </c:pt>
                <c:pt idx="19">
                  <c:v>0.25634604361839591</c:v>
                </c:pt>
                <c:pt idx="20">
                  <c:v>0.27191208745352918</c:v>
                </c:pt>
                <c:pt idx="21">
                  <c:v>0.4333486589603126</c:v>
                </c:pt>
                <c:pt idx="22">
                  <c:v>0.14765664543956511</c:v>
                </c:pt>
                <c:pt idx="23">
                  <c:v>0.50478028734214608</c:v>
                </c:pt>
                <c:pt idx="24">
                  <c:v>0.55683150235563517</c:v>
                </c:pt>
                <c:pt idx="25">
                  <c:v>0.21845030440017579</c:v>
                </c:pt>
                <c:pt idx="26">
                  <c:v>0.6444735436700284</c:v>
                </c:pt>
                <c:pt idx="27">
                  <c:v>0.2372086660005151</c:v>
                </c:pt>
                <c:pt idx="28">
                  <c:v>0.66508653950877483</c:v>
                </c:pt>
                <c:pt idx="29">
                  <c:v>0.28197671063244339</c:v>
                </c:pt>
                <c:pt idx="30">
                  <c:v>0.56467547360807657</c:v>
                </c:pt>
                <c:pt idx="31">
                  <c:v>0.45715248156338928</c:v>
                </c:pt>
                <c:pt idx="32">
                  <c:v>1.820526491571218</c:v>
                </c:pt>
                <c:pt idx="33">
                  <c:v>2.1137864711694418</c:v>
                </c:pt>
                <c:pt idx="34">
                  <c:v>0.56263173799961808</c:v>
                </c:pt>
                <c:pt idx="35">
                  <c:v>0.66173988776281478</c:v>
                </c:pt>
                <c:pt idx="36">
                  <c:v>0.6370222282595932</c:v>
                </c:pt>
                <c:pt idx="37">
                  <c:v>0.72064190260134642</c:v>
                </c:pt>
                <c:pt idx="38">
                  <c:v>0.211044690432027</c:v>
                </c:pt>
                <c:pt idx="39">
                  <c:v>0.2155058882199227</c:v>
                </c:pt>
                <c:pt idx="40">
                  <c:v>0.40824315864592792</c:v>
                </c:pt>
                <c:pt idx="41">
                  <c:v>1.3786345764063299</c:v>
                </c:pt>
                <c:pt idx="42">
                  <c:v>0.56781106959097083</c:v>
                </c:pt>
                <c:pt idx="43">
                  <c:v>0.2045361595693975</c:v>
                </c:pt>
                <c:pt idx="44">
                  <c:v>0.15973075898364181</c:v>
                </c:pt>
                <c:pt idx="45">
                  <c:v>0.54204938900656996</c:v>
                </c:pt>
                <c:pt idx="46">
                  <c:v>1.724822927638888</c:v>
                </c:pt>
                <c:pt idx="47">
                  <c:v>0.41540032420307399</c:v>
                </c:pt>
                <c:pt idx="48">
                  <c:v>0.4292423162609339</c:v>
                </c:pt>
                <c:pt idx="49">
                  <c:v>1.434834815887734</c:v>
                </c:pt>
                <c:pt idx="50">
                  <c:v>0.57958364128135142</c:v>
                </c:pt>
                <c:pt idx="51">
                  <c:v>0.18610594761557869</c:v>
                </c:pt>
                <c:pt idx="52">
                  <c:v>0.15003646262921391</c:v>
                </c:pt>
                <c:pt idx="53">
                  <c:v>0.52541840020567177</c:v>
                </c:pt>
                <c:pt idx="54">
                  <c:v>1.6707926192320881</c:v>
                </c:pt>
                <c:pt idx="55">
                  <c:v>0.38625424457713958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AC-4F65-A1A5-3D06ED62AC1D}"/>
            </c:ext>
          </c:extLst>
        </c:ser>
        <c:ser>
          <c:idx val="3"/>
          <c:order val="1"/>
          <c:tx>
            <c:strRef>
              <c:f>'[4]Pure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Decorrelation'!$AB$3:$AB$290</c:f>
              <c:numCache>
                <c:formatCode>General</c:formatCode>
                <c:ptCount val="288"/>
                <c:pt idx="0">
                  <c:v>0.3879011942015495</c:v>
                </c:pt>
                <c:pt idx="1">
                  <c:v>1.398614187014755</c:v>
                </c:pt>
                <c:pt idx="2">
                  <c:v>0.51123232699465004</c:v>
                </c:pt>
                <c:pt idx="3">
                  <c:v>0.66009033620357516</c:v>
                </c:pt>
                <c:pt idx="4">
                  <c:v>0.59651950419647615</c:v>
                </c:pt>
                <c:pt idx="5">
                  <c:v>1.1496070364024491</c:v>
                </c:pt>
                <c:pt idx="6">
                  <c:v>0.44928348240209742</c:v>
                </c:pt>
                <c:pt idx="7">
                  <c:v>0.27132173799909648</c:v>
                </c:pt>
                <c:pt idx="8">
                  <c:v>1.6417537199915391</c:v>
                </c:pt>
                <c:pt idx="9">
                  <c:v>2.125180916400859</c:v>
                </c:pt>
                <c:pt idx="10">
                  <c:v>0.63671176539501173</c:v>
                </c:pt>
                <c:pt idx="11">
                  <c:v>0.79163135400158358</c:v>
                </c:pt>
                <c:pt idx="12">
                  <c:v>1.989716125797713</c:v>
                </c:pt>
                <c:pt idx="13">
                  <c:v>0.76940791340311987</c:v>
                </c:pt>
                <c:pt idx="14">
                  <c:v>1.086961131403223</c:v>
                </c:pt>
                <c:pt idx="15">
                  <c:v>0.15865394819411441</c:v>
                </c:pt>
                <c:pt idx="16">
                  <c:v>3.3096555070020259</c:v>
                </c:pt>
                <c:pt idx="17">
                  <c:v>0.18797062319936231</c:v>
                </c:pt>
                <c:pt idx="18">
                  <c:v>0.82509696320048531</c:v>
                </c:pt>
                <c:pt idx="19">
                  <c:v>0.49158695899532179</c:v>
                </c:pt>
                <c:pt idx="20">
                  <c:v>0.29022284979582758</c:v>
                </c:pt>
                <c:pt idx="21">
                  <c:v>0.42771883680834433</c:v>
                </c:pt>
                <c:pt idx="22">
                  <c:v>0.13901175020146181</c:v>
                </c:pt>
                <c:pt idx="23">
                  <c:v>0.3227224579895846</c:v>
                </c:pt>
                <c:pt idx="24">
                  <c:v>0.74315821459749709</c:v>
                </c:pt>
                <c:pt idx="25">
                  <c:v>0.1986857848009094</c:v>
                </c:pt>
                <c:pt idx="26">
                  <c:v>0.86590615580789743</c:v>
                </c:pt>
                <c:pt idx="27">
                  <c:v>0.18506731200031931</c:v>
                </c:pt>
                <c:pt idx="28">
                  <c:v>0.4870387653936632</c:v>
                </c:pt>
                <c:pt idx="29">
                  <c:v>0.18589867279515601</c:v>
                </c:pt>
                <c:pt idx="30">
                  <c:v>0.23139684060588481</c:v>
                </c:pt>
                <c:pt idx="31">
                  <c:v>0.18146837059175591</c:v>
                </c:pt>
                <c:pt idx="32">
                  <c:v>6.0751132271951063</c:v>
                </c:pt>
                <c:pt idx="33">
                  <c:v>8.4284355356008742</c:v>
                </c:pt>
                <c:pt idx="34">
                  <c:v>0.56312220779946076</c:v>
                </c:pt>
                <c:pt idx="35">
                  <c:v>1.097022296191426</c:v>
                </c:pt>
                <c:pt idx="36">
                  <c:v>1.6254100739955899</c:v>
                </c:pt>
                <c:pt idx="37">
                  <c:v>1.806055354792625</c:v>
                </c:pt>
                <c:pt idx="38">
                  <c:v>0.1681903490098193</c:v>
                </c:pt>
                <c:pt idx="39">
                  <c:v>0.16411782239447339</c:v>
                </c:pt>
                <c:pt idx="40">
                  <c:v>0.59757900699041788</c:v>
                </c:pt>
                <c:pt idx="41">
                  <c:v>1.2132381742063441</c:v>
                </c:pt>
                <c:pt idx="42">
                  <c:v>0.63974256440415045</c:v>
                </c:pt>
                <c:pt idx="43">
                  <c:v>0.17463482659659341</c:v>
                </c:pt>
                <c:pt idx="44">
                  <c:v>0.16895941279944959</c:v>
                </c:pt>
                <c:pt idx="45">
                  <c:v>0.752830677392194</c:v>
                </c:pt>
                <c:pt idx="46">
                  <c:v>0.94178158480790441</c:v>
                </c:pt>
                <c:pt idx="47">
                  <c:v>0.33284595759469082</c:v>
                </c:pt>
                <c:pt idx="48">
                  <c:v>0.58758131239446809</c:v>
                </c:pt>
                <c:pt idx="49">
                  <c:v>1.206232342805015</c:v>
                </c:pt>
                <c:pt idx="50">
                  <c:v>0.63317845399724315</c:v>
                </c:pt>
                <c:pt idx="51">
                  <c:v>0.1692411597992759</c:v>
                </c:pt>
                <c:pt idx="52">
                  <c:v>0.1693555888079572</c:v>
                </c:pt>
                <c:pt idx="53">
                  <c:v>0.763904244400328</c:v>
                </c:pt>
                <c:pt idx="54">
                  <c:v>0.94417317280312996</c:v>
                </c:pt>
                <c:pt idx="55">
                  <c:v>0.32425832379958591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AC-4F65-A1A5-3D06ED62AC1D}"/>
            </c:ext>
          </c:extLst>
        </c:ser>
        <c:ser>
          <c:idx val="5"/>
          <c:order val="2"/>
          <c:tx>
            <c:strRef>
              <c:f>'[4]Pure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Decorrelation'!$AD$3:$AD$290</c:f>
              <c:numCache>
                <c:formatCode>General</c:formatCode>
                <c:ptCount val="288"/>
                <c:pt idx="0">
                  <c:v>0.27526806839741769</c:v>
                </c:pt>
                <c:pt idx="1">
                  <c:v>2.3210029486101118</c:v>
                </c:pt>
                <c:pt idx="2">
                  <c:v>0.43824539002962409</c:v>
                </c:pt>
                <c:pt idx="3">
                  <c:v>0.7156748038250953</c:v>
                </c:pt>
                <c:pt idx="4">
                  <c:v>0.61655870899558063</c:v>
                </c:pt>
                <c:pt idx="5">
                  <c:v>1.2295775507576761</c:v>
                </c:pt>
                <c:pt idx="6">
                  <c:v>0.39897503075189888</c:v>
                </c:pt>
                <c:pt idx="7">
                  <c:v>0.39136843928135928</c:v>
                </c:pt>
                <c:pt idx="8">
                  <c:v>1.959407834708691</c:v>
                </c:pt>
                <c:pt idx="9">
                  <c:v>1.930769754387438</c:v>
                </c:pt>
                <c:pt idx="10">
                  <c:v>0.64418723196722572</c:v>
                </c:pt>
                <c:pt idx="11">
                  <c:v>0.84818084980361164</c:v>
                </c:pt>
                <c:pt idx="12">
                  <c:v>2.9338395461905749</c:v>
                </c:pt>
                <c:pt idx="13">
                  <c:v>0.96693357001058755</c:v>
                </c:pt>
                <c:pt idx="14">
                  <c:v>1.06333318236284</c:v>
                </c:pt>
                <c:pt idx="15">
                  <c:v>0.30033186790533362</c:v>
                </c:pt>
                <c:pt idx="16">
                  <c:v>2.7045906023588029</c:v>
                </c:pt>
                <c:pt idx="17">
                  <c:v>0.12699532932601859</c:v>
                </c:pt>
                <c:pt idx="18">
                  <c:v>1.4328931838273999</c:v>
                </c:pt>
                <c:pt idx="19">
                  <c:v>0.46907741203904152</c:v>
                </c:pt>
                <c:pt idx="20">
                  <c:v>0.24856033697724339</c:v>
                </c:pt>
                <c:pt idx="21">
                  <c:v>0.42407269957475358</c:v>
                </c:pt>
                <c:pt idx="22">
                  <c:v>4.9839422618970217E-2</c:v>
                </c:pt>
                <c:pt idx="23">
                  <c:v>0.75596943139098582</c:v>
                </c:pt>
                <c:pt idx="24">
                  <c:v>0.63711306955665348</c:v>
                </c:pt>
                <c:pt idx="25">
                  <c:v>7.4924064613878683E-2</c:v>
                </c:pt>
                <c:pt idx="26">
                  <c:v>0.7785111360251904</c:v>
                </c:pt>
                <c:pt idx="27">
                  <c:v>0.23198076961562031</c:v>
                </c:pt>
                <c:pt idx="28">
                  <c:v>0.58667158363386984</c:v>
                </c:pt>
                <c:pt idx="29">
                  <c:v>0.32308129216544329</c:v>
                </c:pt>
                <c:pt idx="30">
                  <c:v>0.39420049078762531</c:v>
                </c:pt>
                <c:pt idx="31">
                  <c:v>0.33082771417684848</c:v>
                </c:pt>
                <c:pt idx="32">
                  <c:v>1.959960032999515</c:v>
                </c:pt>
                <c:pt idx="33">
                  <c:v>2.115999516891315</c:v>
                </c:pt>
                <c:pt idx="34">
                  <c:v>0.70797387771308418</c:v>
                </c:pt>
                <c:pt idx="35">
                  <c:v>1.1238630371168259</c:v>
                </c:pt>
                <c:pt idx="36">
                  <c:v>1.5892113992013039</c:v>
                </c:pt>
                <c:pt idx="37">
                  <c:v>1.752162520121783</c:v>
                </c:pt>
                <c:pt idx="38">
                  <c:v>0.31606239662505681</c:v>
                </c:pt>
                <c:pt idx="39">
                  <c:v>0.31329449778422708</c:v>
                </c:pt>
                <c:pt idx="40">
                  <c:v>0.27420482761226589</c:v>
                </c:pt>
                <c:pt idx="41">
                  <c:v>2.168070557294413</c:v>
                </c:pt>
                <c:pt idx="42">
                  <c:v>0.81717948620207603</c:v>
                </c:pt>
                <c:pt idx="43">
                  <c:v>7.9386004153639028E-2</c:v>
                </c:pt>
                <c:pt idx="44">
                  <c:v>4.7524866415187668E-2</c:v>
                </c:pt>
                <c:pt idx="45">
                  <c:v>0.7874053737148643</c:v>
                </c:pt>
                <c:pt idx="46">
                  <c:v>1.756805275613442</c:v>
                </c:pt>
                <c:pt idx="47">
                  <c:v>0.29573823781684039</c:v>
                </c:pt>
                <c:pt idx="48">
                  <c:v>0.28487285901792347</c:v>
                </c:pt>
                <c:pt idx="49">
                  <c:v>2.2098391503095631</c:v>
                </c:pt>
                <c:pt idx="50">
                  <c:v>0.81647331155836578</c:v>
                </c:pt>
                <c:pt idx="51">
                  <c:v>7.8562416788190564E-2</c:v>
                </c:pt>
                <c:pt idx="52">
                  <c:v>4.7190285054966759E-2</c:v>
                </c:pt>
                <c:pt idx="53">
                  <c:v>0.77779663819819689</c:v>
                </c:pt>
                <c:pt idx="54">
                  <c:v>1.7392931944224981</c:v>
                </c:pt>
                <c:pt idx="55">
                  <c:v>0.28905965145677331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AC-4F65-A1A5-3D06ED62AC1D}"/>
            </c:ext>
          </c:extLst>
        </c:ser>
        <c:ser>
          <c:idx val="7"/>
          <c:order val="3"/>
          <c:tx>
            <c:strRef>
              <c:f>'[4]Pure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Decorrelation'!$AF$3:$AF$290</c:f>
              <c:numCache>
                <c:formatCode>General</c:formatCode>
                <c:ptCount val="288"/>
                <c:pt idx="0">
                  <c:v>0.42056462978944181</c:v>
                </c:pt>
                <c:pt idx="1">
                  <c:v>0.72384447501972315</c:v>
                </c:pt>
                <c:pt idx="2">
                  <c:v>0.44942706692963841</c:v>
                </c:pt>
                <c:pt idx="3">
                  <c:v>0.52251057815738022</c:v>
                </c:pt>
                <c:pt idx="4">
                  <c:v>0.62744122552685444</c:v>
                </c:pt>
                <c:pt idx="5">
                  <c:v>0.46554507501423359</c:v>
                </c:pt>
                <c:pt idx="6">
                  <c:v>0.52339066816493873</c:v>
                </c:pt>
                <c:pt idx="7">
                  <c:v>0.29817614955827593</c:v>
                </c:pt>
                <c:pt idx="8">
                  <c:v>0.47375387540087099</c:v>
                </c:pt>
                <c:pt idx="9">
                  <c:v>0.71812053420580924</c:v>
                </c:pt>
                <c:pt idx="10">
                  <c:v>0.46992555200122299</c:v>
                </c:pt>
                <c:pt idx="11">
                  <c:v>0.51799283386208117</c:v>
                </c:pt>
                <c:pt idx="12">
                  <c:v>0.66175053738988932</c:v>
                </c:pt>
                <c:pt idx="13">
                  <c:v>0.45369253898970779</c:v>
                </c:pt>
                <c:pt idx="14">
                  <c:v>0.54303330811671913</c:v>
                </c:pt>
                <c:pt idx="15">
                  <c:v>0.29307158729061478</c:v>
                </c:pt>
                <c:pt idx="16">
                  <c:v>0.57781197451986377</c:v>
                </c:pt>
                <c:pt idx="17">
                  <c:v>0.5673882260452956</c:v>
                </c:pt>
                <c:pt idx="18">
                  <c:v>0.53172085313126449</c:v>
                </c:pt>
                <c:pt idx="19">
                  <c:v>0.52535314960405233</c:v>
                </c:pt>
                <c:pt idx="20">
                  <c:v>0.51813857364468274</c:v>
                </c:pt>
                <c:pt idx="21">
                  <c:v>0.5162255286239088</c:v>
                </c:pt>
                <c:pt idx="22">
                  <c:v>0.52800093819387262</c:v>
                </c:pt>
                <c:pt idx="23">
                  <c:v>0.53473327825777228</c:v>
                </c:pt>
                <c:pt idx="24">
                  <c:v>0.74346701460890474</c:v>
                </c:pt>
                <c:pt idx="25">
                  <c:v>0.74644745783880351</c:v>
                </c:pt>
                <c:pt idx="26">
                  <c:v>0.87076101028360431</c:v>
                </c:pt>
                <c:pt idx="27">
                  <c:v>0.86985743311233821</c:v>
                </c:pt>
                <c:pt idx="28">
                  <c:v>0.69001591736450796</c:v>
                </c:pt>
                <c:pt idx="29">
                  <c:v>0.6851049270946532</c:v>
                </c:pt>
                <c:pt idx="30">
                  <c:v>0.84795994861051438</c:v>
                </c:pt>
                <c:pt idx="31">
                  <c:v>0.84349448978900909</c:v>
                </c:pt>
                <c:pt idx="32">
                  <c:v>1.711679292842746</c:v>
                </c:pt>
                <c:pt idx="33">
                  <c:v>1.7179664060473441</c:v>
                </c:pt>
                <c:pt idx="34">
                  <c:v>0.81639100480824711</c:v>
                </c:pt>
                <c:pt idx="35">
                  <c:v>0.82207825714722271</c:v>
                </c:pt>
                <c:pt idx="36">
                  <c:v>1.069090719055384</c:v>
                </c:pt>
                <c:pt idx="37">
                  <c:v>1.0791313900612289</c:v>
                </c:pt>
                <c:pt idx="38">
                  <c:v>0.46358938342891631</c:v>
                </c:pt>
                <c:pt idx="39">
                  <c:v>0.46912988265976308</c:v>
                </c:pt>
                <c:pt idx="40">
                  <c:v>0.32982780458405608</c:v>
                </c:pt>
                <c:pt idx="41">
                  <c:v>1.1025656784418969</c:v>
                </c:pt>
                <c:pt idx="42">
                  <c:v>1.079028094839305</c:v>
                </c:pt>
                <c:pt idx="43">
                  <c:v>0.36736401286907489</c:v>
                </c:pt>
                <c:pt idx="44">
                  <c:v>0.3345150818582624</c:v>
                </c:pt>
                <c:pt idx="45">
                  <c:v>1.1069877597037701</c:v>
                </c:pt>
                <c:pt idx="46">
                  <c:v>1.0904973166994749</c:v>
                </c:pt>
                <c:pt idx="47">
                  <c:v>0.36581483837217088</c:v>
                </c:pt>
                <c:pt idx="48">
                  <c:v>0.33219238929450512</c:v>
                </c:pt>
                <c:pt idx="49">
                  <c:v>1.1068232549354431</c:v>
                </c:pt>
                <c:pt idx="50">
                  <c:v>1.090055184811354</c:v>
                </c:pt>
                <c:pt idx="51">
                  <c:v>0.3667235994711518</c:v>
                </c:pt>
                <c:pt idx="52">
                  <c:v>0.33652041302993901</c:v>
                </c:pt>
                <c:pt idx="53">
                  <c:v>1.095217068679631</c:v>
                </c:pt>
                <c:pt idx="54">
                  <c:v>1.086883017700166</c:v>
                </c:pt>
                <c:pt idx="55">
                  <c:v>0.36587772620841857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AC-4F65-A1A5-3D06ED62AC1D}"/>
            </c:ext>
          </c:extLst>
        </c:ser>
        <c:ser>
          <c:idx val="9"/>
          <c:order val="4"/>
          <c:tx>
            <c:strRef>
              <c:f>'[4]Pure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Decorrelation'!$AH$3:$AH$290</c:f>
              <c:numCache>
                <c:formatCode>General</c:formatCode>
                <c:ptCount val="288"/>
                <c:pt idx="0">
                  <c:v>0.49499443005770438</c:v>
                </c:pt>
                <c:pt idx="1">
                  <c:v>1.2508372764103119</c:v>
                </c:pt>
                <c:pt idx="2">
                  <c:v>0.55770996450446542</c:v>
                </c:pt>
                <c:pt idx="3">
                  <c:v>0.9148280393797904</c:v>
                </c:pt>
                <c:pt idx="4">
                  <c:v>0.78292779396288092</c:v>
                </c:pt>
                <c:pt idx="5">
                  <c:v>1.128979493211955</c:v>
                </c:pt>
                <c:pt idx="6">
                  <c:v>0.43868562192656102</c:v>
                </c:pt>
                <c:pt idx="7">
                  <c:v>0.28241434786468739</c:v>
                </c:pt>
                <c:pt idx="8">
                  <c:v>1.5734050310216841</c:v>
                </c:pt>
                <c:pt idx="9">
                  <c:v>1.6512773479800671</c:v>
                </c:pt>
                <c:pt idx="10">
                  <c:v>0.71899949819780884</c:v>
                </c:pt>
                <c:pt idx="11">
                  <c:v>0.93514134823344652</c:v>
                </c:pt>
                <c:pt idx="12">
                  <c:v>1.731854544626549</c:v>
                </c:pt>
                <c:pt idx="13">
                  <c:v>0.94509816123172641</c:v>
                </c:pt>
                <c:pt idx="14">
                  <c:v>0.80078382622450595</c:v>
                </c:pt>
                <c:pt idx="15">
                  <c:v>1.49756003171205E-2</c:v>
                </c:pt>
                <c:pt idx="16">
                  <c:v>1.5247759594116359</c:v>
                </c:pt>
                <c:pt idx="17">
                  <c:v>0.48821877394802871</c:v>
                </c:pt>
                <c:pt idx="18">
                  <c:v>0.89323094976134598</c:v>
                </c:pt>
                <c:pt idx="19">
                  <c:v>0.59096040618605916</c:v>
                </c:pt>
                <c:pt idx="20">
                  <c:v>0.58616615962237117</c:v>
                </c:pt>
                <c:pt idx="21">
                  <c:v>0.74147516139782965</c:v>
                </c:pt>
                <c:pt idx="22">
                  <c:v>0.27335942815989261</c:v>
                </c:pt>
                <c:pt idx="23">
                  <c:v>0.79056914919055998</c:v>
                </c:pt>
                <c:pt idx="24">
                  <c:v>0.693995903339237</c:v>
                </c:pt>
                <c:pt idx="25">
                  <c:v>0.22699310574680559</c:v>
                </c:pt>
                <c:pt idx="26">
                  <c:v>0.86572378599084909</c:v>
                </c:pt>
                <c:pt idx="27">
                  <c:v>0.1161859286483377</c:v>
                </c:pt>
                <c:pt idx="28">
                  <c:v>0.64174513379111886</c:v>
                </c:pt>
                <c:pt idx="29">
                  <c:v>0.25276544392108907</c:v>
                </c:pt>
                <c:pt idx="30">
                  <c:v>0.51499186893925075</c:v>
                </c:pt>
                <c:pt idx="31">
                  <c:v>0.17091866419650609</c:v>
                </c:pt>
                <c:pt idx="32">
                  <c:v>4.4110021588858217</c:v>
                </c:pt>
                <c:pt idx="33">
                  <c:v>5.4150438056327399</c:v>
                </c:pt>
                <c:pt idx="34">
                  <c:v>1.319183108722791</c:v>
                </c:pt>
                <c:pt idx="35">
                  <c:v>1.6750031834002579</c:v>
                </c:pt>
                <c:pt idx="36">
                  <c:v>1.067919503618032</c:v>
                </c:pt>
                <c:pt idx="37">
                  <c:v>1.093954247655347</c:v>
                </c:pt>
                <c:pt idx="38">
                  <c:v>9.0892067458480552E-2</c:v>
                </c:pt>
                <c:pt idx="39">
                  <c:v>0.15150477280840269</c:v>
                </c:pt>
                <c:pt idx="40">
                  <c:v>0.84220278896391387</c:v>
                </c:pt>
                <c:pt idx="41">
                  <c:v>1.5994236964732409</c:v>
                </c:pt>
                <c:pt idx="42">
                  <c:v>1.2194160414393991</c:v>
                </c:pt>
                <c:pt idx="43">
                  <c:v>0.33758388366550213</c:v>
                </c:pt>
                <c:pt idx="44">
                  <c:v>0.26788948704488569</c:v>
                </c:pt>
                <c:pt idx="45">
                  <c:v>0.926608879910782</c:v>
                </c:pt>
                <c:pt idx="46">
                  <c:v>2.8740363298449672</c:v>
                </c:pt>
                <c:pt idx="47">
                  <c:v>0.61657374794594944</c:v>
                </c:pt>
                <c:pt idx="48">
                  <c:v>0.84840533602982759</c:v>
                </c:pt>
                <c:pt idx="49">
                  <c:v>1.5186813066247851</c:v>
                </c:pt>
                <c:pt idx="50">
                  <c:v>1.213206712482497</c:v>
                </c:pt>
                <c:pt idx="51">
                  <c:v>0.32957715489901601</c:v>
                </c:pt>
                <c:pt idx="52">
                  <c:v>0.27488850159570571</c:v>
                </c:pt>
                <c:pt idx="53">
                  <c:v>0.91714965701103213</c:v>
                </c:pt>
                <c:pt idx="54">
                  <c:v>2.906556877819821</c:v>
                </c:pt>
                <c:pt idx="55">
                  <c:v>0.60218302584253247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AC-4F65-A1A5-3D06ED62A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'[4]Pure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Decorrelation'!$Z$3:$Z$290</c:f>
              <c:numCache>
                <c:formatCode>General</c:formatCode>
                <c:ptCount val="288"/>
                <c:pt idx="0">
                  <c:v>1.520684553449974</c:v>
                </c:pt>
                <c:pt idx="1">
                  <c:v>1.165576048474759</c:v>
                </c:pt>
                <c:pt idx="2">
                  <c:v>1.088860680162907</c:v>
                </c:pt>
                <c:pt idx="3">
                  <c:v>0.68043011468835179</c:v>
                </c:pt>
                <c:pt idx="4">
                  <c:v>1.377109503094107</c:v>
                </c:pt>
                <c:pt idx="5">
                  <c:v>1.189214611239731</c:v>
                </c:pt>
                <c:pt idx="6">
                  <c:v>0.85756251793354754</c:v>
                </c:pt>
                <c:pt idx="7">
                  <c:v>0.75567450360395017</c:v>
                </c:pt>
                <c:pt idx="8">
                  <c:v>1.419548106519505</c:v>
                </c:pt>
                <c:pt idx="9">
                  <c:v>1.430495900241658</c:v>
                </c:pt>
                <c:pt idx="10">
                  <c:v>0.89545757393352687</c:v>
                </c:pt>
                <c:pt idx="11">
                  <c:v>0.95200360198505218</c:v>
                </c:pt>
                <c:pt idx="12">
                  <c:v>1.2611504627391701</c:v>
                </c:pt>
                <c:pt idx="13">
                  <c:v>1.7265187037177381</c:v>
                </c:pt>
                <c:pt idx="14">
                  <c:v>0.68857347783632572</c:v>
                </c:pt>
                <c:pt idx="15">
                  <c:v>1.1523704839404669</c:v>
                </c:pt>
                <c:pt idx="16">
                  <c:v>0.58861748185008766</c:v>
                </c:pt>
                <c:pt idx="17">
                  <c:v>1.270708612678572</c:v>
                </c:pt>
                <c:pt idx="18">
                  <c:v>0.5598688004072756</c:v>
                </c:pt>
                <c:pt idx="19">
                  <c:v>0.64631525571458037</c:v>
                </c:pt>
                <c:pt idx="20">
                  <c:v>0.6518761819694191</c:v>
                </c:pt>
                <c:pt idx="21">
                  <c:v>0.39816881846636532</c:v>
                </c:pt>
                <c:pt idx="22">
                  <c:v>1.2161909106187521</c:v>
                </c:pt>
                <c:pt idx="23">
                  <c:v>0.36158334021456529</c:v>
                </c:pt>
                <c:pt idx="24">
                  <c:v>0.59047898463904858</c:v>
                </c:pt>
                <c:pt idx="25">
                  <c:v>0.69431121600791812</c:v>
                </c:pt>
                <c:pt idx="26">
                  <c:v>0.52712402483448384</c:v>
                </c:pt>
                <c:pt idx="27">
                  <c:v>0.65815186034888029</c:v>
                </c:pt>
                <c:pt idx="28">
                  <c:v>0.51993305669166145</c:v>
                </c:pt>
                <c:pt idx="29">
                  <c:v>0.56980110332369804</c:v>
                </c:pt>
                <c:pt idx="30">
                  <c:v>0.48742730417288838</c:v>
                </c:pt>
                <c:pt idx="31">
                  <c:v>0.57603787072002888</c:v>
                </c:pt>
                <c:pt idx="32">
                  <c:v>1.0883099168073389</c:v>
                </c:pt>
                <c:pt idx="33">
                  <c:v>1.025609319843352</c:v>
                </c:pt>
                <c:pt idx="34">
                  <c:v>0.65296334335580464</c:v>
                </c:pt>
                <c:pt idx="35">
                  <c:v>0.58789876294322307</c:v>
                </c:pt>
                <c:pt idx="36">
                  <c:v>0.62891703755594786</c:v>
                </c:pt>
                <c:pt idx="37">
                  <c:v>0.525166694726795</c:v>
                </c:pt>
                <c:pt idx="38">
                  <c:v>0.46601814115419982</c:v>
                </c:pt>
                <c:pt idx="39">
                  <c:v>0.37352091707289209</c:v>
                </c:pt>
                <c:pt idx="40">
                  <c:v>0.6733284514397383</c:v>
                </c:pt>
                <c:pt idx="41">
                  <c:v>0.55218683890998366</c:v>
                </c:pt>
                <c:pt idx="42">
                  <c:v>0.456435405369848</c:v>
                </c:pt>
                <c:pt idx="43">
                  <c:v>0.94052542792633176</c:v>
                </c:pt>
                <c:pt idx="44">
                  <c:v>0.9332261589355767</c:v>
                </c:pt>
                <c:pt idx="45">
                  <c:v>0.45898343748413029</c:v>
                </c:pt>
                <c:pt idx="46">
                  <c:v>0.59942895802669227</c:v>
                </c:pt>
                <c:pt idx="47">
                  <c:v>0.69433883531019092</c:v>
                </c:pt>
                <c:pt idx="48">
                  <c:v>0.68694960507564251</c:v>
                </c:pt>
                <c:pt idx="49">
                  <c:v>0.54994350369088352</c:v>
                </c:pt>
                <c:pt idx="50">
                  <c:v>0.46147409444674847</c:v>
                </c:pt>
                <c:pt idx="51">
                  <c:v>0.92627280731685457</c:v>
                </c:pt>
                <c:pt idx="52">
                  <c:v>0.91233936990611253</c:v>
                </c:pt>
                <c:pt idx="53">
                  <c:v>0.45108749032951889</c:v>
                </c:pt>
                <c:pt idx="54">
                  <c:v>0.59070653384551408</c:v>
                </c:pt>
                <c:pt idx="55">
                  <c:v>0.67641857936978345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17-4836-9BB5-5F4F49682B73}"/>
            </c:ext>
          </c:extLst>
        </c:ser>
        <c:ser>
          <c:idx val="3"/>
          <c:order val="1"/>
          <c:tx>
            <c:strRef>
              <c:f>'[4]Pure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Decorrelation'!$AC$3:$AC$290</c:f>
              <c:numCache>
                <c:formatCode>General</c:formatCode>
                <c:ptCount val="288"/>
                <c:pt idx="0">
                  <c:v>0.84068448640755378</c:v>
                </c:pt>
                <c:pt idx="1">
                  <c:v>0.54866651539341549</c:v>
                </c:pt>
                <c:pt idx="2">
                  <c:v>0.55595501399948266</c:v>
                </c:pt>
                <c:pt idx="3">
                  <c:v>0.35584655840066259</c:v>
                </c:pt>
                <c:pt idx="4">
                  <c:v>0.81816352778696455</c:v>
                </c:pt>
                <c:pt idx="5">
                  <c:v>0.59757536919205445</c:v>
                </c:pt>
                <c:pt idx="6">
                  <c:v>0.54828194639994765</c:v>
                </c:pt>
                <c:pt idx="7">
                  <c:v>0.45328482481418181</c:v>
                </c:pt>
                <c:pt idx="8">
                  <c:v>0.70533875458058903</c:v>
                </c:pt>
                <c:pt idx="9">
                  <c:v>0.71919177360250619</c:v>
                </c:pt>
                <c:pt idx="10">
                  <c:v>0.43652237718342801</c:v>
                </c:pt>
                <c:pt idx="11">
                  <c:v>0.58734942639130172</c:v>
                </c:pt>
                <c:pt idx="12">
                  <c:v>0.59397618258954021</c:v>
                </c:pt>
                <c:pt idx="13">
                  <c:v>0.74739588320371697</c:v>
                </c:pt>
                <c:pt idx="14">
                  <c:v>0.3352205940405838</c:v>
                </c:pt>
                <c:pt idx="15">
                  <c:v>0.66098796838778073</c:v>
                </c:pt>
                <c:pt idx="16">
                  <c:v>0.41200649080565199</c:v>
                </c:pt>
                <c:pt idx="17">
                  <c:v>1.221035140956519</c:v>
                </c:pt>
                <c:pt idx="18">
                  <c:v>0.37980848879669787</c:v>
                </c:pt>
                <c:pt idx="19">
                  <c:v>0.47428580319974573</c:v>
                </c:pt>
                <c:pt idx="20">
                  <c:v>0.53359390741097745</c:v>
                </c:pt>
                <c:pt idx="21">
                  <c:v>0.29258258723421021</c:v>
                </c:pt>
                <c:pt idx="22">
                  <c:v>1.178068818803877</c:v>
                </c:pt>
                <c:pt idx="23">
                  <c:v>0.23944504420505841</c:v>
                </c:pt>
                <c:pt idx="24">
                  <c:v>0.3671199303702451</c:v>
                </c:pt>
                <c:pt idx="25">
                  <c:v>0.45975566761917441</c:v>
                </c:pt>
                <c:pt idx="26">
                  <c:v>0.34201622018008487</c:v>
                </c:pt>
                <c:pt idx="27">
                  <c:v>0.42317956960177983</c:v>
                </c:pt>
                <c:pt idx="28">
                  <c:v>0.30645555777591649</c:v>
                </c:pt>
                <c:pt idx="29">
                  <c:v>0.35767794096609579</c:v>
                </c:pt>
                <c:pt idx="30">
                  <c:v>0.25234429037664091</c:v>
                </c:pt>
                <c:pt idx="31">
                  <c:v>0.32066071580047723</c:v>
                </c:pt>
                <c:pt idx="32">
                  <c:v>0.68939281859784385</c:v>
                </c:pt>
                <c:pt idx="33">
                  <c:v>0.69445061516598794</c:v>
                </c:pt>
                <c:pt idx="34">
                  <c:v>0.42212256480706861</c:v>
                </c:pt>
                <c:pt idx="35">
                  <c:v>0.39198354580439632</c:v>
                </c:pt>
                <c:pt idx="36">
                  <c:v>0.43404111417476088</c:v>
                </c:pt>
                <c:pt idx="37">
                  <c:v>0.36155819718260318</c:v>
                </c:pt>
                <c:pt idx="38">
                  <c:v>0.28643385021132423</c:v>
                </c:pt>
                <c:pt idx="39">
                  <c:v>0.2386651416018139</c:v>
                </c:pt>
                <c:pt idx="40">
                  <c:v>0.584012874198379</c:v>
                </c:pt>
                <c:pt idx="41">
                  <c:v>0.36091052299016152</c:v>
                </c:pt>
                <c:pt idx="42">
                  <c:v>0.32258464521728458</c:v>
                </c:pt>
                <c:pt idx="43">
                  <c:v>0.77662289619911462</c:v>
                </c:pt>
                <c:pt idx="44">
                  <c:v>0.86897779062273917</c:v>
                </c:pt>
                <c:pt idx="45">
                  <c:v>0.29495909800753001</c:v>
                </c:pt>
                <c:pt idx="46">
                  <c:v>0.36644467559526672</c:v>
                </c:pt>
                <c:pt idx="47">
                  <c:v>0.51355861899792221</c:v>
                </c:pt>
                <c:pt idx="48">
                  <c:v>0.55782433963031508</c:v>
                </c:pt>
                <c:pt idx="49">
                  <c:v>0.34087452421081249</c:v>
                </c:pt>
                <c:pt idx="50">
                  <c:v>0.30815374939120382</c:v>
                </c:pt>
                <c:pt idx="51">
                  <c:v>0.75940731101436543</c:v>
                </c:pt>
                <c:pt idx="52">
                  <c:v>0.87879365161643364</c:v>
                </c:pt>
                <c:pt idx="53">
                  <c:v>0.30363193438970482</c:v>
                </c:pt>
                <c:pt idx="54">
                  <c:v>0.37093488720129242</c:v>
                </c:pt>
                <c:pt idx="55">
                  <c:v>0.52263924677390605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17-4836-9BB5-5F4F49682B73}"/>
            </c:ext>
          </c:extLst>
        </c:ser>
        <c:ser>
          <c:idx val="5"/>
          <c:order val="2"/>
          <c:tx>
            <c:strRef>
              <c:f>'[4]Pure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Decorrelation'!$AE$3:$AE$290</c:f>
              <c:numCache>
                <c:formatCode>General</c:formatCode>
                <c:ptCount val="288"/>
                <c:pt idx="0">
                  <c:v>1.253931608004496</c:v>
                </c:pt>
                <c:pt idx="1">
                  <c:v>0.82577161202207205</c:v>
                </c:pt>
                <c:pt idx="2">
                  <c:v>0.66822303915396331</c:v>
                </c:pt>
                <c:pt idx="3">
                  <c:v>0.51380337551236155</c:v>
                </c:pt>
                <c:pt idx="4">
                  <c:v>1.248836398124695</c:v>
                </c:pt>
                <c:pt idx="5">
                  <c:v>0.93287597727030513</c:v>
                </c:pt>
                <c:pt idx="6">
                  <c:v>0.62033843379467724</c:v>
                </c:pt>
                <c:pt idx="7">
                  <c:v>0.58512872266583149</c:v>
                </c:pt>
                <c:pt idx="8">
                  <c:v>1.1701819625217471</c:v>
                </c:pt>
                <c:pt idx="9">
                  <c:v>1.2591709535568949</c:v>
                </c:pt>
                <c:pt idx="10">
                  <c:v>0.59861557171680035</c:v>
                </c:pt>
                <c:pt idx="11">
                  <c:v>0.68147864267230029</c:v>
                </c:pt>
                <c:pt idx="12">
                  <c:v>0.94082855032756929</c:v>
                </c:pt>
                <c:pt idx="13">
                  <c:v>1.3080505576450381</c:v>
                </c:pt>
                <c:pt idx="14">
                  <c:v>0.51662755524739623</c:v>
                </c:pt>
                <c:pt idx="15">
                  <c:v>0.79892213172279303</c:v>
                </c:pt>
                <c:pt idx="16">
                  <c:v>0.42936541023664182</c:v>
                </c:pt>
                <c:pt idx="17">
                  <c:v>1.3655730613507331</c:v>
                </c:pt>
                <c:pt idx="18">
                  <c:v>0.43106680838391193</c:v>
                </c:pt>
                <c:pt idx="19">
                  <c:v>0.59004875607788565</c:v>
                </c:pt>
                <c:pt idx="20">
                  <c:v>0.51523830071091647</c:v>
                </c:pt>
                <c:pt idx="21">
                  <c:v>0.29912194297648959</c:v>
                </c:pt>
                <c:pt idx="22">
                  <c:v>1.2195683861151341</c:v>
                </c:pt>
                <c:pt idx="23">
                  <c:v>0.20831738640554251</c:v>
                </c:pt>
                <c:pt idx="24">
                  <c:v>0.56109082046896219</c:v>
                </c:pt>
                <c:pt idx="25">
                  <c:v>0.75640621441416445</c:v>
                </c:pt>
                <c:pt idx="26">
                  <c:v>0.49759938968345518</c:v>
                </c:pt>
                <c:pt idx="27">
                  <c:v>0.70379323586821552</c:v>
                </c:pt>
                <c:pt idx="28">
                  <c:v>0.4852947826497257</c:v>
                </c:pt>
                <c:pt idx="29">
                  <c:v>0.53529670331627133</c:v>
                </c:pt>
                <c:pt idx="30">
                  <c:v>0.42518150242976838</c:v>
                </c:pt>
                <c:pt idx="31">
                  <c:v>0.51483040978200734</c:v>
                </c:pt>
                <c:pt idx="32">
                  <c:v>1.0878650925587861</c:v>
                </c:pt>
                <c:pt idx="33">
                  <c:v>0.99925658833235498</c:v>
                </c:pt>
                <c:pt idx="34">
                  <c:v>0.69770084712654357</c:v>
                </c:pt>
                <c:pt idx="35">
                  <c:v>0.59631134131923313</c:v>
                </c:pt>
                <c:pt idx="36">
                  <c:v>0.612037252727896</c:v>
                </c:pt>
                <c:pt idx="37">
                  <c:v>0.54007477383129299</c:v>
                </c:pt>
                <c:pt idx="38">
                  <c:v>0.45779008748941119</c:v>
                </c:pt>
                <c:pt idx="39">
                  <c:v>0.40723951440304518</c:v>
                </c:pt>
                <c:pt idx="40">
                  <c:v>0.45803613150492312</c:v>
                </c:pt>
                <c:pt idx="41">
                  <c:v>0.39272519126534461</c:v>
                </c:pt>
                <c:pt idx="42">
                  <c:v>0.34584964802488682</c:v>
                </c:pt>
                <c:pt idx="43">
                  <c:v>0.71502181394025688</c:v>
                </c:pt>
                <c:pt idx="44">
                  <c:v>0.79398618303239343</c:v>
                </c:pt>
                <c:pt idx="45">
                  <c:v>0.31324816746637218</c:v>
                </c:pt>
                <c:pt idx="46">
                  <c:v>0.43732006507925691</c:v>
                </c:pt>
                <c:pt idx="47">
                  <c:v>0.48132061129435899</c:v>
                </c:pt>
                <c:pt idx="48">
                  <c:v>0.46900320262648171</c:v>
                </c:pt>
                <c:pt idx="49">
                  <c:v>0.39996640370227399</c:v>
                </c:pt>
                <c:pt idx="50">
                  <c:v>0.34744772398844359</c:v>
                </c:pt>
                <c:pt idx="51">
                  <c:v>0.7069851405918598</c:v>
                </c:pt>
                <c:pt idx="52">
                  <c:v>0.7863092614803463</c:v>
                </c:pt>
                <c:pt idx="53">
                  <c:v>0.30317802121862769</c:v>
                </c:pt>
                <c:pt idx="54">
                  <c:v>0.42992828381247822</c:v>
                </c:pt>
                <c:pt idx="55">
                  <c:v>0.47104558623395859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17-4836-9BB5-5F4F49682B73}"/>
            </c:ext>
          </c:extLst>
        </c:ser>
        <c:ser>
          <c:idx val="7"/>
          <c:order val="3"/>
          <c:tx>
            <c:strRef>
              <c:f>'[4]Pure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Decorrelation'!$AG$3:$AG$290</c:f>
              <c:numCache>
                <c:formatCode>General</c:formatCode>
                <c:ptCount val="288"/>
                <c:pt idx="0">
                  <c:v>0.85071614743210378</c:v>
                </c:pt>
                <c:pt idx="1">
                  <c:v>0.78321047080680728</c:v>
                </c:pt>
                <c:pt idx="2">
                  <c:v>0.68249135422520335</c:v>
                </c:pt>
                <c:pt idx="3">
                  <c:v>0.55800517587922516</c:v>
                </c:pt>
                <c:pt idx="4">
                  <c:v>0.8183028703555465</c:v>
                </c:pt>
                <c:pt idx="5">
                  <c:v>0.85159664014354353</c:v>
                </c:pt>
                <c:pt idx="6">
                  <c:v>0.59968538898974655</c:v>
                </c:pt>
                <c:pt idx="7">
                  <c:v>0.62450891197659075</c:v>
                </c:pt>
                <c:pt idx="8">
                  <c:v>0.87889670282602306</c:v>
                </c:pt>
                <c:pt idx="9">
                  <c:v>0.82315290677361186</c:v>
                </c:pt>
                <c:pt idx="10">
                  <c:v>0.67031737784855072</c:v>
                </c:pt>
                <c:pt idx="11">
                  <c:v>0.60437248698435719</c:v>
                </c:pt>
                <c:pt idx="12">
                  <c:v>0.78453682316467166</c:v>
                </c:pt>
                <c:pt idx="13">
                  <c:v>0.89212130601517858</c:v>
                </c:pt>
                <c:pt idx="14">
                  <c:v>0.57923933216370638</c:v>
                </c:pt>
                <c:pt idx="15">
                  <c:v>0.65980955283157527</c:v>
                </c:pt>
                <c:pt idx="16">
                  <c:v>0.64465844691731033</c:v>
                </c:pt>
                <c:pt idx="17">
                  <c:v>0.70025322628207509</c:v>
                </c:pt>
                <c:pt idx="18">
                  <c:v>0.59149085409007962</c:v>
                </c:pt>
                <c:pt idx="19">
                  <c:v>0.6021099445410073</c:v>
                </c:pt>
                <c:pt idx="20">
                  <c:v>0.59645731714554129</c:v>
                </c:pt>
                <c:pt idx="21">
                  <c:v>0.58486744523979728</c:v>
                </c:pt>
                <c:pt idx="22">
                  <c:v>0.68274612347595398</c:v>
                </c:pt>
                <c:pt idx="23">
                  <c:v>0.61055366653017695</c:v>
                </c:pt>
                <c:pt idx="24">
                  <c:v>0.95953028695657849</c:v>
                </c:pt>
                <c:pt idx="25">
                  <c:v>0.96733132828958335</c:v>
                </c:pt>
                <c:pt idx="26">
                  <c:v>0.82790094492957</c:v>
                </c:pt>
                <c:pt idx="27">
                  <c:v>0.8510465660132468</c:v>
                </c:pt>
                <c:pt idx="28">
                  <c:v>0.79346690950915222</c:v>
                </c:pt>
                <c:pt idx="29">
                  <c:v>0.79426159216091041</c:v>
                </c:pt>
                <c:pt idx="30">
                  <c:v>0.70165502107702193</c:v>
                </c:pt>
                <c:pt idx="31">
                  <c:v>0.70253760148771105</c:v>
                </c:pt>
                <c:pt idx="32">
                  <c:v>1.1906861902214589</c:v>
                </c:pt>
                <c:pt idx="33">
                  <c:v>1.197685905732214</c:v>
                </c:pt>
                <c:pt idx="34">
                  <c:v>0.87756500858813524</c:v>
                </c:pt>
                <c:pt idx="35">
                  <c:v>0.8779783096630126</c:v>
                </c:pt>
                <c:pt idx="36">
                  <c:v>0.83120829584077005</c:v>
                </c:pt>
                <c:pt idx="37">
                  <c:v>0.81448511108756061</c:v>
                </c:pt>
                <c:pt idx="38">
                  <c:v>0.61752781686373059</c:v>
                </c:pt>
                <c:pt idx="39">
                  <c:v>0.61023667780682445</c:v>
                </c:pt>
                <c:pt idx="40">
                  <c:v>0.59483848433010278</c:v>
                </c:pt>
                <c:pt idx="41">
                  <c:v>0.66259469655342396</c:v>
                </c:pt>
                <c:pt idx="42">
                  <c:v>0.65775894243270161</c:v>
                </c:pt>
                <c:pt idx="43">
                  <c:v>0.63435662072151899</c:v>
                </c:pt>
                <c:pt idx="44">
                  <c:v>0.61304378281347449</c:v>
                </c:pt>
                <c:pt idx="45">
                  <c:v>0.67126401737332342</c:v>
                </c:pt>
                <c:pt idx="46">
                  <c:v>0.671882853563875</c:v>
                </c:pt>
                <c:pt idx="47">
                  <c:v>0.60452850111760204</c:v>
                </c:pt>
                <c:pt idx="48">
                  <c:v>0.59522651187144215</c:v>
                </c:pt>
                <c:pt idx="49">
                  <c:v>0.66482494836673145</c:v>
                </c:pt>
                <c:pt idx="50">
                  <c:v>0.66814183820970352</c:v>
                </c:pt>
                <c:pt idx="51">
                  <c:v>0.63306940458714966</c:v>
                </c:pt>
                <c:pt idx="52">
                  <c:v>0.61321712695062158</c:v>
                </c:pt>
                <c:pt idx="53">
                  <c:v>0.65939722442999482</c:v>
                </c:pt>
                <c:pt idx="54">
                  <c:v>0.66478084437549112</c:v>
                </c:pt>
                <c:pt idx="55">
                  <c:v>0.60222982512786982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17-4836-9BB5-5F4F49682B73}"/>
            </c:ext>
          </c:extLst>
        </c:ser>
        <c:ser>
          <c:idx val="9"/>
          <c:order val="4"/>
          <c:tx>
            <c:strRef>
              <c:f>'[4]Pure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Decorrelation'!$AI$3:$AI$290</c:f>
              <c:numCache>
                <c:formatCode>General</c:formatCode>
                <c:ptCount val="288"/>
                <c:pt idx="0">
                  <c:v>4.7723859247285869</c:v>
                </c:pt>
                <c:pt idx="1">
                  <c:v>1.930728922085837</c:v>
                </c:pt>
                <c:pt idx="2">
                  <c:v>2.3373660543467851</c:v>
                </c:pt>
                <c:pt idx="3">
                  <c:v>0.97681178334169094</c:v>
                </c:pt>
                <c:pt idx="4">
                  <c:v>2.8469082692172378</c:v>
                </c:pt>
                <c:pt idx="5">
                  <c:v>2.3445019430015241</c:v>
                </c:pt>
                <c:pt idx="6">
                  <c:v>1.516765280812979</c:v>
                </c:pt>
                <c:pt idx="7">
                  <c:v>1.5163751848507669</c:v>
                </c:pt>
                <c:pt idx="8">
                  <c:v>3.1573505856096751</c:v>
                </c:pt>
                <c:pt idx="9">
                  <c:v>2.64337253132835</c:v>
                </c:pt>
                <c:pt idx="10">
                  <c:v>1.579274785984307</c:v>
                </c:pt>
                <c:pt idx="11">
                  <c:v>1.888045562431216</c:v>
                </c:pt>
                <c:pt idx="12">
                  <c:v>1.867773470794782</c:v>
                </c:pt>
                <c:pt idx="13">
                  <c:v>3.4672275767661631</c:v>
                </c:pt>
                <c:pt idx="14">
                  <c:v>1.008967440854758</c:v>
                </c:pt>
                <c:pt idx="15">
                  <c:v>2.7794110294897112</c:v>
                </c:pt>
                <c:pt idx="16">
                  <c:v>1.0770654917694631</c:v>
                </c:pt>
                <c:pt idx="17">
                  <c:v>3.9556163990870119</c:v>
                </c:pt>
                <c:pt idx="18">
                  <c:v>1.173439324460924</c:v>
                </c:pt>
                <c:pt idx="19">
                  <c:v>1.4652844570577139</c:v>
                </c:pt>
                <c:pt idx="20">
                  <c:v>1.4733674329705539</c:v>
                </c:pt>
                <c:pt idx="21">
                  <c:v>0.86001354269683361</c:v>
                </c:pt>
                <c:pt idx="22">
                  <c:v>3.8619226844981309</c:v>
                </c:pt>
                <c:pt idx="23">
                  <c:v>0.62593177058733995</c:v>
                </c:pt>
                <c:pt idx="24">
                  <c:v>1.079234264465049</c:v>
                </c:pt>
                <c:pt idx="25">
                  <c:v>1.540887798555195</c:v>
                </c:pt>
                <c:pt idx="26">
                  <c:v>0.8950600366573781</c:v>
                </c:pt>
                <c:pt idx="27">
                  <c:v>1.16452023354359</c:v>
                </c:pt>
                <c:pt idx="28">
                  <c:v>0.8067192486487329</c:v>
                </c:pt>
                <c:pt idx="29">
                  <c:v>0.90138885732740159</c:v>
                </c:pt>
                <c:pt idx="30">
                  <c:v>0.63665483444929127</c:v>
                </c:pt>
                <c:pt idx="31">
                  <c:v>0.71717253434471784</c:v>
                </c:pt>
                <c:pt idx="32">
                  <c:v>2.0766709621064359</c:v>
                </c:pt>
                <c:pt idx="33">
                  <c:v>1.95136546571739</c:v>
                </c:pt>
                <c:pt idx="34">
                  <c:v>1.2088450441602621</c:v>
                </c:pt>
                <c:pt idx="35">
                  <c:v>1.108974838349968</c:v>
                </c:pt>
                <c:pt idx="36">
                  <c:v>1.1528999422211199</c:v>
                </c:pt>
                <c:pt idx="37">
                  <c:v>0.88612076425924902</c:v>
                </c:pt>
                <c:pt idx="38">
                  <c:v>0.70139261563308541</c:v>
                </c:pt>
                <c:pt idx="39">
                  <c:v>0.51690839370712638</c:v>
                </c:pt>
                <c:pt idx="40">
                  <c:v>1.931935232132673</c:v>
                </c:pt>
                <c:pt idx="41">
                  <c:v>0.93390518496744335</c:v>
                </c:pt>
                <c:pt idx="42">
                  <c:v>0.97932261927053332</c:v>
                </c:pt>
                <c:pt idx="43">
                  <c:v>3.0720797751098869</c:v>
                </c:pt>
                <c:pt idx="44">
                  <c:v>3.252672768384218</c:v>
                </c:pt>
                <c:pt idx="45">
                  <c:v>0.9084666726645082</c:v>
                </c:pt>
                <c:pt idx="46">
                  <c:v>1.026272581145167</c:v>
                </c:pt>
                <c:pt idx="47">
                  <c:v>1.8361939370166509</c:v>
                </c:pt>
                <c:pt idx="48">
                  <c:v>1.926759618660435</c:v>
                </c:pt>
                <c:pt idx="49">
                  <c:v>0.93182097570970657</c:v>
                </c:pt>
                <c:pt idx="50">
                  <c:v>0.98260460151359441</c:v>
                </c:pt>
                <c:pt idx="51">
                  <c:v>3.0779521849006408</c:v>
                </c:pt>
                <c:pt idx="52">
                  <c:v>3.150472636893392</c:v>
                </c:pt>
                <c:pt idx="53">
                  <c:v>0.86638292553834617</c:v>
                </c:pt>
                <c:pt idx="54">
                  <c:v>0.97737564044073222</c:v>
                </c:pt>
                <c:pt idx="55">
                  <c:v>1.7003653939347709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17-4836-9BB5-5F4F49682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'[4]Pure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Decorrelation'!$N$3:$N$290</c:f>
              <c:numCache>
                <c:formatCode>General</c:formatCode>
                <c:ptCount val="288"/>
                <c:pt idx="0">
                  <c:v>2209079</c:v>
                </c:pt>
                <c:pt idx="1">
                  <c:v>1653387.6</c:v>
                </c:pt>
                <c:pt idx="2">
                  <c:v>1444709.6</c:v>
                </c:pt>
                <c:pt idx="3">
                  <c:v>807231.8</c:v>
                </c:pt>
                <c:pt idx="4">
                  <c:v>1780112.4</c:v>
                </c:pt>
                <c:pt idx="5">
                  <c:v>1569072</c:v>
                </c:pt>
                <c:pt idx="6">
                  <c:v>1013557.4</c:v>
                </c:pt>
                <c:pt idx="7">
                  <c:v>896591.8</c:v>
                </c:pt>
                <c:pt idx="8">
                  <c:v>1893176.6</c:v>
                </c:pt>
                <c:pt idx="9">
                  <c:v>1948145.4</c:v>
                </c:pt>
                <c:pt idx="10">
                  <c:v>1115662</c:v>
                </c:pt>
                <c:pt idx="11">
                  <c:v>1149072.3999999999</c:v>
                </c:pt>
                <c:pt idx="12">
                  <c:v>1679491.2</c:v>
                </c:pt>
                <c:pt idx="13">
                  <c:v>2337225.4</c:v>
                </c:pt>
                <c:pt idx="14">
                  <c:v>811911</c:v>
                </c:pt>
                <c:pt idx="15">
                  <c:v>1425311</c:v>
                </c:pt>
                <c:pt idx="16">
                  <c:v>721635.2</c:v>
                </c:pt>
                <c:pt idx="17">
                  <c:v>1772863</c:v>
                </c:pt>
                <c:pt idx="18">
                  <c:v>675332</c:v>
                </c:pt>
                <c:pt idx="19">
                  <c:v>798485.2</c:v>
                </c:pt>
                <c:pt idx="20">
                  <c:v>808441.2</c:v>
                </c:pt>
                <c:pt idx="21">
                  <c:v>411763.20000000001</c:v>
                </c:pt>
                <c:pt idx="22">
                  <c:v>1708699.6</c:v>
                </c:pt>
                <c:pt idx="23">
                  <c:v>351172</c:v>
                </c:pt>
                <c:pt idx="24">
                  <c:v>577532.80000000005</c:v>
                </c:pt>
                <c:pt idx="25">
                  <c:v>701620.6</c:v>
                </c:pt>
                <c:pt idx="26">
                  <c:v>502716.8</c:v>
                </c:pt>
                <c:pt idx="27">
                  <c:v>650972.4</c:v>
                </c:pt>
                <c:pt idx="28">
                  <c:v>481492.8</c:v>
                </c:pt>
                <c:pt idx="29">
                  <c:v>522525.6</c:v>
                </c:pt>
                <c:pt idx="30">
                  <c:v>448579.2</c:v>
                </c:pt>
                <c:pt idx="31">
                  <c:v>531043.4</c:v>
                </c:pt>
                <c:pt idx="32">
                  <c:v>1331731.2</c:v>
                </c:pt>
                <c:pt idx="33">
                  <c:v>1273577.2</c:v>
                </c:pt>
                <c:pt idx="34">
                  <c:v>671517</c:v>
                </c:pt>
                <c:pt idx="35">
                  <c:v>602752.4</c:v>
                </c:pt>
                <c:pt idx="36">
                  <c:v>596430.6</c:v>
                </c:pt>
                <c:pt idx="37">
                  <c:v>479332.2</c:v>
                </c:pt>
                <c:pt idx="38">
                  <c:v>400569</c:v>
                </c:pt>
                <c:pt idx="39">
                  <c:v>293295.40000000002</c:v>
                </c:pt>
                <c:pt idx="40">
                  <c:v>805281.6</c:v>
                </c:pt>
                <c:pt idx="41">
                  <c:v>679288.4</c:v>
                </c:pt>
                <c:pt idx="42">
                  <c:v>515431.4</c:v>
                </c:pt>
                <c:pt idx="43">
                  <c:v>1199012</c:v>
                </c:pt>
                <c:pt idx="44">
                  <c:v>1156932.8</c:v>
                </c:pt>
                <c:pt idx="45">
                  <c:v>501940.6</c:v>
                </c:pt>
                <c:pt idx="46">
                  <c:v>768420.6</c:v>
                </c:pt>
                <c:pt idx="47">
                  <c:v>823159.2</c:v>
                </c:pt>
                <c:pt idx="48">
                  <c:v>805281.6</c:v>
                </c:pt>
                <c:pt idx="49">
                  <c:v>679288.4</c:v>
                </c:pt>
                <c:pt idx="50">
                  <c:v>515431.4</c:v>
                </c:pt>
                <c:pt idx="51">
                  <c:v>1199012</c:v>
                </c:pt>
                <c:pt idx="52">
                  <c:v>1156932.8</c:v>
                </c:pt>
                <c:pt idx="53">
                  <c:v>501940.6</c:v>
                </c:pt>
                <c:pt idx="54">
                  <c:v>768420.6</c:v>
                </c:pt>
                <c:pt idx="55">
                  <c:v>823159.2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B1-4BDE-A68C-F725E81D45CE}"/>
            </c:ext>
          </c:extLst>
        </c:ser>
        <c:ser>
          <c:idx val="3"/>
          <c:order val="1"/>
          <c:tx>
            <c:strRef>
              <c:f>'[4]Pure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Decorrelation'!$Q$3:$Q$290</c:f>
              <c:numCache>
                <c:formatCode>General</c:formatCode>
                <c:ptCount val="288"/>
                <c:pt idx="0">
                  <c:v>842989.4</c:v>
                </c:pt>
                <c:pt idx="1">
                  <c:v>488478.6</c:v>
                </c:pt>
                <c:pt idx="2">
                  <c:v>526289</c:v>
                </c:pt>
                <c:pt idx="3">
                  <c:v>223844.8</c:v>
                </c:pt>
                <c:pt idx="4">
                  <c:v>704471.2</c:v>
                </c:pt>
                <c:pt idx="5">
                  <c:v>514759.8</c:v>
                </c:pt>
                <c:pt idx="6">
                  <c:v>392403.20000000001</c:v>
                </c:pt>
                <c:pt idx="7">
                  <c:v>325837.59999999998</c:v>
                </c:pt>
                <c:pt idx="8">
                  <c:v>651291.6</c:v>
                </c:pt>
                <c:pt idx="9">
                  <c:v>656362.4</c:v>
                </c:pt>
                <c:pt idx="10">
                  <c:v>364448.6</c:v>
                </c:pt>
                <c:pt idx="11">
                  <c:v>491008</c:v>
                </c:pt>
                <c:pt idx="12">
                  <c:v>572529</c:v>
                </c:pt>
                <c:pt idx="13">
                  <c:v>664424.80000000005</c:v>
                </c:pt>
                <c:pt idx="14">
                  <c:v>246008</c:v>
                </c:pt>
                <c:pt idx="15">
                  <c:v>598376</c:v>
                </c:pt>
                <c:pt idx="16">
                  <c:v>291405.2</c:v>
                </c:pt>
                <c:pt idx="17">
                  <c:v>1275055</c:v>
                </c:pt>
                <c:pt idx="18">
                  <c:v>262723.59999999998</c:v>
                </c:pt>
                <c:pt idx="19">
                  <c:v>446096.4</c:v>
                </c:pt>
                <c:pt idx="20">
                  <c:v>494545.6</c:v>
                </c:pt>
                <c:pt idx="21">
                  <c:v>177823.8</c:v>
                </c:pt>
                <c:pt idx="22">
                  <c:v>1348216.4</c:v>
                </c:pt>
                <c:pt idx="23">
                  <c:v>123623.8</c:v>
                </c:pt>
                <c:pt idx="24">
                  <c:v>208236</c:v>
                </c:pt>
                <c:pt idx="25">
                  <c:v>268307.59999999998</c:v>
                </c:pt>
                <c:pt idx="26">
                  <c:v>193008.6</c:v>
                </c:pt>
                <c:pt idx="27">
                  <c:v>241136.8</c:v>
                </c:pt>
                <c:pt idx="28">
                  <c:v>158589.79999999999</c:v>
                </c:pt>
                <c:pt idx="29">
                  <c:v>188528.8</c:v>
                </c:pt>
                <c:pt idx="30">
                  <c:v>118860.6</c:v>
                </c:pt>
                <c:pt idx="31">
                  <c:v>159101</c:v>
                </c:pt>
                <c:pt idx="32">
                  <c:v>634532.6</c:v>
                </c:pt>
                <c:pt idx="33">
                  <c:v>652971.4</c:v>
                </c:pt>
                <c:pt idx="34">
                  <c:v>284277.8</c:v>
                </c:pt>
                <c:pt idx="35">
                  <c:v>245362.2</c:v>
                </c:pt>
                <c:pt idx="36">
                  <c:v>300603</c:v>
                </c:pt>
                <c:pt idx="37">
                  <c:v>232249.8</c:v>
                </c:pt>
                <c:pt idx="38">
                  <c:v>152568.6</c:v>
                </c:pt>
                <c:pt idx="39">
                  <c:v>105836.8</c:v>
                </c:pt>
                <c:pt idx="40">
                  <c:v>477592.2</c:v>
                </c:pt>
                <c:pt idx="41">
                  <c:v>251014.6</c:v>
                </c:pt>
                <c:pt idx="42">
                  <c:v>195491</c:v>
                </c:pt>
                <c:pt idx="43">
                  <c:v>774913</c:v>
                </c:pt>
                <c:pt idx="44">
                  <c:v>864405.6</c:v>
                </c:pt>
                <c:pt idx="45">
                  <c:v>196698</c:v>
                </c:pt>
                <c:pt idx="46">
                  <c:v>298372.59999999998</c:v>
                </c:pt>
                <c:pt idx="47">
                  <c:v>455073</c:v>
                </c:pt>
                <c:pt idx="48">
                  <c:v>477592.2</c:v>
                </c:pt>
                <c:pt idx="49">
                  <c:v>251014.6</c:v>
                </c:pt>
                <c:pt idx="50">
                  <c:v>195491</c:v>
                </c:pt>
                <c:pt idx="51">
                  <c:v>774913</c:v>
                </c:pt>
                <c:pt idx="52">
                  <c:v>864405.6</c:v>
                </c:pt>
                <c:pt idx="53">
                  <c:v>196698</c:v>
                </c:pt>
                <c:pt idx="54">
                  <c:v>298372.59999999998</c:v>
                </c:pt>
                <c:pt idx="55">
                  <c:v>455073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B1-4BDE-A68C-F725E81D45CE}"/>
            </c:ext>
          </c:extLst>
        </c:ser>
        <c:ser>
          <c:idx val="5"/>
          <c:order val="2"/>
          <c:tx>
            <c:strRef>
              <c:f>'[4]Pure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Decorrelation'!$S$3:$S$290</c:f>
              <c:numCache>
                <c:formatCode>General</c:formatCode>
                <c:ptCount val="288"/>
                <c:pt idx="0">
                  <c:v>1577936.8</c:v>
                </c:pt>
                <c:pt idx="1">
                  <c:v>822390.6</c:v>
                </c:pt>
                <c:pt idx="2">
                  <c:v>475183.8</c:v>
                </c:pt>
                <c:pt idx="3">
                  <c:v>250073.4</c:v>
                </c:pt>
                <c:pt idx="4">
                  <c:v>1307400.6000000001</c:v>
                </c:pt>
                <c:pt idx="5">
                  <c:v>948700</c:v>
                </c:pt>
                <c:pt idx="6">
                  <c:v>318388</c:v>
                </c:pt>
                <c:pt idx="7">
                  <c:v>345490</c:v>
                </c:pt>
                <c:pt idx="8">
                  <c:v>1239847.6000000001</c:v>
                </c:pt>
                <c:pt idx="9">
                  <c:v>1424967.2</c:v>
                </c:pt>
                <c:pt idx="10">
                  <c:v>350129.4</c:v>
                </c:pt>
                <c:pt idx="11">
                  <c:v>418789</c:v>
                </c:pt>
                <c:pt idx="12">
                  <c:v>855146</c:v>
                </c:pt>
                <c:pt idx="13">
                  <c:v>1506521.6</c:v>
                </c:pt>
                <c:pt idx="14">
                  <c:v>256587.2</c:v>
                </c:pt>
                <c:pt idx="15">
                  <c:v>606468.6</c:v>
                </c:pt>
                <c:pt idx="16">
                  <c:v>391546.6</c:v>
                </c:pt>
                <c:pt idx="17">
                  <c:v>1795572.2</c:v>
                </c:pt>
                <c:pt idx="18">
                  <c:v>395874.4</c:v>
                </c:pt>
                <c:pt idx="19">
                  <c:v>616022.4</c:v>
                </c:pt>
                <c:pt idx="20">
                  <c:v>536114.80000000005</c:v>
                </c:pt>
                <c:pt idx="21">
                  <c:v>226100.4</c:v>
                </c:pt>
                <c:pt idx="22">
                  <c:v>1736665</c:v>
                </c:pt>
                <c:pt idx="23">
                  <c:v>112992.2</c:v>
                </c:pt>
                <c:pt idx="24">
                  <c:v>342136</c:v>
                </c:pt>
                <c:pt idx="25">
                  <c:v>549387.19999999995</c:v>
                </c:pt>
                <c:pt idx="26">
                  <c:v>196442.4</c:v>
                </c:pt>
                <c:pt idx="27">
                  <c:v>444890.4</c:v>
                </c:pt>
                <c:pt idx="28">
                  <c:v>149860.6</c:v>
                </c:pt>
                <c:pt idx="29">
                  <c:v>165111.79999999999</c:v>
                </c:pt>
                <c:pt idx="30">
                  <c:v>114341.2</c:v>
                </c:pt>
                <c:pt idx="31">
                  <c:v>150116.4</c:v>
                </c:pt>
                <c:pt idx="32">
                  <c:v>1023822.8</c:v>
                </c:pt>
                <c:pt idx="33">
                  <c:v>934788.6</c:v>
                </c:pt>
                <c:pt idx="34">
                  <c:v>404719</c:v>
                </c:pt>
                <c:pt idx="35">
                  <c:v>299311.40000000002</c:v>
                </c:pt>
                <c:pt idx="36">
                  <c:v>257986.8</c:v>
                </c:pt>
                <c:pt idx="37">
                  <c:v>207990.39999999999</c:v>
                </c:pt>
                <c:pt idx="38">
                  <c:v>144509.20000000001</c:v>
                </c:pt>
                <c:pt idx="39">
                  <c:v>99561.2</c:v>
                </c:pt>
                <c:pt idx="40">
                  <c:v>522922</c:v>
                </c:pt>
                <c:pt idx="41">
                  <c:v>329056.40000000002</c:v>
                </c:pt>
                <c:pt idx="42">
                  <c:v>308646.8</c:v>
                </c:pt>
                <c:pt idx="43">
                  <c:v>925245.2</c:v>
                </c:pt>
                <c:pt idx="44">
                  <c:v>942315.4</c:v>
                </c:pt>
                <c:pt idx="45">
                  <c:v>252414.8</c:v>
                </c:pt>
                <c:pt idx="46">
                  <c:v>393914.8</c:v>
                </c:pt>
                <c:pt idx="47">
                  <c:v>529101.19999999995</c:v>
                </c:pt>
                <c:pt idx="48">
                  <c:v>522922</c:v>
                </c:pt>
                <c:pt idx="49">
                  <c:v>329056.40000000002</c:v>
                </c:pt>
                <c:pt idx="50">
                  <c:v>308646.8</c:v>
                </c:pt>
                <c:pt idx="51">
                  <c:v>925245.2</c:v>
                </c:pt>
                <c:pt idx="52">
                  <c:v>942315.4</c:v>
                </c:pt>
                <c:pt idx="53">
                  <c:v>252414.8</c:v>
                </c:pt>
                <c:pt idx="54">
                  <c:v>393914.8</c:v>
                </c:pt>
                <c:pt idx="55">
                  <c:v>529101.19999999995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B1-4BDE-A68C-F725E81D45CE}"/>
            </c:ext>
          </c:extLst>
        </c:ser>
        <c:ser>
          <c:idx val="7"/>
          <c:order val="3"/>
          <c:tx>
            <c:strRef>
              <c:f>'[4]Pure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Decorrelation'!$U$3:$U$290</c:f>
              <c:numCache>
                <c:formatCode>General</c:formatCode>
                <c:ptCount val="288"/>
                <c:pt idx="0">
                  <c:v>1086957.6000000001</c:v>
                </c:pt>
                <c:pt idx="1">
                  <c:v>1019651</c:v>
                </c:pt>
                <c:pt idx="2">
                  <c:v>948598.2</c:v>
                </c:pt>
                <c:pt idx="3">
                  <c:v>810176.8</c:v>
                </c:pt>
                <c:pt idx="4">
                  <c:v>1022019.8</c:v>
                </c:pt>
                <c:pt idx="5">
                  <c:v>1036984.8</c:v>
                </c:pt>
                <c:pt idx="6">
                  <c:v>854412.6</c:v>
                </c:pt>
                <c:pt idx="7">
                  <c:v>857270.6</c:v>
                </c:pt>
                <c:pt idx="8">
                  <c:v>1053464.8</c:v>
                </c:pt>
                <c:pt idx="9">
                  <c:v>1012544.2</c:v>
                </c:pt>
                <c:pt idx="10">
                  <c:v>906154</c:v>
                </c:pt>
                <c:pt idx="11">
                  <c:v>851489.8</c:v>
                </c:pt>
                <c:pt idx="12">
                  <c:v>985038</c:v>
                </c:pt>
                <c:pt idx="13">
                  <c:v>1070898.2</c:v>
                </c:pt>
                <c:pt idx="14">
                  <c:v>824724.2</c:v>
                </c:pt>
                <c:pt idx="15">
                  <c:v>890896.6</c:v>
                </c:pt>
                <c:pt idx="16">
                  <c:v>940795.2</c:v>
                </c:pt>
                <c:pt idx="17">
                  <c:v>1019145.6</c:v>
                </c:pt>
                <c:pt idx="18">
                  <c:v>873512.8</c:v>
                </c:pt>
                <c:pt idx="19">
                  <c:v>893412.2</c:v>
                </c:pt>
                <c:pt idx="20">
                  <c:v>879250.6</c:v>
                </c:pt>
                <c:pt idx="21">
                  <c:v>863135.2</c:v>
                </c:pt>
                <c:pt idx="22">
                  <c:v>988587</c:v>
                </c:pt>
                <c:pt idx="23">
                  <c:v>895138.4</c:v>
                </c:pt>
                <c:pt idx="24">
                  <c:v>1075216.3999999999</c:v>
                </c:pt>
                <c:pt idx="25">
                  <c:v>1087540.6000000001</c:v>
                </c:pt>
                <c:pt idx="26">
                  <c:v>977164.2</c:v>
                </c:pt>
                <c:pt idx="27">
                  <c:v>999219.6</c:v>
                </c:pt>
                <c:pt idx="28">
                  <c:v>940608.8</c:v>
                </c:pt>
                <c:pt idx="29">
                  <c:v>940435.2</c:v>
                </c:pt>
                <c:pt idx="30">
                  <c:v>868976</c:v>
                </c:pt>
                <c:pt idx="31">
                  <c:v>870096.8</c:v>
                </c:pt>
                <c:pt idx="32">
                  <c:v>1316733.6000000001</c:v>
                </c:pt>
                <c:pt idx="33">
                  <c:v>1310046</c:v>
                </c:pt>
                <c:pt idx="34">
                  <c:v>1026897.4</c:v>
                </c:pt>
                <c:pt idx="35">
                  <c:v>1029352.6</c:v>
                </c:pt>
                <c:pt idx="36">
                  <c:v>956998.2</c:v>
                </c:pt>
                <c:pt idx="37">
                  <c:v>950367.4</c:v>
                </c:pt>
                <c:pt idx="38">
                  <c:v>787653.2</c:v>
                </c:pt>
                <c:pt idx="39">
                  <c:v>773706</c:v>
                </c:pt>
                <c:pt idx="40">
                  <c:v>849370.4</c:v>
                </c:pt>
                <c:pt idx="41">
                  <c:v>971234</c:v>
                </c:pt>
                <c:pt idx="42">
                  <c:v>968686</c:v>
                </c:pt>
                <c:pt idx="43">
                  <c:v>903219.19999999995</c:v>
                </c:pt>
                <c:pt idx="44">
                  <c:v>880150.2</c:v>
                </c:pt>
                <c:pt idx="45">
                  <c:v>969856.2</c:v>
                </c:pt>
                <c:pt idx="46">
                  <c:v>974442.4</c:v>
                </c:pt>
                <c:pt idx="47">
                  <c:v>860716.6</c:v>
                </c:pt>
                <c:pt idx="48">
                  <c:v>849370.4</c:v>
                </c:pt>
                <c:pt idx="49">
                  <c:v>971234</c:v>
                </c:pt>
                <c:pt idx="50">
                  <c:v>968686</c:v>
                </c:pt>
                <c:pt idx="51">
                  <c:v>903219.19999999995</c:v>
                </c:pt>
                <c:pt idx="52">
                  <c:v>880150.2</c:v>
                </c:pt>
                <c:pt idx="53">
                  <c:v>969856.2</c:v>
                </c:pt>
                <c:pt idx="54">
                  <c:v>974442.4</c:v>
                </c:pt>
                <c:pt idx="55">
                  <c:v>860716.6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B1-4BDE-A68C-F725E81D45CE}"/>
            </c:ext>
          </c:extLst>
        </c:ser>
        <c:ser>
          <c:idx val="9"/>
          <c:order val="4"/>
          <c:tx>
            <c:strRef>
              <c:f>'[4]Pure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Decorrelation'!$W$3:$W$290</c:f>
              <c:numCache>
                <c:formatCode>General</c:formatCode>
                <c:ptCount val="288"/>
                <c:pt idx="0">
                  <c:v>1176506.2</c:v>
                </c:pt>
                <c:pt idx="1">
                  <c:v>680988.4</c:v>
                </c:pt>
                <c:pt idx="2">
                  <c:v>747816.8</c:v>
                </c:pt>
                <c:pt idx="3">
                  <c:v>316571.8</c:v>
                </c:pt>
                <c:pt idx="4">
                  <c:v>965180.6</c:v>
                </c:pt>
                <c:pt idx="5">
                  <c:v>798802.2</c:v>
                </c:pt>
                <c:pt idx="6">
                  <c:v>549576.80000000005</c:v>
                </c:pt>
                <c:pt idx="7">
                  <c:v>511977</c:v>
                </c:pt>
                <c:pt idx="8">
                  <c:v>885796</c:v>
                </c:pt>
                <c:pt idx="9">
                  <c:v>821856</c:v>
                </c:pt>
                <c:pt idx="10">
                  <c:v>564708.19999999995</c:v>
                </c:pt>
                <c:pt idx="11">
                  <c:v>737090.8</c:v>
                </c:pt>
                <c:pt idx="12">
                  <c:v>662146.4</c:v>
                </c:pt>
                <c:pt idx="13">
                  <c:v>927330.6</c:v>
                </c:pt>
                <c:pt idx="14">
                  <c:v>341532.4</c:v>
                </c:pt>
                <c:pt idx="15">
                  <c:v>812109.6</c:v>
                </c:pt>
                <c:pt idx="16">
                  <c:v>561589.6</c:v>
                </c:pt>
                <c:pt idx="17">
                  <c:v>2470386.7999999998</c:v>
                </c:pt>
                <c:pt idx="18">
                  <c:v>655757.4</c:v>
                </c:pt>
                <c:pt idx="19">
                  <c:v>759217</c:v>
                </c:pt>
                <c:pt idx="20">
                  <c:v>777101.4</c:v>
                </c:pt>
                <c:pt idx="21">
                  <c:v>424518</c:v>
                </c:pt>
                <c:pt idx="22">
                  <c:v>2327408.2000000002</c:v>
                </c:pt>
                <c:pt idx="23">
                  <c:v>281809.59999999998</c:v>
                </c:pt>
                <c:pt idx="24">
                  <c:v>252413.4</c:v>
                </c:pt>
                <c:pt idx="25">
                  <c:v>331308.40000000002</c:v>
                </c:pt>
                <c:pt idx="26">
                  <c:v>216408.2</c:v>
                </c:pt>
                <c:pt idx="27">
                  <c:v>289558.40000000002</c:v>
                </c:pt>
                <c:pt idx="28">
                  <c:v>181278.2</c:v>
                </c:pt>
                <c:pt idx="29">
                  <c:v>204307.20000000001</c:v>
                </c:pt>
                <c:pt idx="30">
                  <c:v>117773.6</c:v>
                </c:pt>
                <c:pt idx="31">
                  <c:v>168201</c:v>
                </c:pt>
                <c:pt idx="32">
                  <c:v>946661.8</c:v>
                </c:pt>
                <c:pt idx="33">
                  <c:v>929214</c:v>
                </c:pt>
                <c:pt idx="34">
                  <c:v>440968.6</c:v>
                </c:pt>
                <c:pt idx="35">
                  <c:v>372577</c:v>
                </c:pt>
                <c:pt idx="36">
                  <c:v>366885</c:v>
                </c:pt>
                <c:pt idx="37">
                  <c:v>304480.2</c:v>
                </c:pt>
                <c:pt idx="38">
                  <c:v>144733.4</c:v>
                </c:pt>
                <c:pt idx="39">
                  <c:v>90916.800000000003</c:v>
                </c:pt>
                <c:pt idx="40">
                  <c:v>1056339.8</c:v>
                </c:pt>
                <c:pt idx="41">
                  <c:v>640730.6</c:v>
                </c:pt>
                <c:pt idx="42">
                  <c:v>565879.4</c:v>
                </c:pt>
                <c:pt idx="43">
                  <c:v>1528030.6</c:v>
                </c:pt>
                <c:pt idx="44">
                  <c:v>1594299.6</c:v>
                </c:pt>
                <c:pt idx="45">
                  <c:v>409412.2</c:v>
                </c:pt>
                <c:pt idx="46">
                  <c:v>804698</c:v>
                </c:pt>
                <c:pt idx="47">
                  <c:v>946847.6</c:v>
                </c:pt>
                <c:pt idx="48">
                  <c:v>1056339.8</c:v>
                </c:pt>
                <c:pt idx="49">
                  <c:v>640730.6</c:v>
                </c:pt>
                <c:pt idx="50">
                  <c:v>565879.4</c:v>
                </c:pt>
                <c:pt idx="51">
                  <c:v>1528030.6</c:v>
                </c:pt>
                <c:pt idx="52">
                  <c:v>1594299.6</c:v>
                </c:pt>
                <c:pt idx="53">
                  <c:v>409412.2</c:v>
                </c:pt>
                <c:pt idx="54">
                  <c:v>804698</c:v>
                </c:pt>
                <c:pt idx="55">
                  <c:v>946847.6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B1-4BDE-A68C-F725E81D4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FD-4F5A-B5DF-CDAE9E1BB709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FD-4F5A-B5DF-CDAE9E1BB7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'[4]Pure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Decorrelation'!$M$632:$R$632</c:f>
              <c:numCache>
                <c:formatCode>General</c:formatCode>
                <c:ptCount val="6"/>
                <c:pt idx="0">
                  <c:v>-2.4231712858136287</c:v>
                </c:pt>
                <c:pt idx="1">
                  <c:v>-2.5136559868523158</c:v>
                </c:pt>
                <c:pt idx="2">
                  <c:v>-1.797726694502721</c:v>
                </c:pt>
                <c:pt idx="3">
                  <c:v>-5.0030565589692122</c:v>
                </c:pt>
                <c:pt idx="4">
                  <c:v>2.9704684643728718E-2</c:v>
                </c:pt>
                <c:pt idx="5">
                  <c:v>-10.000522287136935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D-4F5A-B5DF-CDAE9E1BB709}"/>
            </c:ext>
          </c:extLst>
        </c:ser>
        <c:ser>
          <c:idx val="1"/>
          <c:order val="1"/>
          <c:tx>
            <c:strRef>
              <c:f>'[4]Pure Decorrelation'!$L$631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Decorrelation'!$M$631:$R$631</c:f>
              <c:numCache>
                <c:formatCode>General</c:formatCode>
                <c:ptCount val="6"/>
                <c:pt idx="0">
                  <c:v>-1.1948826455650492</c:v>
                </c:pt>
                <c:pt idx="1">
                  <c:v>-1.2415063493189571</c:v>
                </c:pt>
                <c:pt idx="2">
                  <c:v>-0.8728982798095648</c:v>
                </c:pt>
                <c:pt idx="3">
                  <c:v>-4.4037480427166562</c:v>
                </c:pt>
                <c:pt idx="4">
                  <c:v>0.20589825536083936</c:v>
                </c:pt>
                <c:pt idx="5">
                  <c:v>-1.1915743605260163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FD-4F5A-B5DF-CDAE9E1BB709}"/>
            </c:ext>
          </c:extLst>
        </c:ser>
        <c:ser>
          <c:idx val="2"/>
          <c:order val="2"/>
          <c:tx>
            <c:strRef>
              <c:f>'[4]Pure Decorrelation'!$L$630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Decorrelation'!$M$630:$R$630</c:f>
              <c:numCache>
                <c:formatCode>General</c:formatCode>
                <c:ptCount val="6"/>
                <c:pt idx="0">
                  <c:v>0.23830532258006487</c:v>
                </c:pt>
                <c:pt idx="1">
                  <c:v>0.20571843358859981</c:v>
                </c:pt>
                <c:pt idx="2">
                  <c:v>0.59788097945502272</c:v>
                </c:pt>
                <c:pt idx="3">
                  <c:v>0.37493817477149732</c:v>
                </c:pt>
                <c:pt idx="4">
                  <c:v>9.5961054847075927E-2</c:v>
                </c:pt>
                <c:pt idx="5">
                  <c:v>0.73602524929604873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FD-4F5A-B5DF-CDAE9E1BB709}"/>
            </c:ext>
          </c:extLst>
        </c:ser>
        <c:ser>
          <c:idx val="3"/>
          <c:order val="3"/>
          <c:tx>
            <c:strRef>
              <c:f>'[4]Pure Decorrelation'!$L$633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Decorrelation'!$M$633:$R$633</c:f>
              <c:numCache>
                <c:formatCode>General</c:formatCode>
                <c:ptCount val="6"/>
                <c:pt idx="0">
                  <c:v>-6.4547408965661628</c:v>
                </c:pt>
                <c:pt idx="1">
                  <c:v>-6.595019963792871</c:v>
                </c:pt>
                <c:pt idx="2">
                  <c:v>-7.2554507416171816</c:v>
                </c:pt>
                <c:pt idx="3">
                  <c:v>-26.959608856013826</c:v>
                </c:pt>
                <c:pt idx="4">
                  <c:v>0.2398236117602276</c:v>
                </c:pt>
                <c:pt idx="5">
                  <c:v>-7.1972181815486085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FD-4F5A-B5DF-CDAE9E1BB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Decorrelation'!$AD$955:$AI$955</c:f>
              <c:numCache>
                <c:formatCode>General</c:formatCode>
                <c:ptCount val="6"/>
                <c:pt idx="0">
                  <c:v>9.9405262385842588E-2</c:v>
                </c:pt>
                <c:pt idx="1">
                  <c:v>0.10840374914345345</c:v>
                </c:pt>
                <c:pt idx="2">
                  <c:v>0.30122716051187964</c:v>
                </c:pt>
                <c:pt idx="3">
                  <c:v>0.28371016236599622</c:v>
                </c:pt>
                <c:pt idx="4">
                  <c:v>0.58505350989635707</c:v>
                </c:pt>
                <c:pt idx="5">
                  <c:v>-3.94035555495973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7-4857-8E5B-B2A093118B8E}"/>
            </c:ext>
          </c:extLst>
        </c:ser>
        <c:ser>
          <c:idx val="2"/>
          <c:order val="1"/>
          <c:tx>
            <c:strRef>
              <c:f>'[4]Pure Decorrelation'!$AC$954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Decorrelation'!$AD$954:$AI$954</c:f>
              <c:numCache>
                <c:formatCode>General</c:formatCode>
                <c:ptCount val="6"/>
                <c:pt idx="0">
                  <c:v>0.22711782728819049</c:v>
                </c:pt>
                <c:pt idx="1">
                  <c:v>0.23612729835302837</c:v>
                </c:pt>
                <c:pt idx="2">
                  <c:v>0.37318909718117144</c:v>
                </c:pt>
                <c:pt idx="3">
                  <c:v>0.29087950189232431</c:v>
                </c:pt>
                <c:pt idx="4">
                  <c:v>0.64054382581590497</c:v>
                </c:pt>
                <c:pt idx="5">
                  <c:v>-2.0520585371979196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97-4857-8E5B-B2A093118B8E}"/>
            </c:ext>
          </c:extLst>
        </c:ser>
        <c:ser>
          <c:idx val="3"/>
          <c:order val="2"/>
          <c:tx>
            <c:strRef>
              <c:f>'[4]Pure Decorrelation'!$AC$952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Decorrelation'!$AD$952:$AI$952</c:f>
              <c:numCache>
                <c:formatCode>General</c:formatCode>
                <c:ptCount val="6"/>
                <c:pt idx="0">
                  <c:v>0.67497113221831695</c:v>
                </c:pt>
                <c:pt idx="1">
                  <c:v>0.66553435246929504</c:v>
                </c:pt>
                <c:pt idx="2">
                  <c:v>0.82819851111997345</c:v>
                </c:pt>
                <c:pt idx="3">
                  <c:v>0.78497715219715314</c:v>
                </c:pt>
                <c:pt idx="4">
                  <c:v>0.86067605995958008</c:v>
                </c:pt>
                <c:pt idx="5">
                  <c:v>-2.6503753251663043E-2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97-4857-8E5B-B2A093118B8E}"/>
            </c:ext>
          </c:extLst>
        </c:ser>
        <c:ser>
          <c:idx val="1"/>
          <c:order val="3"/>
          <c:tx>
            <c:strRef>
              <c:f>'[4]Pure Decorrelation'!$AC$951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'[4]Pure Decorrelation'!$AD$951:$AI$951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97-4857-8E5B-B2A093118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Decorrelation'!$AD$956:$AI$956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A-429C-BFCC-BD31FA7CFB71}"/>
            </c:ext>
          </c:extLst>
        </c:ser>
        <c:ser>
          <c:idx val="0"/>
          <c:order val="1"/>
          <c:tx>
            <c:strRef>
              <c:f>'[4]Pure Decorrelation'!$AC$957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Decorrelation'!$AD$957:$AI$957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A-429C-BFCC-BD31FA7CFB71}"/>
            </c:ext>
          </c:extLst>
        </c:ser>
        <c:ser>
          <c:idx val="2"/>
          <c:order val="2"/>
          <c:tx>
            <c:strRef>
              <c:f>'[4]Pure Decorrelation'!$AC$958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Decorrelation'!$AD$958:$AI$958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A-429C-BFCC-BD31FA7C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'[4]Pure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Decorrelation'!$AK$3:$AK$290</c:f>
              <c:numCache>
                <c:formatCode>General</c:formatCode>
                <c:ptCount val="288"/>
                <c:pt idx="0">
                  <c:v>0.31031039659865201</c:v>
                </c:pt>
                <c:pt idx="1">
                  <c:v>2.2401517426129431</c:v>
                </c:pt>
                <c:pt idx="2">
                  <c:v>0.86834598421119158</c:v>
                </c:pt>
                <c:pt idx="3">
                  <c:v>1.3046713798306879</c:v>
                </c:pt>
                <c:pt idx="4">
                  <c:v>0.41506016403436657</c:v>
                </c:pt>
                <c:pt idx="5">
                  <c:v>1.1666454473044721</c:v>
                </c:pt>
                <c:pt idx="6">
                  <c:v>0.45724441073834898</c:v>
                </c:pt>
                <c:pt idx="7">
                  <c:v>0.39409962259233</c:v>
                </c:pt>
                <c:pt idx="8">
                  <c:v>1.641399856191128</c:v>
                </c:pt>
                <c:pt idx="9">
                  <c:v>1.4920060555916279</c:v>
                </c:pt>
                <c:pt idx="10">
                  <c:v>1.0080455215647821</c:v>
                </c:pt>
                <c:pt idx="11">
                  <c:v>0.52250464977696542</c:v>
                </c:pt>
                <c:pt idx="12">
                  <c:v>2.680260006058961</c:v>
                </c:pt>
                <c:pt idx="13">
                  <c:v>1.0019453624729071</c:v>
                </c:pt>
                <c:pt idx="14">
                  <c:v>1.359800318209454</c:v>
                </c:pt>
                <c:pt idx="15">
                  <c:v>0.1627323176246136</c:v>
                </c:pt>
                <c:pt idx="16">
                  <c:v>1.522151053417474</c:v>
                </c:pt>
                <c:pt idx="17">
                  <c:v>0.19208048377186049</c:v>
                </c:pt>
                <c:pt idx="18">
                  <c:v>0.89656218211166561</c:v>
                </c:pt>
                <c:pt idx="19">
                  <c:v>0.25634604361839591</c:v>
                </c:pt>
                <c:pt idx="20">
                  <c:v>0.27191208745352918</c:v>
                </c:pt>
                <c:pt idx="21">
                  <c:v>0.4333486589603126</c:v>
                </c:pt>
                <c:pt idx="22">
                  <c:v>0.14765664543956511</c:v>
                </c:pt>
                <c:pt idx="23">
                  <c:v>0.50478028734214608</c:v>
                </c:pt>
                <c:pt idx="24">
                  <c:v>0.55683150235563517</c:v>
                </c:pt>
                <c:pt idx="25">
                  <c:v>0.21845030440017579</c:v>
                </c:pt>
                <c:pt idx="26">
                  <c:v>0.6444735436700284</c:v>
                </c:pt>
                <c:pt idx="27">
                  <c:v>0.2372086660005151</c:v>
                </c:pt>
                <c:pt idx="28">
                  <c:v>0.66508653950877483</c:v>
                </c:pt>
                <c:pt idx="29">
                  <c:v>0.28197671063244339</c:v>
                </c:pt>
                <c:pt idx="30">
                  <c:v>0.56467547360807657</c:v>
                </c:pt>
                <c:pt idx="31">
                  <c:v>0.45715248156338928</c:v>
                </c:pt>
                <c:pt idx="32">
                  <c:v>1.820526491571218</c:v>
                </c:pt>
                <c:pt idx="33">
                  <c:v>2.1137864711694418</c:v>
                </c:pt>
                <c:pt idx="34">
                  <c:v>0.56263173799961808</c:v>
                </c:pt>
                <c:pt idx="35">
                  <c:v>0.66173988776281478</c:v>
                </c:pt>
                <c:pt idx="36">
                  <c:v>0.6370222282595932</c:v>
                </c:pt>
                <c:pt idx="37">
                  <c:v>0.72064190260134642</c:v>
                </c:pt>
                <c:pt idx="38">
                  <c:v>0.211044690432027</c:v>
                </c:pt>
                <c:pt idx="39">
                  <c:v>0.2155058882199227</c:v>
                </c:pt>
                <c:pt idx="40">
                  <c:v>0.40824315864592792</c:v>
                </c:pt>
                <c:pt idx="41">
                  <c:v>1.3786345764063299</c:v>
                </c:pt>
                <c:pt idx="42">
                  <c:v>0.56781106959097083</c:v>
                </c:pt>
                <c:pt idx="43">
                  <c:v>0.2045361595693975</c:v>
                </c:pt>
                <c:pt idx="44">
                  <c:v>0.15973075898364181</c:v>
                </c:pt>
                <c:pt idx="45">
                  <c:v>0.54204938900656996</c:v>
                </c:pt>
                <c:pt idx="46">
                  <c:v>1.724822927638888</c:v>
                </c:pt>
                <c:pt idx="47">
                  <c:v>0.41540032420307399</c:v>
                </c:pt>
                <c:pt idx="48">
                  <c:v>0.4292423162609339</c:v>
                </c:pt>
                <c:pt idx="49">
                  <c:v>1.434834815887734</c:v>
                </c:pt>
                <c:pt idx="50">
                  <c:v>0.57958364128135142</c:v>
                </c:pt>
                <c:pt idx="51">
                  <c:v>0.18610594761557869</c:v>
                </c:pt>
                <c:pt idx="52">
                  <c:v>0.15003646262921391</c:v>
                </c:pt>
                <c:pt idx="53">
                  <c:v>0.52541840020567177</c:v>
                </c:pt>
                <c:pt idx="54">
                  <c:v>1.6707926192320881</c:v>
                </c:pt>
                <c:pt idx="55">
                  <c:v>0.38625424457713958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5A-4544-B4B0-0B4C5D414296}"/>
            </c:ext>
          </c:extLst>
        </c:ser>
        <c:ser>
          <c:idx val="3"/>
          <c:order val="1"/>
          <c:tx>
            <c:strRef>
              <c:f>'[4]Pure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Decorrelation'!$AN$3:$AN$290</c:f>
              <c:numCache>
                <c:formatCode>General</c:formatCode>
                <c:ptCount val="288"/>
                <c:pt idx="0">
                  <c:v>0.3879011942015495</c:v>
                </c:pt>
                <c:pt idx="1">
                  <c:v>1.398614187014755</c:v>
                </c:pt>
                <c:pt idx="2">
                  <c:v>0.51123232699465004</c:v>
                </c:pt>
                <c:pt idx="3">
                  <c:v>0.66009033620357516</c:v>
                </c:pt>
                <c:pt idx="4">
                  <c:v>0.59651950419647615</c:v>
                </c:pt>
                <c:pt idx="5">
                  <c:v>1.1496070364024491</c:v>
                </c:pt>
                <c:pt idx="6">
                  <c:v>0.44928348240209742</c:v>
                </c:pt>
                <c:pt idx="7">
                  <c:v>0.27132173799909648</c:v>
                </c:pt>
                <c:pt idx="8">
                  <c:v>1.6417537199915391</c:v>
                </c:pt>
                <c:pt idx="9">
                  <c:v>2.125180916400859</c:v>
                </c:pt>
                <c:pt idx="10">
                  <c:v>0.63671176539501173</c:v>
                </c:pt>
                <c:pt idx="11">
                  <c:v>0.79163135400158358</c:v>
                </c:pt>
                <c:pt idx="12">
                  <c:v>1.989716125797713</c:v>
                </c:pt>
                <c:pt idx="13">
                  <c:v>0.76940791340311987</c:v>
                </c:pt>
                <c:pt idx="14">
                  <c:v>1.086961131403223</c:v>
                </c:pt>
                <c:pt idx="15">
                  <c:v>0.15865394819411441</c:v>
                </c:pt>
                <c:pt idx="16">
                  <c:v>3.3096555070020259</c:v>
                </c:pt>
                <c:pt idx="17">
                  <c:v>0.18797062319936231</c:v>
                </c:pt>
                <c:pt idx="18">
                  <c:v>0.82509696320048531</c:v>
                </c:pt>
                <c:pt idx="19">
                  <c:v>0.49158695899532179</c:v>
                </c:pt>
                <c:pt idx="20">
                  <c:v>0.29022284979582758</c:v>
                </c:pt>
                <c:pt idx="21">
                  <c:v>0.42771883680834433</c:v>
                </c:pt>
                <c:pt idx="22">
                  <c:v>0.13901175020146181</c:v>
                </c:pt>
                <c:pt idx="23">
                  <c:v>0.3227224579895846</c:v>
                </c:pt>
                <c:pt idx="24">
                  <c:v>0.74315821459749709</c:v>
                </c:pt>
                <c:pt idx="25">
                  <c:v>0.1986857848009094</c:v>
                </c:pt>
                <c:pt idx="26">
                  <c:v>0.86590615580789743</c:v>
                </c:pt>
                <c:pt idx="27">
                  <c:v>0.18506731200031931</c:v>
                </c:pt>
                <c:pt idx="28">
                  <c:v>0.4870387653936632</c:v>
                </c:pt>
                <c:pt idx="29">
                  <c:v>0.18589867279515601</c:v>
                </c:pt>
                <c:pt idx="30">
                  <c:v>0.23139684060588481</c:v>
                </c:pt>
                <c:pt idx="31">
                  <c:v>0.18146837059175591</c:v>
                </c:pt>
                <c:pt idx="32">
                  <c:v>6.0751132271951063</c:v>
                </c:pt>
                <c:pt idx="33">
                  <c:v>8.4284355356008742</c:v>
                </c:pt>
                <c:pt idx="34">
                  <c:v>0.56312220779946076</c:v>
                </c:pt>
                <c:pt idx="35">
                  <c:v>1.097022296191426</c:v>
                </c:pt>
                <c:pt idx="36">
                  <c:v>1.6254100739955899</c:v>
                </c:pt>
                <c:pt idx="37">
                  <c:v>1.806055354792625</c:v>
                </c:pt>
                <c:pt idx="38">
                  <c:v>0.1681903490098193</c:v>
                </c:pt>
                <c:pt idx="39">
                  <c:v>0.16411782239447339</c:v>
                </c:pt>
                <c:pt idx="40">
                  <c:v>0.59757900699041788</c:v>
                </c:pt>
                <c:pt idx="41">
                  <c:v>1.2132381742063441</c:v>
                </c:pt>
                <c:pt idx="42">
                  <c:v>0.63974256440415045</c:v>
                </c:pt>
                <c:pt idx="43">
                  <c:v>0.17463482659659341</c:v>
                </c:pt>
                <c:pt idx="44">
                  <c:v>0.16895941279944959</c:v>
                </c:pt>
                <c:pt idx="45">
                  <c:v>0.752830677392194</c:v>
                </c:pt>
                <c:pt idx="46">
                  <c:v>0.94178158480790441</c:v>
                </c:pt>
                <c:pt idx="47">
                  <c:v>0.33284595759469082</c:v>
                </c:pt>
                <c:pt idx="48">
                  <c:v>0.58758131239446809</c:v>
                </c:pt>
                <c:pt idx="49">
                  <c:v>1.206232342805015</c:v>
                </c:pt>
                <c:pt idx="50">
                  <c:v>0.63317845399724315</c:v>
                </c:pt>
                <c:pt idx="51">
                  <c:v>0.1692411597992759</c:v>
                </c:pt>
                <c:pt idx="52">
                  <c:v>0.1693555888079572</c:v>
                </c:pt>
                <c:pt idx="53">
                  <c:v>0.763904244400328</c:v>
                </c:pt>
                <c:pt idx="54">
                  <c:v>0.94417317280312996</c:v>
                </c:pt>
                <c:pt idx="55">
                  <c:v>0.32425832379958591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5A-4544-B4B0-0B4C5D414296}"/>
            </c:ext>
          </c:extLst>
        </c:ser>
        <c:ser>
          <c:idx val="5"/>
          <c:order val="2"/>
          <c:tx>
            <c:strRef>
              <c:f>'[4]Pure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Decorrelation'!$AP$3:$AP$290</c:f>
              <c:numCache>
                <c:formatCode>General</c:formatCode>
                <c:ptCount val="288"/>
                <c:pt idx="0">
                  <c:v>0.27526806839741769</c:v>
                </c:pt>
                <c:pt idx="1">
                  <c:v>2.3210029486101118</c:v>
                </c:pt>
                <c:pt idx="2">
                  <c:v>0.43824539002962409</c:v>
                </c:pt>
                <c:pt idx="3">
                  <c:v>0.7156748038250953</c:v>
                </c:pt>
                <c:pt idx="4">
                  <c:v>0.61655870899558063</c:v>
                </c:pt>
                <c:pt idx="5">
                  <c:v>1.2295775507576761</c:v>
                </c:pt>
                <c:pt idx="6">
                  <c:v>0.39897503075189888</c:v>
                </c:pt>
                <c:pt idx="7">
                  <c:v>0.39136843928135928</c:v>
                </c:pt>
                <c:pt idx="8">
                  <c:v>1.959407834708691</c:v>
                </c:pt>
                <c:pt idx="9">
                  <c:v>1.930769754387438</c:v>
                </c:pt>
                <c:pt idx="10">
                  <c:v>0.64418723196722572</c:v>
                </c:pt>
                <c:pt idx="11">
                  <c:v>0.84818084980361164</c:v>
                </c:pt>
                <c:pt idx="12">
                  <c:v>2.9338395461905749</c:v>
                </c:pt>
                <c:pt idx="13">
                  <c:v>0.96693357001058755</c:v>
                </c:pt>
                <c:pt idx="14">
                  <c:v>1.06333318236284</c:v>
                </c:pt>
                <c:pt idx="15">
                  <c:v>0.30033186790533362</c:v>
                </c:pt>
                <c:pt idx="16">
                  <c:v>2.7045906023588029</c:v>
                </c:pt>
                <c:pt idx="17">
                  <c:v>0.12699532932601859</c:v>
                </c:pt>
                <c:pt idx="18">
                  <c:v>1.4328931838273999</c:v>
                </c:pt>
                <c:pt idx="19">
                  <c:v>0.46907741203904152</c:v>
                </c:pt>
                <c:pt idx="20">
                  <c:v>0.24856033697724339</c:v>
                </c:pt>
                <c:pt idx="21">
                  <c:v>0.42407269957475358</c:v>
                </c:pt>
                <c:pt idx="22">
                  <c:v>4.9839422618970217E-2</c:v>
                </c:pt>
                <c:pt idx="23">
                  <c:v>0.75596943139098582</c:v>
                </c:pt>
                <c:pt idx="24">
                  <c:v>0.63711306955665348</c:v>
                </c:pt>
                <c:pt idx="25">
                  <c:v>7.4924064613878683E-2</c:v>
                </c:pt>
                <c:pt idx="26">
                  <c:v>0.7785111360251904</c:v>
                </c:pt>
                <c:pt idx="27">
                  <c:v>0.23198076961562031</c:v>
                </c:pt>
                <c:pt idx="28">
                  <c:v>0.58667158363386984</c:v>
                </c:pt>
                <c:pt idx="29">
                  <c:v>0.32308129216544329</c:v>
                </c:pt>
                <c:pt idx="30">
                  <c:v>0.39420049078762531</c:v>
                </c:pt>
                <c:pt idx="31">
                  <c:v>0.33082771417684848</c:v>
                </c:pt>
                <c:pt idx="32">
                  <c:v>1.959960032999515</c:v>
                </c:pt>
                <c:pt idx="33">
                  <c:v>2.115999516891315</c:v>
                </c:pt>
                <c:pt idx="34">
                  <c:v>0.70797387771308418</c:v>
                </c:pt>
                <c:pt idx="35">
                  <c:v>1.1238630371168259</c:v>
                </c:pt>
                <c:pt idx="36">
                  <c:v>1.5892113992013039</c:v>
                </c:pt>
                <c:pt idx="37">
                  <c:v>1.752162520121783</c:v>
                </c:pt>
                <c:pt idx="38">
                  <c:v>0.31606239662505681</c:v>
                </c:pt>
                <c:pt idx="39">
                  <c:v>0.31329449778422708</c:v>
                </c:pt>
                <c:pt idx="40">
                  <c:v>0.27420482761226589</c:v>
                </c:pt>
                <c:pt idx="41">
                  <c:v>2.168070557294413</c:v>
                </c:pt>
                <c:pt idx="42">
                  <c:v>0.81717948620207603</c:v>
                </c:pt>
                <c:pt idx="43">
                  <c:v>7.9386004153639028E-2</c:v>
                </c:pt>
                <c:pt idx="44">
                  <c:v>4.7524866415187668E-2</c:v>
                </c:pt>
                <c:pt idx="45">
                  <c:v>0.7874053737148643</c:v>
                </c:pt>
                <c:pt idx="46">
                  <c:v>1.756805275613442</c:v>
                </c:pt>
                <c:pt idx="47">
                  <c:v>0.29573823781684039</c:v>
                </c:pt>
                <c:pt idx="48">
                  <c:v>0.28487285901792347</c:v>
                </c:pt>
                <c:pt idx="49">
                  <c:v>2.2098391503095631</c:v>
                </c:pt>
                <c:pt idx="50">
                  <c:v>0.81647331155836578</c:v>
                </c:pt>
                <c:pt idx="51">
                  <c:v>7.8562416788190564E-2</c:v>
                </c:pt>
                <c:pt idx="52">
                  <c:v>4.7190285054966759E-2</c:v>
                </c:pt>
                <c:pt idx="53">
                  <c:v>0.77779663819819689</c:v>
                </c:pt>
                <c:pt idx="54">
                  <c:v>1.7392931944224981</c:v>
                </c:pt>
                <c:pt idx="55">
                  <c:v>0.28905965145677331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5A-4544-B4B0-0B4C5D414296}"/>
            </c:ext>
          </c:extLst>
        </c:ser>
        <c:ser>
          <c:idx val="7"/>
          <c:order val="3"/>
          <c:tx>
            <c:strRef>
              <c:f>'[4]Pure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Decorrelation'!$AR$3:$AR$290</c:f>
              <c:numCache>
                <c:formatCode>General</c:formatCode>
                <c:ptCount val="288"/>
                <c:pt idx="0">
                  <c:v>0.25885419901460399</c:v>
                </c:pt>
                <c:pt idx="1">
                  <c:v>0.39770505242049692</c:v>
                </c:pt>
                <c:pt idx="2">
                  <c:v>0.30265722614713009</c:v>
                </c:pt>
                <c:pt idx="3">
                  <c:v>0.29298489494249219</c:v>
                </c:pt>
                <c:pt idx="4">
                  <c:v>0.32134961616247892</c:v>
                </c:pt>
                <c:pt idx="5">
                  <c:v>0.31137715103104707</c:v>
                </c:pt>
                <c:pt idx="6">
                  <c:v>0.29174244101159269</c:v>
                </c:pt>
                <c:pt idx="7">
                  <c:v>0.18690234757959839</c:v>
                </c:pt>
                <c:pt idx="8">
                  <c:v>0.28667162731289858</c:v>
                </c:pt>
                <c:pt idx="9">
                  <c:v>0.38597647394053641</c:v>
                </c:pt>
                <c:pt idx="10">
                  <c:v>0.31607641037553552</c:v>
                </c:pt>
                <c:pt idx="11">
                  <c:v>0.28774101892486209</c:v>
                </c:pt>
                <c:pt idx="12">
                  <c:v>0.34369845446199182</c:v>
                </c:pt>
                <c:pt idx="13">
                  <c:v>0.30884911282919347</c:v>
                </c:pt>
                <c:pt idx="14">
                  <c:v>0.30925721912644799</c:v>
                </c:pt>
                <c:pt idx="15">
                  <c:v>0.18713835664093489</c:v>
                </c:pt>
                <c:pt idx="16">
                  <c:v>0.30191101385280489</c:v>
                </c:pt>
                <c:pt idx="17">
                  <c:v>0.29651081538759172</c:v>
                </c:pt>
                <c:pt idx="18">
                  <c:v>0.29973705112934113</c:v>
                </c:pt>
                <c:pt idx="19">
                  <c:v>0.30107469158247108</c:v>
                </c:pt>
                <c:pt idx="20">
                  <c:v>0.29745762320235369</c:v>
                </c:pt>
                <c:pt idx="21">
                  <c:v>0.29957389421761033</c:v>
                </c:pt>
                <c:pt idx="22">
                  <c:v>0.30416452866047622</c:v>
                </c:pt>
                <c:pt idx="23">
                  <c:v>0.3109703870490193</c:v>
                </c:pt>
                <c:pt idx="24">
                  <c:v>0.38079301635734741</c:v>
                </c:pt>
                <c:pt idx="25">
                  <c:v>0.39053085502237078</c:v>
                </c:pt>
                <c:pt idx="26">
                  <c:v>0.45289660347625621</c:v>
                </c:pt>
                <c:pt idx="27">
                  <c:v>0.4565881751012057</c:v>
                </c:pt>
                <c:pt idx="28">
                  <c:v>0.36185960359871377</c:v>
                </c:pt>
                <c:pt idx="29">
                  <c:v>0.35755089996382589</c:v>
                </c:pt>
                <c:pt idx="30">
                  <c:v>0.44037188398651778</c:v>
                </c:pt>
                <c:pt idx="31">
                  <c:v>0.43683144734241069</c:v>
                </c:pt>
                <c:pt idx="32">
                  <c:v>0.90835646982304752</c:v>
                </c:pt>
                <c:pt idx="33">
                  <c:v>0.91404089787974951</c:v>
                </c:pt>
                <c:pt idx="34">
                  <c:v>0.41583797186613081</c:v>
                </c:pt>
                <c:pt idx="35">
                  <c:v>0.41797700016759343</c:v>
                </c:pt>
                <c:pt idx="36">
                  <c:v>0.55292542423121627</c:v>
                </c:pt>
                <c:pt idx="37">
                  <c:v>0.55284635978750885</c:v>
                </c:pt>
                <c:pt idx="38">
                  <c:v>0.24927315325476221</c:v>
                </c:pt>
                <c:pt idx="39">
                  <c:v>0.25097395307384429</c:v>
                </c:pt>
                <c:pt idx="40">
                  <c:v>0.17202702141366891</c:v>
                </c:pt>
                <c:pt idx="41">
                  <c:v>0.59807464065961535</c:v>
                </c:pt>
                <c:pt idx="42">
                  <c:v>0.58285544803366063</c:v>
                </c:pt>
                <c:pt idx="43">
                  <c:v>0.1895475062541663</c:v>
                </c:pt>
                <c:pt idx="44">
                  <c:v>0.1755444252397865</c:v>
                </c:pt>
                <c:pt idx="45">
                  <c:v>0.59589836224913595</c:v>
                </c:pt>
                <c:pt idx="46">
                  <c:v>0.58602962894365196</c:v>
                </c:pt>
                <c:pt idx="47">
                  <c:v>0.187794238422066</c:v>
                </c:pt>
                <c:pt idx="48">
                  <c:v>0.17312474888749421</c:v>
                </c:pt>
                <c:pt idx="49">
                  <c:v>0.6010521712247282</c:v>
                </c:pt>
                <c:pt idx="50">
                  <c:v>0.58909195791929958</c:v>
                </c:pt>
                <c:pt idx="51">
                  <c:v>0.18905268027447161</c:v>
                </c:pt>
                <c:pt idx="52">
                  <c:v>0.17650431706570091</c:v>
                </c:pt>
                <c:pt idx="53">
                  <c:v>0.58943002726882698</c:v>
                </c:pt>
                <c:pt idx="54">
                  <c:v>0.58311281069181864</c:v>
                </c:pt>
                <c:pt idx="55">
                  <c:v>0.1878058973699808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5A-4544-B4B0-0B4C5D414296}"/>
            </c:ext>
          </c:extLst>
        </c:ser>
        <c:ser>
          <c:idx val="9"/>
          <c:order val="4"/>
          <c:tx>
            <c:strRef>
              <c:f>'[4]Pure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Decorrelation'!$AT$3:$AT$290</c:f>
              <c:numCache>
                <c:formatCode>General</c:formatCode>
                <c:ptCount val="288"/>
                <c:pt idx="0">
                  <c:v>0.49499443005770438</c:v>
                </c:pt>
                <c:pt idx="1">
                  <c:v>1.2508372764103119</c:v>
                </c:pt>
                <c:pt idx="2">
                  <c:v>0.55770996450446542</c:v>
                </c:pt>
                <c:pt idx="3">
                  <c:v>0.9148280393797904</c:v>
                </c:pt>
                <c:pt idx="4">
                  <c:v>0.78292779396288092</c:v>
                </c:pt>
                <c:pt idx="5">
                  <c:v>1.128979493211955</c:v>
                </c:pt>
                <c:pt idx="6">
                  <c:v>0.43868562192656102</c:v>
                </c:pt>
                <c:pt idx="7">
                  <c:v>0.28241434786468739</c:v>
                </c:pt>
                <c:pt idx="8">
                  <c:v>1.5734050310216841</c:v>
                </c:pt>
                <c:pt idx="9">
                  <c:v>1.6512773479800671</c:v>
                </c:pt>
                <c:pt idx="10">
                  <c:v>0.71899949819780884</c:v>
                </c:pt>
                <c:pt idx="11">
                  <c:v>0.93514134823344652</c:v>
                </c:pt>
                <c:pt idx="12">
                  <c:v>1.731854544626549</c:v>
                </c:pt>
                <c:pt idx="13">
                  <c:v>0.94509816123172641</c:v>
                </c:pt>
                <c:pt idx="14">
                  <c:v>0.80078382622450595</c:v>
                </c:pt>
                <c:pt idx="15">
                  <c:v>1.49756003171205E-2</c:v>
                </c:pt>
                <c:pt idx="16">
                  <c:v>1.5247759594116359</c:v>
                </c:pt>
                <c:pt idx="17">
                  <c:v>0.48821877394802871</c:v>
                </c:pt>
                <c:pt idx="18">
                  <c:v>0.89323094976134598</c:v>
                </c:pt>
                <c:pt idx="19">
                  <c:v>0.59096040618605916</c:v>
                </c:pt>
                <c:pt idx="20">
                  <c:v>0.58616615962237117</c:v>
                </c:pt>
                <c:pt idx="21">
                  <c:v>0.74147516139782965</c:v>
                </c:pt>
                <c:pt idx="22">
                  <c:v>0.27335942815989261</c:v>
                </c:pt>
                <c:pt idx="23">
                  <c:v>0.79056914919055998</c:v>
                </c:pt>
                <c:pt idx="24">
                  <c:v>0.693995903339237</c:v>
                </c:pt>
                <c:pt idx="25">
                  <c:v>0.22699310574680559</c:v>
                </c:pt>
                <c:pt idx="26">
                  <c:v>0.86572378599084909</c:v>
                </c:pt>
                <c:pt idx="27">
                  <c:v>0.1161859286483377</c:v>
                </c:pt>
                <c:pt idx="28">
                  <c:v>0.64174513379111886</c:v>
                </c:pt>
                <c:pt idx="29">
                  <c:v>0.25276544392108907</c:v>
                </c:pt>
                <c:pt idx="30">
                  <c:v>0.51499186893925075</c:v>
                </c:pt>
                <c:pt idx="31">
                  <c:v>0.17091866419650609</c:v>
                </c:pt>
                <c:pt idx="32">
                  <c:v>4.4110021588858217</c:v>
                </c:pt>
                <c:pt idx="33">
                  <c:v>5.4150438056327399</c:v>
                </c:pt>
                <c:pt idx="34">
                  <c:v>1.319183108722791</c:v>
                </c:pt>
                <c:pt idx="35">
                  <c:v>1.6750031834002579</c:v>
                </c:pt>
                <c:pt idx="36">
                  <c:v>1.067919503618032</c:v>
                </c:pt>
                <c:pt idx="37">
                  <c:v>1.093954247655347</c:v>
                </c:pt>
                <c:pt idx="38">
                  <c:v>9.0892067458480552E-2</c:v>
                </c:pt>
                <c:pt idx="39">
                  <c:v>0.15150477280840269</c:v>
                </c:pt>
                <c:pt idx="40">
                  <c:v>0.84220278896391387</c:v>
                </c:pt>
                <c:pt idx="41">
                  <c:v>1.5994236964732409</c:v>
                </c:pt>
                <c:pt idx="42">
                  <c:v>1.2194160414393991</c:v>
                </c:pt>
                <c:pt idx="43">
                  <c:v>0.33758388366550213</c:v>
                </c:pt>
                <c:pt idx="44">
                  <c:v>0.26788948704488569</c:v>
                </c:pt>
                <c:pt idx="45">
                  <c:v>0.926608879910782</c:v>
                </c:pt>
                <c:pt idx="46">
                  <c:v>2.8740363298449672</c:v>
                </c:pt>
                <c:pt idx="47">
                  <c:v>0.61657374794594944</c:v>
                </c:pt>
                <c:pt idx="48">
                  <c:v>0.84840533602982759</c:v>
                </c:pt>
                <c:pt idx="49">
                  <c:v>1.5186813066247851</c:v>
                </c:pt>
                <c:pt idx="50">
                  <c:v>1.213206712482497</c:v>
                </c:pt>
                <c:pt idx="51">
                  <c:v>0.32957715489901601</c:v>
                </c:pt>
                <c:pt idx="52">
                  <c:v>0.27488850159570571</c:v>
                </c:pt>
                <c:pt idx="53">
                  <c:v>0.91714965701103213</c:v>
                </c:pt>
                <c:pt idx="54">
                  <c:v>2.906556877819821</c:v>
                </c:pt>
                <c:pt idx="55">
                  <c:v>0.60218302584253247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5A-4544-B4B0-0B4C5D414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'[4]Pure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Decorrelation'!$AL$3:$AL$290</c:f>
              <c:numCache>
                <c:formatCode>General</c:formatCode>
                <c:ptCount val="288"/>
                <c:pt idx="0">
                  <c:v>0.48649843330495057</c:v>
                </c:pt>
                <c:pt idx="1">
                  <c:v>0.57199884816072877</c:v>
                </c:pt>
                <c:pt idx="2">
                  <c:v>0.41504977224394679</c:v>
                </c:pt>
                <c:pt idx="3">
                  <c:v>0.33863531262613827</c:v>
                </c:pt>
                <c:pt idx="4">
                  <c:v>0.64912808281369505</c:v>
                </c:pt>
                <c:pt idx="5">
                  <c:v>0.51540871127508581</c:v>
                </c:pt>
                <c:pt idx="6">
                  <c:v>0.38220051424577828</c:v>
                </c:pt>
                <c:pt idx="7">
                  <c:v>0.29303548503667121</c:v>
                </c:pt>
                <c:pt idx="8">
                  <c:v>0.59245656449347739</c:v>
                </c:pt>
                <c:pt idx="9">
                  <c:v>0.68149436106905337</c:v>
                </c:pt>
                <c:pt idx="10">
                  <c:v>0.36040534619241948</c:v>
                </c:pt>
                <c:pt idx="11">
                  <c:v>0.44166312203742558</c:v>
                </c:pt>
                <c:pt idx="12">
                  <c:v>0.64659578423015773</c:v>
                </c:pt>
                <c:pt idx="13">
                  <c:v>0.76130079664289951</c:v>
                </c:pt>
                <c:pt idx="14">
                  <c:v>0.30750373876653608</c:v>
                </c:pt>
                <c:pt idx="15">
                  <c:v>0.44226257666014129</c:v>
                </c:pt>
                <c:pt idx="16">
                  <c:v>0.27267824569717047</c:v>
                </c:pt>
                <c:pt idx="17">
                  <c:v>0.66039568874984977</c:v>
                </c:pt>
                <c:pt idx="18">
                  <c:v>0.23469172893092041</c:v>
                </c:pt>
                <c:pt idx="19">
                  <c:v>0.33924736445769671</c:v>
                </c:pt>
                <c:pt idx="20">
                  <c:v>0.36479542143642901</c:v>
                </c:pt>
                <c:pt idx="21">
                  <c:v>0.1943096593953669</c:v>
                </c:pt>
                <c:pt idx="22">
                  <c:v>0.67072247574105859</c:v>
                </c:pt>
                <c:pt idx="23">
                  <c:v>0.17916274173185229</c:v>
                </c:pt>
                <c:pt idx="24">
                  <c:v>0.23821971397846939</c:v>
                </c:pt>
                <c:pt idx="25">
                  <c:v>0.29295238400809459</c:v>
                </c:pt>
                <c:pt idx="26">
                  <c:v>0.19717949694022541</c:v>
                </c:pt>
                <c:pt idx="27">
                  <c:v>0.28432412971742449</c:v>
                </c:pt>
                <c:pt idx="28">
                  <c:v>0.23744001542218021</c:v>
                </c:pt>
                <c:pt idx="29">
                  <c:v>0.26556460093706852</c:v>
                </c:pt>
                <c:pt idx="30">
                  <c:v>0.21090820757672191</c:v>
                </c:pt>
                <c:pt idx="31">
                  <c:v>0.2715106752701103</c:v>
                </c:pt>
                <c:pt idx="32">
                  <c:v>0.4928411283995956</c:v>
                </c:pt>
                <c:pt idx="33">
                  <c:v>0.4949295746628195</c:v>
                </c:pt>
                <c:pt idx="34">
                  <c:v>0.25143439224921171</c:v>
                </c:pt>
                <c:pt idx="35">
                  <c:v>0.2335938174277544</c:v>
                </c:pt>
                <c:pt idx="36">
                  <c:v>0.25116564887575799</c:v>
                </c:pt>
                <c:pt idx="37">
                  <c:v>0.21736078113317489</c:v>
                </c:pt>
                <c:pt idx="38">
                  <c:v>0.2021395003423094</c:v>
                </c:pt>
                <c:pt idx="39">
                  <c:v>0.1562103422824293</c:v>
                </c:pt>
                <c:pt idx="40">
                  <c:v>0.27627256782725451</c:v>
                </c:pt>
                <c:pt idx="41">
                  <c:v>0.26972818439826368</c:v>
                </c:pt>
                <c:pt idx="42">
                  <c:v>0.201137107796967</c:v>
                </c:pt>
                <c:pt idx="43">
                  <c:v>0.34772927360609168</c:v>
                </c:pt>
                <c:pt idx="44">
                  <c:v>0.37825082559138529</c:v>
                </c:pt>
                <c:pt idx="45">
                  <c:v>0.18698242423124611</c:v>
                </c:pt>
                <c:pt idx="46">
                  <c:v>0.29238213058561091</c:v>
                </c:pt>
                <c:pt idx="47">
                  <c:v>0.32563310810364782</c:v>
                </c:pt>
                <c:pt idx="48">
                  <c:v>0.27738876896910358</c:v>
                </c:pt>
                <c:pt idx="49">
                  <c:v>0.26312436438165598</c:v>
                </c:pt>
                <c:pt idx="50">
                  <c:v>0.1995045993011445</c:v>
                </c:pt>
                <c:pt idx="51">
                  <c:v>0.34533807220868762</c:v>
                </c:pt>
                <c:pt idx="52">
                  <c:v>0.36483613597229131</c:v>
                </c:pt>
                <c:pt idx="53">
                  <c:v>0.1817662847694009</c:v>
                </c:pt>
                <c:pt idx="54">
                  <c:v>0.28902996638789769</c:v>
                </c:pt>
                <c:pt idx="55">
                  <c:v>0.31084202299825842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2-458A-A0CA-16AA2CFF501E}"/>
            </c:ext>
          </c:extLst>
        </c:ser>
        <c:ser>
          <c:idx val="3"/>
          <c:order val="1"/>
          <c:tx>
            <c:strRef>
              <c:f>'[4]Pure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Decorrelation'!$AO$3:$AO$290</c:f>
              <c:numCache>
                <c:formatCode>General</c:formatCode>
                <c:ptCount val="288"/>
                <c:pt idx="0">
                  <c:v>0.27101655420265158</c:v>
                </c:pt>
                <c:pt idx="1">
                  <c:v>0.28610406639054409</c:v>
                </c:pt>
                <c:pt idx="2">
                  <c:v>0.2422914144059177</c:v>
                </c:pt>
                <c:pt idx="3">
                  <c:v>0.17777754699345669</c:v>
                </c:pt>
                <c:pt idx="4">
                  <c:v>0.41855341159389348</c:v>
                </c:pt>
                <c:pt idx="5">
                  <c:v>0.27510493440786371</c:v>
                </c:pt>
                <c:pt idx="6">
                  <c:v>0.24789932280546051</c:v>
                </c:pt>
                <c:pt idx="7">
                  <c:v>0.2075812128081452</c:v>
                </c:pt>
                <c:pt idx="8">
                  <c:v>0.32221604040241802</c:v>
                </c:pt>
                <c:pt idx="9">
                  <c:v>0.39768851278931833</c:v>
                </c:pt>
                <c:pt idx="10">
                  <c:v>0.2003754657984245</c:v>
                </c:pt>
                <c:pt idx="11">
                  <c:v>0.28549404239165588</c:v>
                </c:pt>
                <c:pt idx="12">
                  <c:v>0.31187213598750529</c:v>
                </c:pt>
                <c:pt idx="13">
                  <c:v>0.33712983061559498</c:v>
                </c:pt>
                <c:pt idx="14">
                  <c:v>0.16472246902994811</c:v>
                </c:pt>
                <c:pt idx="15">
                  <c:v>0.2819188099936582</c:v>
                </c:pt>
                <c:pt idx="16">
                  <c:v>0.21039293299545531</c:v>
                </c:pt>
                <c:pt idx="17">
                  <c:v>0.73986464998451995</c:v>
                </c:pt>
                <c:pt idx="18">
                  <c:v>0.18322490279679179</c:v>
                </c:pt>
                <c:pt idx="19">
                  <c:v>0.25239683118998069</c:v>
                </c:pt>
                <c:pt idx="20">
                  <c:v>0.31619107079459352</c:v>
                </c:pt>
                <c:pt idx="21">
                  <c:v>0.1462444771954324</c:v>
                </c:pt>
                <c:pt idx="22">
                  <c:v>0.72578535759821539</c:v>
                </c:pt>
                <c:pt idx="23">
                  <c:v>0.13454153799684709</c:v>
                </c:pt>
                <c:pt idx="24">
                  <c:v>0.16322326799854631</c:v>
                </c:pt>
                <c:pt idx="25">
                  <c:v>0.2066225904040038</c:v>
                </c:pt>
                <c:pt idx="26">
                  <c:v>0.15086790859932081</c:v>
                </c:pt>
                <c:pt idx="27">
                  <c:v>0.21105969341006131</c:v>
                </c:pt>
                <c:pt idx="28">
                  <c:v>0.14630005398066709</c:v>
                </c:pt>
                <c:pt idx="29">
                  <c:v>0.1764578273869119</c:v>
                </c:pt>
                <c:pt idx="30">
                  <c:v>0.1241062859946396</c:v>
                </c:pt>
                <c:pt idx="31">
                  <c:v>0.1772597786039114</c:v>
                </c:pt>
                <c:pt idx="32">
                  <c:v>0.31996104000718328</c:v>
                </c:pt>
                <c:pt idx="33">
                  <c:v>0.35884337379247883</c:v>
                </c:pt>
                <c:pt idx="34">
                  <c:v>0.18747598179616029</c:v>
                </c:pt>
                <c:pt idx="35">
                  <c:v>0.16845221800031129</c:v>
                </c:pt>
                <c:pt idx="36">
                  <c:v>0.19149314179667271</c:v>
                </c:pt>
                <c:pt idx="37">
                  <c:v>0.16493441180209631</c:v>
                </c:pt>
                <c:pt idx="38">
                  <c:v>0.13773486599675369</c:v>
                </c:pt>
                <c:pt idx="39">
                  <c:v>0.1075367367942817</c:v>
                </c:pt>
                <c:pt idx="40">
                  <c:v>0.272809946804773</c:v>
                </c:pt>
                <c:pt idx="41">
                  <c:v>0.1979329654132016</c:v>
                </c:pt>
                <c:pt idx="42">
                  <c:v>0.1493275962071493</c:v>
                </c:pt>
                <c:pt idx="43">
                  <c:v>0.27403289260109892</c:v>
                </c:pt>
                <c:pt idx="44">
                  <c:v>0.36482649720273908</c:v>
                </c:pt>
                <c:pt idx="45">
                  <c:v>0.13310398180619809</c:v>
                </c:pt>
                <c:pt idx="46">
                  <c:v>0.20359161099768239</c:v>
                </c:pt>
                <c:pt idx="47">
                  <c:v>0.2301793062069919</c:v>
                </c:pt>
                <c:pt idx="48">
                  <c:v>0.2505395418033004</c:v>
                </c:pt>
                <c:pt idx="49">
                  <c:v>0.1802149718103464</c:v>
                </c:pt>
                <c:pt idx="50">
                  <c:v>0.13663941340637389</c:v>
                </c:pt>
                <c:pt idx="51">
                  <c:v>0.25952454060316082</c:v>
                </c:pt>
                <c:pt idx="52">
                  <c:v>0.37120232841116368</c:v>
                </c:pt>
                <c:pt idx="53">
                  <c:v>0.13828208339400591</c:v>
                </c:pt>
                <c:pt idx="54">
                  <c:v>0.2055149681982584</c:v>
                </c:pt>
                <c:pt idx="55">
                  <c:v>0.2397311443986837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52-458A-A0CA-16AA2CFF501E}"/>
            </c:ext>
          </c:extLst>
        </c:ser>
        <c:ser>
          <c:idx val="5"/>
          <c:order val="2"/>
          <c:tx>
            <c:strRef>
              <c:f>'[4]Pure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Decorrelation'!$AQ$3:$AQ$290</c:f>
              <c:numCache>
                <c:formatCode>General</c:formatCode>
                <c:ptCount val="288"/>
                <c:pt idx="0">
                  <c:v>0.36171572678722441</c:v>
                </c:pt>
                <c:pt idx="1">
                  <c:v>0.36612580395303662</c:v>
                </c:pt>
                <c:pt idx="2">
                  <c:v>0.24068715688772499</c:v>
                </c:pt>
                <c:pt idx="3">
                  <c:v>0.20975350975058971</c:v>
                </c:pt>
                <c:pt idx="4">
                  <c:v>0.5821147983428091</c:v>
                </c:pt>
                <c:pt idx="5">
                  <c:v>0.37507308134809142</c:v>
                </c:pt>
                <c:pt idx="6">
                  <c:v>0.25108581176027661</c:v>
                </c:pt>
                <c:pt idx="7">
                  <c:v>0.2054752544034272</c:v>
                </c:pt>
                <c:pt idx="8">
                  <c:v>0.43410565750673408</c:v>
                </c:pt>
                <c:pt idx="9">
                  <c:v>0.67422416647896166</c:v>
                </c:pt>
                <c:pt idx="10">
                  <c:v>0.21257597608491779</c:v>
                </c:pt>
                <c:pt idx="11">
                  <c:v>0.27621369427070019</c:v>
                </c:pt>
                <c:pt idx="12">
                  <c:v>0.44745291327126319</c:v>
                </c:pt>
                <c:pt idx="13">
                  <c:v>0.52925255978479979</c:v>
                </c:pt>
                <c:pt idx="14">
                  <c:v>0.19233719194307919</c:v>
                </c:pt>
                <c:pt idx="15">
                  <c:v>0.28674466377124191</c:v>
                </c:pt>
                <c:pt idx="16">
                  <c:v>0.1892953548580408</c:v>
                </c:pt>
                <c:pt idx="17">
                  <c:v>0.70460400809533896</c:v>
                </c:pt>
                <c:pt idx="18">
                  <c:v>0.20302139217965301</c:v>
                </c:pt>
                <c:pt idx="19">
                  <c:v>0.3462116618175059</c:v>
                </c:pt>
                <c:pt idx="20">
                  <c:v>0.27176451813429592</c:v>
                </c:pt>
                <c:pt idx="21">
                  <c:v>0.16065230998210611</c:v>
                </c:pt>
                <c:pt idx="22">
                  <c:v>0.70406154082156713</c:v>
                </c:pt>
                <c:pt idx="23">
                  <c:v>0.12683660886250431</c:v>
                </c:pt>
                <c:pt idx="24">
                  <c:v>0.2478888950310647</c:v>
                </c:pt>
                <c:pt idx="25">
                  <c:v>0.32898332215845583</c:v>
                </c:pt>
                <c:pt idx="26">
                  <c:v>0.18201620439067481</c:v>
                </c:pt>
                <c:pt idx="27">
                  <c:v>0.31515073878690603</c:v>
                </c:pt>
                <c:pt idx="28">
                  <c:v>0.1973582895938307</c:v>
                </c:pt>
                <c:pt idx="29">
                  <c:v>0.22049135435372591</c:v>
                </c:pt>
                <c:pt idx="30">
                  <c:v>0.16594550698064259</c:v>
                </c:pt>
                <c:pt idx="31">
                  <c:v>0.2361032305750996</c:v>
                </c:pt>
                <c:pt idx="32">
                  <c:v>0.42228609160520142</c:v>
                </c:pt>
                <c:pt idx="33">
                  <c:v>0.43208675393834711</c:v>
                </c:pt>
                <c:pt idx="34">
                  <c:v>0.27437470341101278</c:v>
                </c:pt>
                <c:pt idx="35">
                  <c:v>0.20568035850301369</c:v>
                </c:pt>
                <c:pt idx="36">
                  <c:v>0.2397407027427107</c:v>
                </c:pt>
                <c:pt idx="37">
                  <c:v>0.20871682413853701</c:v>
                </c:pt>
                <c:pt idx="38">
                  <c:v>0.16963162664324041</c:v>
                </c:pt>
                <c:pt idx="39">
                  <c:v>0.1504679875914007</c:v>
                </c:pt>
                <c:pt idx="40">
                  <c:v>0.18360317829065029</c:v>
                </c:pt>
                <c:pt idx="41">
                  <c:v>0.19923888598568729</c:v>
                </c:pt>
                <c:pt idx="42">
                  <c:v>0.15742745981551701</c:v>
                </c:pt>
                <c:pt idx="43">
                  <c:v>0.23281196434982121</c:v>
                </c:pt>
                <c:pt idx="44">
                  <c:v>0.36297214678488671</c:v>
                </c:pt>
                <c:pt idx="45">
                  <c:v>0.1415011656004935</c:v>
                </c:pt>
                <c:pt idx="46">
                  <c:v>0.2170350750442594</c:v>
                </c:pt>
                <c:pt idx="47">
                  <c:v>0.22907732343301171</c:v>
                </c:pt>
                <c:pt idx="48">
                  <c:v>0.1862457160372287</c:v>
                </c:pt>
                <c:pt idx="49">
                  <c:v>0.20463053183630109</c:v>
                </c:pt>
                <c:pt idx="50">
                  <c:v>0.15809632954187691</c:v>
                </c:pt>
                <c:pt idx="51">
                  <c:v>0.2311291250400245</c:v>
                </c:pt>
                <c:pt idx="52">
                  <c:v>0.3589145359583199</c:v>
                </c:pt>
                <c:pt idx="53">
                  <c:v>0.1355874446686357</c:v>
                </c:pt>
                <c:pt idx="54">
                  <c:v>0.21300680963322521</c:v>
                </c:pt>
                <c:pt idx="55">
                  <c:v>0.2233693964313716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52-458A-A0CA-16AA2CFF501E}"/>
            </c:ext>
          </c:extLst>
        </c:ser>
        <c:ser>
          <c:idx val="7"/>
          <c:order val="3"/>
          <c:tx>
            <c:strRef>
              <c:f>'[4]Pure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Decorrelation'!$AS$3:$AS$290</c:f>
              <c:numCache>
                <c:formatCode>General</c:formatCode>
                <c:ptCount val="288"/>
                <c:pt idx="0">
                  <c:v>0.18408095361664889</c:v>
                </c:pt>
                <c:pt idx="1">
                  <c:v>0.2147068710066378</c:v>
                </c:pt>
                <c:pt idx="2">
                  <c:v>0.17838941756635901</c:v>
                </c:pt>
                <c:pt idx="3">
                  <c:v>0.15888942759484051</c:v>
                </c:pt>
                <c:pt idx="4">
                  <c:v>0.24939604164101181</c:v>
                </c:pt>
                <c:pt idx="5">
                  <c:v>0.2013621360063553</c:v>
                </c:pt>
                <c:pt idx="6">
                  <c:v>0.1831450581550598</c:v>
                </c:pt>
                <c:pt idx="7">
                  <c:v>0.14711340754292901</c:v>
                </c:pt>
                <c:pt idx="8">
                  <c:v>0.19411765765398739</c:v>
                </c:pt>
                <c:pt idx="9">
                  <c:v>0.2040597272571176</c:v>
                </c:pt>
                <c:pt idx="10">
                  <c:v>0.17785628316923971</c:v>
                </c:pt>
                <c:pt idx="11">
                  <c:v>0.1702654086984694</c:v>
                </c:pt>
                <c:pt idx="12">
                  <c:v>0.2317747571971267</c:v>
                </c:pt>
                <c:pt idx="13">
                  <c:v>0.2136403602547943</c:v>
                </c:pt>
                <c:pt idx="14">
                  <c:v>0.16994921895675361</c:v>
                </c:pt>
                <c:pt idx="15">
                  <c:v>0.15817656600847829</c:v>
                </c:pt>
                <c:pt idx="16">
                  <c:v>0.15598187223076809</c:v>
                </c:pt>
                <c:pt idx="17">
                  <c:v>0.187539532687515</c:v>
                </c:pt>
                <c:pt idx="18">
                  <c:v>0.12895495099946849</c:v>
                </c:pt>
                <c:pt idx="19">
                  <c:v>0.13972255042754109</c:v>
                </c:pt>
                <c:pt idx="20">
                  <c:v>0.1487421322613954</c:v>
                </c:pt>
                <c:pt idx="21">
                  <c:v>0.13973565837368371</c:v>
                </c:pt>
                <c:pt idx="22">
                  <c:v>0.17748623760417101</c:v>
                </c:pt>
                <c:pt idx="23">
                  <c:v>0.14341461467556649</c:v>
                </c:pt>
                <c:pt idx="24">
                  <c:v>0.2163062668405473</c:v>
                </c:pt>
                <c:pt idx="25">
                  <c:v>0.21987074529752129</c:v>
                </c:pt>
                <c:pt idx="26">
                  <c:v>0.17725997567176821</c:v>
                </c:pt>
                <c:pt idx="27">
                  <c:v>0.1876096535939723</c:v>
                </c:pt>
                <c:pt idx="28">
                  <c:v>0.1899065707810223</c:v>
                </c:pt>
                <c:pt idx="29">
                  <c:v>0.19057481861673289</c:v>
                </c:pt>
                <c:pt idx="30">
                  <c:v>0.16539474972523749</c:v>
                </c:pt>
                <c:pt idx="31">
                  <c:v>0.1766612487845122</c:v>
                </c:pt>
                <c:pt idx="32">
                  <c:v>0.27994501832872631</c:v>
                </c:pt>
                <c:pt idx="33">
                  <c:v>0.28126042941585178</c:v>
                </c:pt>
                <c:pt idx="34">
                  <c:v>0.19429380167275659</c:v>
                </c:pt>
                <c:pt idx="35">
                  <c:v>0.19308281359262761</c:v>
                </c:pt>
                <c:pt idx="36">
                  <c:v>0.20299077010713509</c:v>
                </c:pt>
                <c:pt idx="37">
                  <c:v>0.19051753021776671</c:v>
                </c:pt>
                <c:pt idx="38">
                  <c:v>0.14814517851918929</c:v>
                </c:pt>
                <c:pt idx="39">
                  <c:v>0.1500311492476612</c:v>
                </c:pt>
                <c:pt idx="40">
                  <c:v>0.12906301687471569</c:v>
                </c:pt>
                <c:pt idx="41">
                  <c:v>0.13266672701574861</c:v>
                </c:pt>
                <c:pt idx="42">
                  <c:v>0.13222728255204849</c:v>
                </c:pt>
                <c:pt idx="43">
                  <c:v>0.1339982147328555</c:v>
                </c:pt>
                <c:pt idx="44">
                  <c:v>0.13957149526104329</c:v>
                </c:pt>
                <c:pt idx="45">
                  <c:v>0.13609929699450729</c:v>
                </c:pt>
                <c:pt idx="46">
                  <c:v>0.14238740899600091</c:v>
                </c:pt>
                <c:pt idx="47">
                  <c:v>0.1213559088762849</c:v>
                </c:pt>
                <c:pt idx="48">
                  <c:v>0.1297929913271218</c:v>
                </c:pt>
                <c:pt idx="49">
                  <c:v>0.1325932350009679</c:v>
                </c:pt>
                <c:pt idx="50">
                  <c:v>0.1345583911519497</c:v>
                </c:pt>
                <c:pt idx="51">
                  <c:v>0.13527490971609951</c:v>
                </c:pt>
                <c:pt idx="52">
                  <c:v>0.139451669389382</c:v>
                </c:pt>
                <c:pt idx="53">
                  <c:v>0.13134543383494021</c:v>
                </c:pt>
                <c:pt idx="54">
                  <c:v>0.13752016061916941</c:v>
                </c:pt>
                <c:pt idx="55">
                  <c:v>0.1193905458319932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752-458A-A0CA-16AA2CFF501E}"/>
            </c:ext>
          </c:extLst>
        </c:ser>
        <c:ser>
          <c:idx val="9"/>
          <c:order val="4"/>
          <c:tx>
            <c:strRef>
              <c:f>'[4]Pure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'[4]Pure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'[4]Pure Decorrelation'!$AU$3:$AU$290</c:f>
              <c:numCache>
                <c:formatCode>General</c:formatCode>
                <c:ptCount val="288"/>
                <c:pt idx="0">
                  <c:v>4.296248469827697</c:v>
                </c:pt>
                <c:pt idx="1">
                  <c:v>1.629022376704961</c:v>
                </c:pt>
                <c:pt idx="2">
                  <c:v>1.9716284849680961</c:v>
                </c:pt>
                <c:pt idx="3">
                  <c:v>0.7320540182292461</c:v>
                </c:pt>
                <c:pt idx="4">
                  <c:v>2.5136032363865519</c:v>
                </c:pt>
                <c:pt idx="5">
                  <c:v>1.999075497593731</c:v>
                </c:pt>
                <c:pt idx="6">
                  <c:v>1.238731866935268</c:v>
                </c:pt>
                <c:pt idx="7">
                  <c:v>1.2132655440364031</c:v>
                </c:pt>
                <c:pt idx="8">
                  <c:v>2.7789603225421158</c:v>
                </c:pt>
                <c:pt idx="9">
                  <c:v>2.3075570913497359</c:v>
                </c:pt>
                <c:pt idx="10">
                  <c:v>1.252891151932999</c:v>
                </c:pt>
                <c:pt idx="11">
                  <c:v>1.565920271910727</c:v>
                </c:pt>
                <c:pt idx="12">
                  <c:v>1.5773246874567119</c:v>
                </c:pt>
                <c:pt idx="13">
                  <c:v>3.1026702262926849</c:v>
                </c:pt>
                <c:pt idx="14">
                  <c:v>0.75048884344287214</c:v>
                </c:pt>
                <c:pt idx="15">
                  <c:v>2.4225351846776899</c:v>
                </c:pt>
                <c:pt idx="16">
                  <c:v>0.75532070351764558</c:v>
                </c:pt>
                <c:pt idx="17">
                  <c:v>3.419486901815981</c:v>
                </c:pt>
                <c:pt idx="18">
                  <c:v>0.83131032111123204</c:v>
                </c:pt>
                <c:pt idx="19">
                  <c:v>1.1355466722976419</c:v>
                </c:pt>
                <c:pt idx="20">
                  <c:v>1.1448089290410279</c:v>
                </c:pt>
                <c:pt idx="21">
                  <c:v>0.61873286971822383</c:v>
                </c:pt>
                <c:pt idx="22">
                  <c:v>3.3686952293384822</c:v>
                </c:pt>
                <c:pt idx="23">
                  <c:v>0.39822500813752409</c:v>
                </c:pt>
                <c:pt idx="24">
                  <c:v>0.82663734955713153</c:v>
                </c:pt>
                <c:pt idx="25">
                  <c:v>1.2656183267943559</c:v>
                </c:pt>
                <c:pt idx="26">
                  <c:v>0.65916403061710294</c:v>
                </c:pt>
                <c:pt idx="27">
                  <c:v>0.9147860580123961</c:v>
                </c:pt>
                <c:pt idx="28">
                  <c:v>0.58071489413268862</c:v>
                </c:pt>
                <c:pt idx="29">
                  <c:v>0.66458427589386704</c:v>
                </c:pt>
                <c:pt idx="30">
                  <c:v>0.45779455434530969</c:v>
                </c:pt>
                <c:pt idx="31">
                  <c:v>0.54843259220942853</c:v>
                </c:pt>
                <c:pt idx="32">
                  <c:v>1.706595406495035</c:v>
                </c:pt>
                <c:pt idx="33">
                  <c:v>1.5963998727034781</c:v>
                </c:pt>
                <c:pt idx="34">
                  <c:v>0.91220405776984992</c:v>
                </c:pt>
                <c:pt idx="35">
                  <c:v>0.84311960972845557</c:v>
                </c:pt>
                <c:pt idx="36">
                  <c:v>0.87653107084333892</c:v>
                </c:pt>
                <c:pt idx="37">
                  <c:v>0.62743476470932369</c:v>
                </c:pt>
                <c:pt idx="38">
                  <c:v>0.5310090146958828</c:v>
                </c:pt>
                <c:pt idx="39">
                  <c:v>0.37071733791381117</c:v>
                </c:pt>
                <c:pt idx="40">
                  <c:v>1.519174118572846</c:v>
                </c:pt>
                <c:pt idx="41">
                  <c:v>0.60042521073482935</c:v>
                </c:pt>
                <c:pt idx="42">
                  <c:v>0.65848006648011503</c:v>
                </c:pt>
                <c:pt idx="43">
                  <c:v>2.555712615000084</c:v>
                </c:pt>
                <c:pt idx="44">
                  <c:v>2.7219276314601299</c:v>
                </c:pt>
                <c:pt idx="45">
                  <c:v>0.6089831668417901</c:v>
                </c:pt>
                <c:pt idx="46">
                  <c:v>0.68447214304469528</c:v>
                </c:pt>
                <c:pt idx="47">
                  <c:v>1.4605003678239881</c:v>
                </c:pt>
                <c:pt idx="48">
                  <c:v>1.515682878810912</c:v>
                </c:pt>
                <c:pt idx="49">
                  <c:v>0.5999678158201277</c:v>
                </c:pt>
                <c:pt idx="50">
                  <c:v>0.66567626497708265</c:v>
                </c:pt>
                <c:pt idx="51">
                  <c:v>2.5577855331357569</c:v>
                </c:pt>
                <c:pt idx="52">
                  <c:v>2.6170863336417818</c:v>
                </c:pt>
                <c:pt idx="53">
                  <c:v>0.56981841544620693</c:v>
                </c:pt>
                <c:pt idx="54">
                  <c:v>0.64147378704510627</c:v>
                </c:pt>
                <c:pt idx="55">
                  <c:v>1.3285634895320979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752-458A-A0CA-16AA2CFF5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Decorrelation'!$N$978:$S$978</c:f>
              <c:numCache>
                <c:formatCode>General</c:formatCode>
                <c:ptCount val="6"/>
                <c:pt idx="0">
                  <c:v>-0.83056345229077333</c:v>
                </c:pt>
                <c:pt idx="1">
                  <c:v>-0.87444113573433602</c:v>
                </c:pt>
                <c:pt idx="2">
                  <c:v>0.26157476130749502</c:v>
                </c:pt>
                <c:pt idx="3">
                  <c:v>0.20253042016915393</c:v>
                </c:pt>
                <c:pt idx="4">
                  <c:v>-1.1335368310423095</c:v>
                </c:pt>
                <c:pt idx="5">
                  <c:v>5.0275862887225797E-2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2-44A9-B91C-1417701FDBC4}"/>
            </c:ext>
          </c:extLst>
        </c:ser>
        <c:ser>
          <c:idx val="2"/>
          <c:order val="1"/>
          <c:tx>
            <c:strRef>
              <c:f>'[4]Pure Decorrelation'!$M$977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Decorrelation'!$N$977:$S$977</c:f>
              <c:numCache>
                <c:formatCode>General</c:formatCode>
                <c:ptCount val="6"/>
                <c:pt idx="0">
                  <c:v>3.1564591243693811E-2</c:v>
                </c:pt>
                <c:pt idx="1">
                  <c:v>1.2700379462600466E-2</c:v>
                </c:pt>
                <c:pt idx="2">
                  <c:v>0.65788509933680372</c:v>
                </c:pt>
                <c:pt idx="3">
                  <c:v>0.56190051702492316</c:v>
                </c:pt>
                <c:pt idx="4">
                  <c:v>-0.37167841090902864</c:v>
                </c:pt>
                <c:pt idx="5">
                  <c:v>0.3455587539440082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2-44A9-B91C-1417701FDBC4}"/>
            </c:ext>
          </c:extLst>
        </c:ser>
        <c:ser>
          <c:idx val="3"/>
          <c:order val="2"/>
          <c:tx>
            <c:strRef>
              <c:f>'[4]Pure Decorrelation'!$M$975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Decorrelation'!$N$975:$S$975</c:f>
              <c:numCache>
                <c:formatCode>General</c:formatCode>
                <c:ptCount val="6"/>
                <c:pt idx="0">
                  <c:v>0.30547033875117169</c:v>
                </c:pt>
                <c:pt idx="1">
                  <c:v>0.28271832813033093</c:v>
                </c:pt>
                <c:pt idx="2">
                  <c:v>0.76982923710099505</c:v>
                </c:pt>
                <c:pt idx="3">
                  <c:v>0.73680047131444604</c:v>
                </c:pt>
                <c:pt idx="4">
                  <c:v>0.39155854939746748</c:v>
                </c:pt>
                <c:pt idx="5">
                  <c:v>0.67437618130350363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F2-44A9-B91C-1417701FDBC4}"/>
            </c:ext>
          </c:extLst>
        </c:ser>
        <c:ser>
          <c:idx val="1"/>
          <c:order val="3"/>
          <c:tx>
            <c:strRef>
              <c:f>'[4]Pure Decorrelation'!$M$974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'[4]Pure Decorrelation'!$N$974:$S$974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F2-44A9-B91C-1417701FD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Decorrelation'!$V$978:$AA$978</c:f>
              <c:numCache>
                <c:formatCode>General</c:formatCode>
                <c:ptCount val="6"/>
                <c:pt idx="0">
                  <c:v>-0.62485452100975503</c:v>
                </c:pt>
                <c:pt idx="1">
                  <c:v>-0.58204492201220714</c:v>
                </c:pt>
                <c:pt idx="2">
                  <c:v>-0.12882143680844943</c:v>
                </c:pt>
                <c:pt idx="3">
                  <c:v>-0.10729965346969238</c:v>
                </c:pt>
                <c:pt idx="4">
                  <c:v>-0.45618021894358229</c:v>
                </c:pt>
                <c:pt idx="5">
                  <c:v>-2.1231381980016932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5-4DD8-A0E7-038117050E60}"/>
            </c:ext>
          </c:extLst>
        </c:ser>
        <c:ser>
          <c:idx val="2"/>
          <c:order val="1"/>
          <c:tx>
            <c:strRef>
              <c:f>'[4]Pure Decorrelation'!$U$977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Decorrelation'!$V$977:$AA$977</c:f>
              <c:numCache>
                <c:formatCode>General</c:formatCode>
                <c:ptCount val="6"/>
                <c:pt idx="0">
                  <c:v>2.6975019301761844E-2</c:v>
                </c:pt>
                <c:pt idx="1">
                  <c:v>1.9253638901221302E-2</c:v>
                </c:pt>
                <c:pt idx="2">
                  <c:v>0.39093401977811798</c:v>
                </c:pt>
                <c:pt idx="3">
                  <c:v>0.21542100061983616</c:v>
                </c:pt>
                <c:pt idx="4">
                  <c:v>-0.15754754205943899</c:v>
                </c:pt>
                <c:pt idx="5">
                  <c:v>-0.79075854057514461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5-4DD8-A0E7-038117050E60}"/>
            </c:ext>
          </c:extLst>
        </c:ser>
        <c:ser>
          <c:idx val="3"/>
          <c:order val="2"/>
          <c:tx>
            <c:strRef>
              <c:f>'[4]Pure Decorrelation'!$U$975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Decorrelation'!$V$975:$AA$975</c:f>
              <c:numCache>
                <c:formatCode>General</c:formatCode>
                <c:ptCount val="6"/>
                <c:pt idx="0">
                  <c:v>0.29507781559211055</c:v>
                </c:pt>
                <c:pt idx="1">
                  <c:v>0.29624807492640604</c:v>
                </c:pt>
                <c:pt idx="2">
                  <c:v>0.64710680239278229</c:v>
                </c:pt>
                <c:pt idx="3">
                  <c:v>0.50617196594456471</c:v>
                </c:pt>
                <c:pt idx="4">
                  <c:v>0.45366737855234007</c:v>
                </c:pt>
                <c:pt idx="5">
                  <c:v>-0.15768670999650242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55-4DD8-A0E7-038117050E60}"/>
            </c:ext>
          </c:extLst>
        </c:ser>
        <c:ser>
          <c:idx val="1"/>
          <c:order val="3"/>
          <c:tx>
            <c:strRef>
              <c:f>'[4]Pure Decorrelation'!$U$974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'[4]Pure Decorrelation'!$V$974:$AA$974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55-4DD8-A0E7-03811705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Decorrelation'!$AD$978:$AI$978</c:f>
              <c:numCache>
                <c:formatCode>General</c:formatCode>
                <c:ptCount val="6"/>
                <c:pt idx="0">
                  <c:v>0.33851791039951018</c:v>
                </c:pt>
                <c:pt idx="1">
                  <c:v>0.3664421352690016</c:v>
                </c:pt>
                <c:pt idx="2">
                  <c:v>0.48714028307197527</c:v>
                </c:pt>
                <c:pt idx="3">
                  <c:v>0.55254133740572819</c:v>
                </c:pt>
                <c:pt idx="4">
                  <c:v>0.69426234458380032</c:v>
                </c:pt>
                <c:pt idx="5">
                  <c:v>-1.3993974119798542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9-4487-B2D1-00FF4EFE570D}"/>
            </c:ext>
          </c:extLst>
        </c:ser>
        <c:ser>
          <c:idx val="2"/>
          <c:order val="1"/>
          <c:tx>
            <c:strRef>
              <c:f>'[4]Pure Decorrelation'!$AC$977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Decorrelation'!$AD$977:$AI$977</c:f>
              <c:numCache>
                <c:formatCode>General</c:formatCode>
                <c:ptCount val="6"/>
                <c:pt idx="0">
                  <c:v>0.55566162813559328</c:v>
                </c:pt>
                <c:pt idx="1">
                  <c:v>0.57124213920301747</c:v>
                </c:pt>
                <c:pt idx="2">
                  <c:v>0.72721373338279127</c:v>
                </c:pt>
                <c:pt idx="3">
                  <c:v>0.65388997567910234</c:v>
                </c:pt>
                <c:pt idx="4">
                  <c:v>0.75857273761226707</c:v>
                </c:pt>
                <c:pt idx="5">
                  <c:v>-0.40188825536129047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9-4487-B2D1-00FF4EFE570D}"/>
            </c:ext>
          </c:extLst>
        </c:ser>
        <c:ser>
          <c:idx val="3"/>
          <c:order val="2"/>
          <c:tx>
            <c:strRef>
              <c:f>'[4]Pure Decorrelation'!$AC$975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Decorrelation'!$AD$975:$AI$975</c:f>
              <c:numCache>
                <c:formatCode>General</c:formatCode>
                <c:ptCount val="6"/>
                <c:pt idx="0">
                  <c:v>0.69145756918429813</c:v>
                </c:pt>
                <c:pt idx="1">
                  <c:v>0.69171262029747438</c:v>
                </c:pt>
                <c:pt idx="2">
                  <c:v>0.83248073702235115</c:v>
                </c:pt>
                <c:pt idx="3">
                  <c:v>0.8110884061819108</c:v>
                </c:pt>
                <c:pt idx="4">
                  <c:v>0.85280786304654377</c:v>
                </c:pt>
                <c:pt idx="5">
                  <c:v>8.4305832211134524E-2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39-4487-B2D1-00FF4EFE570D}"/>
            </c:ext>
          </c:extLst>
        </c:ser>
        <c:ser>
          <c:idx val="1"/>
          <c:order val="3"/>
          <c:tx>
            <c:strRef>
              <c:f>'[4]Pure Decorrelation'!$AC$974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'[4]Pure Decorrelation'!$AD$974:$AI$974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39-4487-B2D1-00FF4EFE5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Decorrelation'!$N$979:$S$979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B-4081-8280-D84334B4CF8B}"/>
            </c:ext>
          </c:extLst>
        </c:ser>
        <c:ser>
          <c:idx val="0"/>
          <c:order val="1"/>
          <c:tx>
            <c:strRef>
              <c:f>'[4]Pure Decorrelation'!$M$980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Decorrelation'!$N$980:$S$980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B-4081-8280-D84334B4CF8B}"/>
            </c:ext>
          </c:extLst>
        </c:ser>
        <c:ser>
          <c:idx val="2"/>
          <c:order val="2"/>
          <c:tx>
            <c:strRef>
              <c:f>'[4]Pure Decorrelation'!$M$981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Decorrelation'!$N$981:$S$981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3B-4081-8280-D84334B4C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Decorrelation'!$V$979:$AA$979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6-4B13-BB7A-A2FFED11FFD4}"/>
            </c:ext>
          </c:extLst>
        </c:ser>
        <c:ser>
          <c:idx val="0"/>
          <c:order val="1"/>
          <c:tx>
            <c:strRef>
              <c:f>'[4]Pure Decorrelation'!$U$980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Decorrelation'!$V$980:$AA$980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6-4B13-BB7A-A2FFED11FFD4}"/>
            </c:ext>
          </c:extLst>
        </c:ser>
        <c:ser>
          <c:idx val="2"/>
          <c:order val="2"/>
          <c:tx>
            <c:strRef>
              <c:f>'[4]Pure Decorrelation'!$U$981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Decorrelation'!$V$981:$AA$981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C6-4B13-BB7A-A2FFED11F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Decorrelation'!$AD$979:$AI$979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0-403D-9BA6-26FD400532A7}"/>
            </c:ext>
          </c:extLst>
        </c:ser>
        <c:ser>
          <c:idx val="0"/>
          <c:order val="1"/>
          <c:tx>
            <c:strRef>
              <c:f>'[4]Pure Decorrelation'!$AC$980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Decorrelation'!$AD$980:$AI$980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0-403D-9BA6-26FD400532A7}"/>
            </c:ext>
          </c:extLst>
        </c:ser>
        <c:ser>
          <c:idx val="2"/>
          <c:order val="2"/>
          <c:tx>
            <c:strRef>
              <c:f>'[4]Pure Decorrelation'!$AC$981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Decorrelation'!$AD$981:$AI$981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0-403D-9BA6-26FD40053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F5-4692-9E88-6C3109195AA3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F5-4692-9E88-6C3109195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'[4]Pure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Decorrelation'!$T$632:$Y$632</c:f>
              <c:numCache>
                <c:formatCode>General</c:formatCode>
                <c:ptCount val="6"/>
                <c:pt idx="0">
                  <c:v>-1.2054855130957596</c:v>
                </c:pt>
                <c:pt idx="1">
                  <c:v>-1.1816994441238364</c:v>
                </c:pt>
                <c:pt idx="2">
                  <c:v>-0.6098052864137592</c:v>
                </c:pt>
                <c:pt idx="3">
                  <c:v>-1.9961583508690066</c:v>
                </c:pt>
                <c:pt idx="4">
                  <c:v>-0.42186259589055697</c:v>
                </c:pt>
                <c:pt idx="5">
                  <c:v>-9.5632038335118992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5-4692-9E88-6C3109195AA3}"/>
            </c:ext>
          </c:extLst>
        </c:ser>
        <c:ser>
          <c:idx val="1"/>
          <c:order val="1"/>
          <c:tx>
            <c:strRef>
              <c:f>'[4]Pure Decorrelation'!$S$631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Decorrelation'!$T$631:$Y$631</c:f>
              <c:numCache>
                <c:formatCode>General</c:formatCode>
                <c:ptCount val="6"/>
                <c:pt idx="0">
                  <c:v>-0.64080323520742721</c:v>
                </c:pt>
                <c:pt idx="1">
                  <c:v>-0.62605549834386287</c:v>
                </c:pt>
                <c:pt idx="2">
                  <c:v>-0.27186943569020433</c:v>
                </c:pt>
                <c:pt idx="3">
                  <c:v>-1.3026788935032554</c:v>
                </c:pt>
                <c:pt idx="4">
                  <c:v>-5.1222618160825621E-2</c:v>
                </c:pt>
                <c:pt idx="5">
                  <c:v>-1.9960534189186099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5-4692-9E88-6C3109195AA3}"/>
            </c:ext>
          </c:extLst>
        </c:ser>
        <c:ser>
          <c:idx val="2"/>
          <c:order val="2"/>
          <c:tx>
            <c:strRef>
              <c:f>'[4]Pure Decorrelation'!$S$630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Decorrelation'!$T$630:$Y$630</c:f>
              <c:numCache>
                <c:formatCode>General</c:formatCode>
                <c:ptCount val="6"/>
                <c:pt idx="0">
                  <c:v>0.27506935014375911</c:v>
                </c:pt>
                <c:pt idx="1">
                  <c:v>0.26790251325024605</c:v>
                </c:pt>
                <c:pt idx="2">
                  <c:v>0.4892480501331713</c:v>
                </c:pt>
                <c:pt idx="3">
                  <c:v>0.31835908296063176</c:v>
                </c:pt>
                <c:pt idx="4">
                  <c:v>-0.37728951746405437</c:v>
                </c:pt>
                <c:pt idx="5">
                  <c:v>-0.60484539512205493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F5-4692-9E88-6C3109195AA3}"/>
            </c:ext>
          </c:extLst>
        </c:ser>
        <c:ser>
          <c:idx val="3"/>
          <c:order val="3"/>
          <c:tx>
            <c:strRef>
              <c:f>'[4]Pure Decorrelation'!$S$633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Decorrelation'!$T$633:$Y$633</c:f>
              <c:numCache>
                <c:formatCode>General</c:formatCode>
                <c:ptCount val="6"/>
                <c:pt idx="0">
                  <c:v>-3.1267155787735872</c:v>
                </c:pt>
                <c:pt idx="1">
                  <c:v>-3.085316277229615</c:v>
                </c:pt>
                <c:pt idx="2">
                  <c:v>-2.9636582624690058</c:v>
                </c:pt>
                <c:pt idx="3">
                  <c:v>-8.0095578006309349</c:v>
                </c:pt>
                <c:pt idx="4">
                  <c:v>6.4435005750035357E-2</c:v>
                </c:pt>
                <c:pt idx="5">
                  <c:v>-4.9960866246948674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F5-4692-9E88-6C310919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Decorrelation'!$AA$632:$AF$632</c:f>
              <c:numCache>
                <c:formatCode>General</c:formatCode>
                <c:ptCount val="6"/>
                <c:pt idx="0">
                  <c:v>9.9405262385842588E-2</c:v>
                </c:pt>
                <c:pt idx="1">
                  <c:v>0.10840374914345345</c:v>
                </c:pt>
                <c:pt idx="2">
                  <c:v>0.31472129524897735</c:v>
                </c:pt>
                <c:pt idx="3">
                  <c:v>-0.22225426971391149</c:v>
                </c:pt>
                <c:pt idx="4">
                  <c:v>0.40717704308380492</c:v>
                </c:pt>
                <c:pt idx="5">
                  <c:v>-8.0139684171200294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5-43D2-9D2B-7F114B3B8BBB}"/>
            </c:ext>
          </c:extLst>
        </c:ser>
        <c:ser>
          <c:idx val="1"/>
          <c:order val="1"/>
          <c:tx>
            <c:strRef>
              <c:f>'[4]Pure Decorrelation'!$Z$631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Decorrelation'!$AA$631:$AF$631</c:f>
              <c:numCache>
                <c:formatCode>General</c:formatCode>
                <c:ptCount val="6"/>
                <c:pt idx="0">
                  <c:v>0.22711782728819049</c:v>
                </c:pt>
                <c:pt idx="1">
                  <c:v>0.23612729835302837</c:v>
                </c:pt>
                <c:pt idx="2">
                  <c:v>0.32011225105201219</c:v>
                </c:pt>
                <c:pt idx="3">
                  <c:v>-0.14092721931155319</c:v>
                </c:pt>
                <c:pt idx="4">
                  <c:v>0.53933167622066203</c:v>
                </c:pt>
                <c:pt idx="5">
                  <c:v>-1.428864807822118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5-43D2-9D2B-7F114B3B8BBB}"/>
            </c:ext>
          </c:extLst>
        </c:ser>
        <c:ser>
          <c:idx val="2"/>
          <c:order val="2"/>
          <c:tx>
            <c:strRef>
              <c:f>'[4]Pure Decorrelation'!$Z$630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Decorrelation'!$AA$630:$AF$630</c:f>
              <c:numCache>
                <c:formatCode>General</c:formatCode>
                <c:ptCount val="6"/>
                <c:pt idx="0">
                  <c:v>0.67497113221831695</c:v>
                </c:pt>
                <c:pt idx="1">
                  <c:v>0.66553435246929504</c:v>
                </c:pt>
                <c:pt idx="2">
                  <c:v>0.75498197340258733</c:v>
                </c:pt>
                <c:pt idx="3">
                  <c:v>0.72984184928504392</c:v>
                </c:pt>
                <c:pt idx="4">
                  <c:v>0.39348740777147551</c:v>
                </c:pt>
                <c:pt idx="5">
                  <c:v>-0.30605548936320515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5-43D2-9D2B-7F114B3B8BBB}"/>
            </c:ext>
          </c:extLst>
        </c:ser>
        <c:ser>
          <c:idx val="3"/>
          <c:order val="3"/>
          <c:tx>
            <c:strRef>
              <c:f>'[4]Pure Decorrelation'!$Z$633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Decorrelation'!$AA$633:$AF$633</c:f>
              <c:numCache>
                <c:formatCode>General</c:formatCode>
                <c:ptCount val="6"/>
                <c:pt idx="0">
                  <c:v>-1.1676832343816441</c:v>
                </c:pt>
                <c:pt idx="1">
                  <c:v>-1.1465275815495586</c:v>
                </c:pt>
                <c:pt idx="2">
                  <c:v>-1.3884801867487706</c:v>
                </c:pt>
                <c:pt idx="3">
                  <c:v>-4.010705460216446</c:v>
                </c:pt>
                <c:pt idx="4">
                  <c:v>0.58318505878875859</c:v>
                </c:pt>
                <c:pt idx="5">
                  <c:v>-4.1243269670325242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5-43D2-9D2B-7F114B3B8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Decorrelation'!$M$641:$R$641</c:f>
              <c:numCache>
                <c:formatCode>General</c:formatCode>
                <c:ptCount val="6"/>
                <c:pt idx="0">
                  <c:v>-0.83056345229077333</c:v>
                </c:pt>
                <c:pt idx="1">
                  <c:v>-0.87444113573433602</c:v>
                </c:pt>
                <c:pt idx="2">
                  <c:v>-5.6950884934533527E-2</c:v>
                </c:pt>
                <c:pt idx="3">
                  <c:v>-0.31368460267356357</c:v>
                </c:pt>
                <c:pt idx="4">
                  <c:v>3.0642270317685676E-2</c:v>
                </c:pt>
                <c:pt idx="5">
                  <c:v>0.16541376788647716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5-4E68-AEA2-D606B7175845}"/>
            </c:ext>
          </c:extLst>
        </c:ser>
        <c:ser>
          <c:idx val="1"/>
          <c:order val="1"/>
          <c:tx>
            <c:strRef>
              <c:f>'[4]Pure Decorrelation'!$L$640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Decorrelation'!$M$640:$R$640</c:f>
              <c:numCache>
                <c:formatCode>General</c:formatCode>
                <c:ptCount val="6"/>
                <c:pt idx="0">
                  <c:v>3.1564591243693811E-2</c:v>
                </c:pt>
                <c:pt idx="1">
                  <c:v>1.2700379462600466E-2</c:v>
                </c:pt>
                <c:pt idx="2">
                  <c:v>0.52588652779603606</c:v>
                </c:pt>
                <c:pt idx="3">
                  <c:v>0.31647846044247158</c:v>
                </c:pt>
                <c:pt idx="4">
                  <c:v>0.17281953699392733</c:v>
                </c:pt>
                <c:pt idx="5">
                  <c:v>0.68993110732681096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5-4E68-AEA2-D606B7175845}"/>
            </c:ext>
          </c:extLst>
        </c:ser>
        <c:ser>
          <c:idx val="2"/>
          <c:order val="2"/>
          <c:tx>
            <c:strRef>
              <c:f>'[4]Pure Decorrelation'!$L$639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Decorrelation'!$M$639:$R$639</c:f>
              <c:numCache>
                <c:formatCode>General</c:formatCode>
                <c:ptCount val="6"/>
                <c:pt idx="0">
                  <c:v>0.30547033875117169</c:v>
                </c:pt>
                <c:pt idx="1">
                  <c:v>0.28271832813033093</c:v>
                </c:pt>
                <c:pt idx="2">
                  <c:v>0.55975143886606871</c:v>
                </c:pt>
                <c:pt idx="3">
                  <c:v>0.35053352235239277</c:v>
                </c:pt>
                <c:pt idx="4">
                  <c:v>0.11276407662404599</c:v>
                </c:pt>
                <c:pt idx="5">
                  <c:v>0.7850313064619332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65-4E68-AEA2-D606B7175845}"/>
            </c:ext>
          </c:extLst>
        </c:ser>
        <c:ser>
          <c:idx val="3"/>
          <c:order val="3"/>
          <c:tx>
            <c:strRef>
              <c:f>'[4]Pure Decorrelation'!$L$642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Decorrelation'!$M$642:$R$642</c:f>
              <c:numCache>
                <c:formatCode>General</c:formatCode>
                <c:ptCount val="6"/>
                <c:pt idx="0">
                  <c:v>-5.1721564727100242</c:v>
                </c:pt>
                <c:pt idx="1">
                  <c:v>-5.1603213451082466</c:v>
                </c:pt>
                <c:pt idx="2">
                  <c:v>-5.7689117350471255</c:v>
                </c:pt>
                <c:pt idx="3">
                  <c:v>-9.036621907506186</c:v>
                </c:pt>
                <c:pt idx="4">
                  <c:v>0.24172379108754741</c:v>
                </c:pt>
                <c:pt idx="5">
                  <c:v>-2.6775402789473466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65-4E68-AEA2-D606B7175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Decorrelation'!$T$641:$Y$641</c:f>
              <c:numCache>
                <c:formatCode>General</c:formatCode>
                <c:ptCount val="6"/>
                <c:pt idx="0">
                  <c:v>-0.62485452100975503</c:v>
                </c:pt>
                <c:pt idx="1">
                  <c:v>-0.58204492201220714</c:v>
                </c:pt>
                <c:pt idx="2">
                  <c:v>2.8948159998203833E-2</c:v>
                </c:pt>
                <c:pt idx="3">
                  <c:v>-0.27887687768566322</c:v>
                </c:pt>
                <c:pt idx="4">
                  <c:v>-0.29569994214193873</c:v>
                </c:pt>
                <c:pt idx="5">
                  <c:v>-1.282472042015772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2-4FE2-B310-964D1ECEF867}"/>
            </c:ext>
          </c:extLst>
        </c:ser>
        <c:ser>
          <c:idx val="1"/>
          <c:order val="1"/>
          <c:tx>
            <c:strRef>
              <c:f>'[4]Pure Decorrelation'!$S$640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Decorrelation'!$T$640:$Y$640</c:f>
              <c:numCache>
                <c:formatCode>General</c:formatCode>
                <c:ptCount val="6"/>
                <c:pt idx="0">
                  <c:v>2.6975019301761844E-2</c:v>
                </c:pt>
                <c:pt idx="1">
                  <c:v>1.9253638901221302E-2</c:v>
                </c:pt>
                <c:pt idx="2">
                  <c:v>0.38842939395914378</c:v>
                </c:pt>
                <c:pt idx="3">
                  <c:v>0.26168755823262085</c:v>
                </c:pt>
                <c:pt idx="4">
                  <c:v>-0.12268873069255634</c:v>
                </c:pt>
                <c:pt idx="5">
                  <c:v>-0.45725336947764572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2-4FE2-B310-964D1ECEF867}"/>
            </c:ext>
          </c:extLst>
        </c:ser>
        <c:ser>
          <c:idx val="2"/>
          <c:order val="2"/>
          <c:tx>
            <c:strRef>
              <c:f>'[4]Pure Decorrelation'!$S$639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Decorrelation'!$T$639:$Y$639</c:f>
              <c:numCache>
                <c:formatCode>General</c:formatCode>
                <c:ptCount val="6"/>
                <c:pt idx="0">
                  <c:v>0.29507781559211055</c:v>
                </c:pt>
                <c:pt idx="1">
                  <c:v>0.29624807492640604</c:v>
                </c:pt>
                <c:pt idx="2">
                  <c:v>0.47055197810745697</c:v>
                </c:pt>
                <c:pt idx="3">
                  <c:v>0.26168755823262085</c:v>
                </c:pt>
                <c:pt idx="4">
                  <c:v>-0.30599041362491797</c:v>
                </c:pt>
                <c:pt idx="5">
                  <c:v>-0.57756881850968678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2-4FE2-B310-964D1ECEF867}"/>
            </c:ext>
          </c:extLst>
        </c:ser>
        <c:ser>
          <c:idx val="3"/>
          <c:order val="3"/>
          <c:tx>
            <c:strRef>
              <c:f>'[4]Pure Decorrelation'!$S$642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Decorrelation'!$T$642:$Y$642</c:f>
              <c:numCache>
                <c:formatCode>General</c:formatCode>
                <c:ptCount val="6"/>
                <c:pt idx="0">
                  <c:v>-2.7370154781645408</c:v>
                </c:pt>
                <c:pt idx="1">
                  <c:v>-2.6497491880390052</c:v>
                </c:pt>
                <c:pt idx="2">
                  <c:v>-2.4912801909151021</c:v>
                </c:pt>
                <c:pt idx="3">
                  <c:v>-4.5892430981482208</c:v>
                </c:pt>
                <c:pt idx="4">
                  <c:v>7.6443699324328762E-2</c:v>
                </c:pt>
                <c:pt idx="5">
                  <c:v>-3.5233931690735325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2-4FE2-B310-964D1ECEF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'[4]Pure Decorrelation'!$Z$641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Decorrelation'!$AA$641:$AF$641</c:f>
              <c:numCache>
                <c:formatCode>General</c:formatCode>
                <c:ptCount val="6"/>
                <c:pt idx="0">
                  <c:v>0.33851791039951018</c:v>
                </c:pt>
                <c:pt idx="1">
                  <c:v>0.3664421352690016</c:v>
                </c:pt>
                <c:pt idx="2">
                  <c:v>0.5150209787451292</c:v>
                </c:pt>
                <c:pt idx="3">
                  <c:v>0.49735302780146085</c:v>
                </c:pt>
                <c:pt idx="4">
                  <c:v>0.41708136118720818</c:v>
                </c:pt>
                <c:pt idx="5">
                  <c:v>-0.79515915724499708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E-4FF7-B26A-C8D53D55F3AF}"/>
            </c:ext>
          </c:extLst>
        </c:ser>
        <c:ser>
          <c:idx val="1"/>
          <c:order val="1"/>
          <c:tx>
            <c:strRef>
              <c:f>'[4]Pure Decorrelation'!$Z$640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'[4]Pure Decorrelation'!$AA$640:$AF$640</c:f>
              <c:numCache>
                <c:formatCode>General</c:formatCode>
                <c:ptCount val="6"/>
                <c:pt idx="0">
                  <c:v>0.55566162813559328</c:v>
                </c:pt>
                <c:pt idx="1">
                  <c:v>0.57124213920301747</c:v>
                </c:pt>
                <c:pt idx="2">
                  <c:v>0.7079866865570239</c:v>
                </c:pt>
                <c:pt idx="3">
                  <c:v>0.6721773874162178</c:v>
                </c:pt>
                <c:pt idx="4">
                  <c:v>0.50204062154586604</c:v>
                </c:pt>
                <c:pt idx="5">
                  <c:v>-0.16405777055701529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BE-4FF7-B26A-C8D53D55F3AF}"/>
            </c:ext>
          </c:extLst>
        </c:ser>
        <c:ser>
          <c:idx val="2"/>
          <c:order val="2"/>
          <c:tx>
            <c:strRef>
              <c:f>'[4]Pure Decorrelation'!$Z$639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Decorrelation'!$AA$639:$AF$639</c:f>
              <c:numCache>
                <c:formatCode>General</c:formatCode>
                <c:ptCount val="6"/>
                <c:pt idx="0">
                  <c:v>0.69145756918429813</c:v>
                </c:pt>
                <c:pt idx="1">
                  <c:v>0.69171262029747438</c:v>
                </c:pt>
                <c:pt idx="2">
                  <c:v>0.74568674475212338</c:v>
                </c:pt>
                <c:pt idx="3">
                  <c:v>0.70093641169063692</c:v>
                </c:pt>
                <c:pt idx="4">
                  <c:v>0.39530864194547827</c:v>
                </c:pt>
                <c:pt idx="5">
                  <c:v>-0.3266600273396808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BE-4FF7-B26A-C8D53D55F3AF}"/>
            </c:ext>
          </c:extLst>
        </c:ser>
        <c:ser>
          <c:idx val="3"/>
          <c:order val="3"/>
          <c:tx>
            <c:strRef>
              <c:f>'[4]Pure Decorrelation'!$Z$642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'[4]Pure Decorrelation'!$AA$642:$AF$642</c:f>
              <c:numCache>
                <c:formatCode>General</c:formatCode>
                <c:ptCount val="6"/>
                <c:pt idx="0">
                  <c:v>-0.89203272927180155</c:v>
                </c:pt>
                <c:pt idx="1">
                  <c:v>-0.8228562323521893</c:v>
                </c:pt>
                <c:pt idx="2">
                  <c:v>-1.0759322644520029</c:v>
                </c:pt>
                <c:pt idx="3">
                  <c:v>-1.8709501457106015</c:v>
                </c:pt>
                <c:pt idx="4">
                  <c:v>0.59403144272789232</c:v>
                </c:pt>
                <c:pt idx="5">
                  <c:v>-2.8126490377107753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BE-4FF7-B26A-C8D53D55F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Decorrelation'!$M$298:$W$298</c:f>
              <c:numCache>
                <c:formatCode>General</c:formatCode>
                <c:ptCount val="11"/>
                <c:pt idx="0">
                  <c:v>759130.3076923074</c:v>
                </c:pt>
                <c:pt idx="1">
                  <c:v>930663.10000000009</c:v>
                </c:pt>
                <c:pt idx="2">
                  <c:v>953271.84615384613</c:v>
                </c:pt>
                <c:pt idx="3">
                  <c:v>1079784.0615384614</c:v>
                </c:pt>
                <c:pt idx="4">
                  <c:v>444912.88461538457</c:v>
                </c:pt>
                <c:pt idx="5">
                  <c:v>784039.08461538446</c:v>
                </c:pt>
                <c:pt idx="6">
                  <c:v>564961.39230769221</c:v>
                </c:pt>
                <c:pt idx="7">
                  <c:v>998719.33846153866</c:v>
                </c:pt>
                <c:pt idx="8">
                  <c:v>932842.74615384615</c:v>
                </c:pt>
                <c:pt idx="9">
                  <c:v>1593412.1999999993</c:v>
                </c:pt>
                <c:pt idx="10">
                  <c:v>750181.68461538479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3-48C3-BC2D-78CCCFCBDC85}"/>
            </c:ext>
          </c:extLst>
        </c:ser>
        <c:ser>
          <c:idx val="0"/>
          <c:order val="1"/>
          <c:tx>
            <c:strRef>
              <c:f>'[4]Pure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Decorrelation'!$M$297:$W$297</c:f>
              <c:numCache>
                <c:formatCode>General</c:formatCode>
                <c:ptCount val="11"/>
                <c:pt idx="0">
                  <c:v>1079121.7266666668</c:v>
                </c:pt>
                <c:pt idx="1">
                  <c:v>991650.30666666676</c:v>
                </c:pt>
                <c:pt idx="2">
                  <c:v>1009285.1733333332</c:v>
                </c:pt>
                <c:pt idx="3">
                  <c:v>1082370.3666666667</c:v>
                </c:pt>
                <c:pt idx="4">
                  <c:v>409552.27333333332</c:v>
                </c:pt>
                <c:pt idx="5">
                  <c:v>1075742.5800000003</c:v>
                </c:pt>
                <c:pt idx="6">
                  <c:v>590604.00666666694</c:v>
                </c:pt>
                <c:pt idx="7">
                  <c:v>1288889.7333333334</c:v>
                </c:pt>
                <c:pt idx="8">
                  <c:v>966556.95999999961</c:v>
                </c:pt>
                <c:pt idx="9">
                  <c:v>2508436.52</c:v>
                </c:pt>
                <c:pt idx="10">
                  <c:v>690107.16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63-48C3-BC2D-78CCCFCBDC85}"/>
            </c:ext>
          </c:extLst>
        </c:ser>
        <c:ser>
          <c:idx val="4"/>
          <c:order val="2"/>
          <c:tx>
            <c:strRef>
              <c:f>'[4]Pure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Decorrelation'!$M$295:$W$295</c:f>
              <c:numCache>
                <c:formatCode>General</c:formatCode>
                <c:ptCount val="11"/>
                <c:pt idx="0">
                  <c:v>1971830.75</c:v>
                </c:pt>
                <c:pt idx="1">
                  <c:v>1292864.25</c:v>
                </c:pt>
                <c:pt idx="2">
                  <c:v>1336826.8999999999</c:v>
                </c:pt>
                <c:pt idx="3">
                  <c:v>1441899</c:v>
                </c:pt>
                <c:pt idx="4">
                  <c:v>418895.55</c:v>
                </c:pt>
                <c:pt idx="5">
                  <c:v>1401911.2000000002</c:v>
                </c:pt>
                <c:pt idx="6">
                  <c:v>601012.19999999995</c:v>
                </c:pt>
                <c:pt idx="7">
                  <c:v>1042208.6499999999</c:v>
                </c:pt>
                <c:pt idx="8">
                  <c:v>934588.4</c:v>
                </c:pt>
                <c:pt idx="9">
                  <c:v>2513036.15</c:v>
                </c:pt>
                <c:pt idx="10">
                  <c:v>585557.15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63-48C3-BC2D-78CCCFCBDC85}"/>
            </c:ext>
          </c:extLst>
        </c:ser>
        <c:ser>
          <c:idx val="2"/>
          <c:order val="3"/>
          <c:tx>
            <c:strRef>
              <c:f>'[4]Pure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Decorrelation'!$M$294:$W$294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63-48C3-BC2D-78CCCFCBD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Decorrelation'!$Y$298:$AI$298</c:f>
              <c:numCache>
                <c:formatCode>General</c:formatCode>
                <c:ptCount val="11"/>
                <c:pt idx="0">
                  <c:v>0.65946055027083128</c:v>
                </c:pt>
                <c:pt idx="1">
                  <c:v>0.7704376051453159</c:v>
                </c:pt>
                <c:pt idx="2">
                  <c:v>0.76258862866446941</c:v>
                </c:pt>
                <c:pt idx="3">
                  <c:v>0.98873001025976248</c:v>
                </c:pt>
                <c:pt idx="4">
                  <c:v>0.52384402372140015</c:v>
                </c:pt>
                <c:pt idx="5">
                  <c:v>0.75335635093327347</c:v>
                </c:pt>
                <c:pt idx="6">
                  <c:v>0.62643423420914368</c:v>
                </c:pt>
                <c:pt idx="7">
                  <c:v>0.57491641129510329</c:v>
                </c:pt>
                <c:pt idx="8">
                  <c:v>0.71167730451740618</c:v>
                </c:pt>
                <c:pt idx="9">
                  <c:v>0.88773649284042966</c:v>
                </c:pt>
                <c:pt idx="10">
                  <c:v>1.8321668320496636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4-40B7-A052-0A8D5C25C0DB}"/>
            </c:ext>
          </c:extLst>
        </c:ser>
        <c:ser>
          <c:idx val="0"/>
          <c:order val="1"/>
          <c:tx>
            <c:strRef>
              <c:f>'[4]Pure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Decorrelation'!$Y$297:$AI$297</c:f>
              <c:numCache>
                <c:formatCode>General</c:formatCode>
                <c:ptCount val="11"/>
                <c:pt idx="0">
                  <c:v>0.84787792339920998</c:v>
                </c:pt>
                <c:pt idx="1">
                  <c:v>0.81194991877612965</c:v>
                </c:pt>
                <c:pt idx="2">
                  <c:v>0.80295477532626447</c:v>
                </c:pt>
                <c:pt idx="3">
                  <c:v>0.91790720492038713</c:v>
                </c:pt>
                <c:pt idx="4">
                  <c:v>0.50311704577742289</c:v>
                </c:pt>
                <c:pt idx="5">
                  <c:v>0.97878758688302081</c:v>
                </c:pt>
                <c:pt idx="6">
                  <c:v>0.68076450154806178</c:v>
                </c:pt>
                <c:pt idx="7">
                  <c:v>0.78389480800057454</c:v>
                </c:pt>
                <c:pt idx="8">
                  <c:v>0.73322499147461118</c:v>
                </c:pt>
                <c:pt idx="9">
                  <c:v>1.1010908536442241</c:v>
                </c:pt>
                <c:pt idx="10">
                  <c:v>1.6129656132636592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4-40B7-A052-0A8D5C25C0DB}"/>
            </c:ext>
          </c:extLst>
        </c:ser>
        <c:ser>
          <c:idx val="4"/>
          <c:order val="2"/>
          <c:tx>
            <c:strRef>
              <c:f>'[4]Pure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Decorrelation'!$Y$295:$AI$295</c:f>
              <c:numCache>
                <c:formatCode>General</c:formatCode>
                <c:ptCount val="11"/>
                <c:pt idx="0">
                  <c:v>1.5399055886897259</c:v>
                </c:pt>
                <c:pt idx="1">
                  <c:v>1.0065631906501951</c:v>
                </c:pt>
                <c:pt idx="2">
                  <c:v>1.0117754805483856</c:v>
                </c:pt>
                <c:pt idx="3">
                  <c:v>1.1090313159496872</c:v>
                </c:pt>
                <c:pt idx="4">
                  <c:v>0.49598012184142132</c:v>
                </c:pt>
                <c:pt idx="5">
                  <c:v>1.380819783185143</c:v>
                </c:pt>
                <c:pt idx="6">
                  <c:v>0.74653086870675911</c:v>
                </c:pt>
                <c:pt idx="7">
                  <c:v>0.52993293564068145</c:v>
                </c:pt>
                <c:pt idx="8">
                  <c:v>0.71611400425899774</c:v>
                </c:pt>
                <c:pt idx="9">
                  <c:v>1.1236653938540258</c:v>
                </c:pt>
                <c:pt idx="10">
                  <c:v>1.692090495780576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A4-40B7-A052-0A8D5C25C0DB}"/>
            </c:ext>
          </c:extLst>
        </c:ser>
        <c:ser>
          <c:idx val="2"/>
          <c:order val="3"/>
          <c:tx>
            <c:strRef>
              <c:f>'[4]Pure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Decorrelation'!$Y$294:$AI$294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A4-40B7-A052-0A8D5C25C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Decorrelation'!$AK$298:$AU$298</c:f>
              <c:numCache>
                <c:formatCode>General</c:formatCode>
                <c:ptCount val="11"/>
                <c:pt idx="0">
                  <c:v>0.65946055027083128</c:v>
                </c:pt>
                <c:pt idx="1">
                  <c:v>0.32545277478639034</c:v>
                </c:pt>
                <c:pt idx="2">
                  <c:v>0.32188045243517716</c:v>
                </c:pt>
                <c:pt idx="3">
                  <c:v>0.98873001025976248</c:v>
                </c:pt>
                <c:pt idx="4">
                  <c:v>0.23439199926148066</c:v>
                </c:pt>
                <c:pt idx="5">
                  <c:v>0.75335635093327347</c:v>
                </c:pt>
                <c:pt idx="6">
                  <c:v>0.2530344864819199</c:v>
                </c:pt>
                <c:pt idx="7">
                  <c:v>0.31004241042448061</c:v>
                </c:pt>
                <c:pt idx="8">
                  <c:v>0.16414092622625709</c:v>
                </c:pt>
                <c:pt idx="9">
                  <c:v>0.88773649284042966</c:v>
                </c:pt>
                <c:pt idx="10">
                  <c:v>1.4908783629196334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F-458C-86B7-518B8A00805D}"/>
            </c:ext>
          </c:extLst>
        </c:ser>
        <c:ser>
          <c:idx val="0"/>
          <c:order val="1"/>
          <c:tx>
            <c:strRef>
              <c:f>'[4]Pure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Decorrelation'!$AK$297:$AU$297</c:f>
              <c:numCache>
                <c:formatCode>General</c:formatCode>
                <c:ptCount val="11"/>
                <c:pt idx="0">
                  <c:v>0.84787792339920998</c:v>
                </c:pt>
                <c:pt idx="1">
                  <c:v>0.37158629592818521</c:v>
                </c:pt>
                <c:pt idx="2">
                  <c:v>0.3655599643321088</c:v>
                </c:pt>
                <c:pt idx="3">
                  <c:v>0.91790720492038713</c:v>
                </c:pt>
                <c:pt idx="4">
                  <c:v>0.2547326171999641</c:v>
                </c:pt>
                <c:pt idx="5">
                  <c:v>0.97878758688302081</c:v>
                </c:pt>
                <c:pt idx="6">
                  <c:v>0.30680194638203828</c:v>
                </c:pt>
                <c:pt idx="7">
                  <c:v>0.42852928442725285</c:v>
                </c:pt>
                <c:pt idx="8">
                  <c:v>0.17606613894303635</c:v>
                </c:pt>
                <c:pt idx="9">
                  <c:v>1.1010908536442241</c:v>
                </c:pt>
                <c:pt idx="10">
                  <c:v>1.2982913176047925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F-458C-86B7-518B8A00805D}"/>
            </c:ext>
          </c:extLst>
        </c:ser>
        <c:ser>
          <c:idx val="4"/>
          <c:order val="2"/>
          <c:tx>
            <c:strRef>
              <c:f>'[4]Pure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Decorrelation'!$AK$295:$AU$295</c:f>
              <c:numCache>
                <c:formatCode>General</c:formatCode>
                <c:ptCount val="11"/>
                <c:pt idx="0">
                  <c:v>1.5399055886897259</c:v>
                </c:pt>
                <c:pt idx="1">
                  <c:v>0.46526128858095034</c:v>
                </c:pt>
                <c:pt idx="2">
                  <c:v>0.47379912710748612</c:v>
                </c:pt>
                <c:pt idx="3">
                  <c:v>1.1090313159496872</c:v>
                </c:pt>
                <c:pt idx="4">
                  <c:v>0.24128252079681253</c:v>
                </c:pt>
                <c:pt idx="5">
                  <c:v>1.380819783185143</c:v>
                </c:pt>
                <c:pt idx="6">
                  <c:v>0.31121387011371554</c:v>
                </c:pt>
                <c:pt idx="7">
                  <c:v>0.31603422770276668</c:v>
                </c:pt>
                <c:pt idx="8">
                  <c:v>0.19247065099189056</c:v>
                </c:pt>
                <c:pt idx="9">
                  <c:v>1.1236653938540258</c:v>
                </c:pt>
                <c:pt idx="10">
                  <c:v>1.3903363388031722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1F-458C-86B7-518B8A00805D}"/>
            </c:ext>
          </c:extLst>
        </c:ser>
        <c:ser>
          <c:idx val="2"/>
          <c:order val="3"/>
          <c:tx>
            <c:strRef>
              <c:f>'[4]Pure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Decorrelation'!$AK$294:$AU$294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1F-458C-86B7-518B8A008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'[4]Pure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Decorrelation'!$M$299:$W$299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0-4323-AFBD-0760BB6A1839}"/>
            </c:ext>
          </c:extLst>
        </c:ser>
        <c:ser>
          <c:idx val="3"/>
          <c:order val="1"/>
          <c:tx>
            <c:strRef>
              <c:f>'[4]Pure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Decorrelation'!$M$300:$W$300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0-4323-AFBD-0760BB6A1839}"/>
            </c:ext>
          </c:extLst>
        </c:ser>
        <c:ser>
          <c:idx val="0"/>
          <c:order val="2"/>
          <c:tx>
            <c:strRef>
              <c:f>'[4]Pure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'[4]Pure Decorrelation'!$M$301:$W$301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D0-4323-AFBD-0760BB6A1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'[4]Pure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Decorrelation'!$Y$299:$AI$299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7-4F3E-895F-AD7FAA402D4F}"/>
            </c:ext>
          </c:extLst>
        </c:ser>
        <c:ser>
          <c:idx val="3"/>
          <c:order val="1"/>
          <c:tx>
            <c:strRef>
              <c:f>'[4]Pure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'[4]Pure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Decorrelation'!$Y$300:$AI$300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67-4F3E-895F-AD7FAA402D4F}"/>
            </c:ext>
          </c:extLst>
        </c:ser>
        <c:ser>
          <c:idx val="0"/>
          <c:order val="2"/>
          <c:tx>
            <c:strRef>
              <c:f>'[4]Pure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Decorrelation'!$Y$301:$AI$301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67-4F3E-895F-AD7FAA402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'[4]Pure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Decorrelation'!$AK$299:$AU$299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5-4F76-9D55-DB5CA5F558D4}"/>
            </c:ext>
          </c:extLst>
        </c:ser>
        <c:ser>
          <c:idx val="3"/>
          <c:order val="1"/>
          <c:tx>
            <c:strRef>
              <c:f>'[4]Pure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'[4]Pure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Decorrelation'!$AK$300:$AU$300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5-4F76-9D55-DB5CA5F558D4}"/>
            </c:ext>
          </c:extLst>
        </c:ser>
        <c:ser>
          <c:idx val="0"/>
          <c:order val="2"/>
          <c:tx>
            <c:strRef>
              <c:f>'[4]Pure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Decorrelation'!$AK$301:$AU$301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15-4F76-9D55-DB5CA5F55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Decorrelation'!$M$320:$W$320</c:f>
              <c:numCache>
                <c:formatCode>General</c:formatCode>
                <c:ptCount val="11"/>
                <c:pt idx="0">
                  <c:v>398104.4</c:v>
                </c:pt>
                <c:pt idx="1">
                  <c:v>810176.1</c:v>
                </c:pt>
                <c:pt idx="2">
                  <c:v>846561.7</c:v>
                </c:pt>
                <c:pt idx="3">
                  <c:v>366524.4</c:v>
                </c:pt>
                <c:pt idx="4">
                  <c:v>455073</c:v>
                </c:pt>
                <c:pt idx="5">
                  <c:v>240238.8</c:v>
                </c:pt>
                <c:pt idx="6">
                  <c:v>526011.6</c:v>
                </c:pt>
                <c:pt idx="7">
                  <c:v>971233.6</c:v>
                </c:pt>
                <c:pt idx="8">
                  <c:v>894275.3</c:v>
                </c:pt>
                <c:pt idx="9">
                  <c:v>659255.80000000005</c:v>
                </c:pt>
                <c:pt idx="10">
                  <c:v>768159.2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3-4496-A021-DF59DB6B848C}"/>
            </c:ext>
          </c:extLst>
        </c:ser>
        <c:ser>
          <c:idx val="0"/>
          <c:order val="1"/>
          <c:tx>
            <c:strRef>
              <c:f>'[4]Pure Decorrelation'!$L$319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Decorrelation'!$M$319:$W$319</c:f>
              <c:numCache>
                <c:formatCode>General</c:formatCode>
                <c:ptCount val="11"/>
                <c:pt idx="0">
                  <c:v>685346.9</c:v>
                </c:pt>
                <c:pt idx="1">
                  <c:v>735020.6</c:v>
                </c:pt>
                <c:pt idx="2">
                  <c:v>750698.10000000009</c:v>
                </c:pt>
                <c:pt idx="3">
                  <c:v>836423.8</c:v>
                </c:pt>
                <c:pt idx="4">
                  <c:v>291325.19999999995</c:v>
                </c:pt>
                <c:pt idx="5">
                  <c:v>697089.39999999991</c:v>
                </c:pt>
                <c:pt idx="6">
                  <c:v>393914.8</c:v>
                </c:pt>
                <c:pt idx="7">
                  <c:v>1139705.7000000002</c:v>
                </c:pt>
                <c:pt idx="8">
                  <c:v>970545.1</c:v>
                </c:pt>
                <c:pt idx="9">
                  <c:v>1813717.5</c:v>
                </c:pt>
                <c:pt idx="10">
                  <c:v>603305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3-4496-A021-DF59DB6B848C}"/>
            </c:ext>
          </c:extLst>
        </c:ser>
        <c:ser>
          <c:idx val="4"/>
          <c:order val="2"/>
          <c:tx>
            <c:strRef>
              <c:f>'[4]Pure Decorrelation'!$L$317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Decorrelation'!$M$317:$W$317</c:f>
              <c:numCache>
                <c:formatCode>General</c:formatCode>
                <c:ptCount val="11"/>
                <c:pt idx="0">
                  <c:v>1528139</c:v>
                </c:pt>
                <c:pt idx="1">
                  <c:v>1342367</c:v>
                </c:pt>
                <c:pt idx="2">
                  <c:v>1425208.7999999998</c:v>
                </c:pt>
                <c:pt idx="3">
                  <c:v>922256</c:v>
                </c:pt>
                <c:pt idx="4">
                  <c:v>439604.19999999995</c:v>
                </c:pt>
                <c:pt idx="5">
                  <c:v>803364.3</c:v>
                </c:pt>
                <c:pt idx="6">
                  <c:v>602637.69999999995</c:v>
                </c:pt>
                <c:pt idx="7">
                  <c:v>1030477.1</c:v>
                </c:pt>
                <c:pt idx="8">
                  <c:v>945596</c:v>
                </c:pt>
                <c:pt idx="9">
                  <c:v>2475898.7000000002</c:v>
                </c:pt>
                <c:pt idx="10">
                  <c:v>613427.30000000005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C3-4496-A021-DF59DB6B848C}"/>
            </c:ext>
          </c:extLst>
        </c:ser>
        <c:ser>
          <c:idx val="2"/>
          <c:order val="3"/>
          <c:tx>
            <c:strRef>
              <c:f>'[4]Pure Decorrelation'!$L$316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Decorrelation'!$M$316:$W$316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C3-4496-A021-DF59DB6B8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Decorrelation'!$Y$320:$AI$320</c:f>
              <c:numCache>
                <c:formatCode>General</c:formatCode>
                <c:ptCount val="11"/>
                <c:pt idx="0">
                  <c:v>0.42232132023200397</c:v>
                </c:pt>
                <c:pt idx="1">
                  <c:v>0.68168409222271298</c:v>
                </c:pt>
                <c:pt idx="2">
                  <c:v>0.67326644209679221</c:v>
                </c:pt>
                <c:pt idx="3">
                  <c:v>0.43746997979760638</c:v>
                </c:pt>
                <c:pt idx="4">
                  <c:v>0.51809893288591413</c:v>
                </c:pt>
                <c:pt idx="5">
                  <c:v>0.39278446503449227</c:v>
                </c:pt>
                <c:pt idx="6">
                  <c:v>0.55058279715012759</c:v>
                </c:pt>
                <c:pt idx="7">
                  <c:v>0.49594622452277687</c:v>
                </c:pt>
                <c:pt idx="8">
                  <c:v>0.63371301265433433</c:v>
                </c:pt>
                <c:pt idx="9">
                  <c:v>0.62915944086853415</c:v>
                </c:pt>
                <c:pt idx="10">
                  <c:v>1.6083702893927689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B-46D9-A95A-2277CA8F3484}"/>
            </c:ext>
          </c:extLst>
        </c:ser>
        <c:ser>
          <c:idx val="0"/>
          <c:order val="1"/>
          <c:tx>
            <c:strRef>
              <c:f>'[4]Pure Decorrelation'!$X$319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Decorrelation'!$Y$319:$AI$319</c:f>
              <c:numCache>
                <c:formatCode>General</c:formatCode>
                <c:ptCount val="11"/>
                <c:pt idx="0">
                  <c:v>0.57369735543616107</c:v>
                </c:pt>
                <c:pt idx="1">
                  <c:v>0.65555760185234246</c:v>
                </c:pt>
                <c:pt idx="2">
                  <c:v>0.65806335632223634</c:v>
                </c:pt>
                <c:pt idx="3">
                  <c:v>0.6499164503038628</c:v>
                </c:pt>
                <c:pt idx="4">
                  <c:v>0.42265106720442425</c:v>
                </c:pt>
                <c:pt idx="5">
                  <c:v>0.78260100595653059</c:v>
                </c:pt>
                <c:pt idx="6">
                  <c:v>0.60532641222234818</c:v>
                </c:pt>
                <c:pt idx="7">
                  <c:v>0.70161273065023122</c:v>
                </c:pt>
                <c:pt idx="8">
                  <c:v>0.67718710389453918</c:v>
                </c:pt>
                <c:pt idx="9">
                  <c:v>0.92187926846090706</c:v>
                </c:pt>
                <c:pt idx="10">
                  <c:v>1.1689797790022571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B-46D9-A95A-2277CA8F3484}"/>
            </c:ext>
          </c:extLst>
        </c:ser>
        <c:ser>
          <c:idx val="4"/>
          <c:order val="2"/>
          <c:tx>
            <c:strRef>
              <c:f>'[4]Pure Decorrelation'!$X$317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Decorrelation'!$Y$317:$AI$317</c:f>
              <c:numCache>
                <c:formatCode>General</c:formatCode>
                <c:ptCount val="11"/>
                <c:pt idx="0">
                  <c:v>1.2356584135675801</c:v>
                </c:pt>
                <c:pt idx="1">
                  <c:v>1.042336092586629</c:v>
                </c:pt>
                <c:pt idx="2">
                  <c:v>1.0704531673574822</c:v>
                </c:pt>
                <c:pt idx="3">
                  <c:v>0.90484868630301207</c:v>
                </c:pt>
                <c:pt idx="4">
                  <c:v>0.51524927988648406</c:v>
                </c:pt>
                <c:pt idx="5">
                  <c:v>0.97262617729138567</c:v>
                </c:pt>
                <c:pt idx="6">
                  <c:v>0.76574577449355274</c:v>
                </c:pt>
                <c:pt idx="7">
                  <c:v>0.49621806507930161</c:v>
                </c:pt>
                <c:pt idx="8">
                  <c:v>0.72742710050661119</c:v>
                </c:pt>
                <c:pt idx="9">
                  <c:v>1.0219037662958728</c:v>
                </c:pt>
                <c:pt idx="10">
                  <c:v>1.7235241283895446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B-46D9-A95A-2277CA8F3484}"/>
            </c:ext>
          </c:extLst>
        </c:ser>
        <c:ser>
          <c:idx val="2"/>
          <c:order val="3"/>
          <c:tx>
            <c:strRef>
              <c:f>'[4]Pure Decorrelation'!$X$316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Decorrelation'!$Y$316:$AI$316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B-46D9-A95A-2277CA8F3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'[4]Pure Decorrelation'!$AJ$320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Decorrelation'!$AK$320:$AU$320</c:f>
              <c:numCache>
                <c:formatCode>General</c:formatCode>
                <c:ptCount val="11"/>
                <c:pt idx="0">
                  <c:v>0.42232132023200397</c:v>
                </c:pt>
                <c:pt idx="1">
                  <c:v>0.30917288088239725</c:v>
                </c:pt>
                <c:pt idx="2">
                  <c:v>0.31471186471171675</c:v>
                </c:pt>
                <c:pt idx="3">
                  <c:v>0.43746997979760638</c:v>
                </c:pt>
                <c:pt idx="4">
                  <c:v>0.24513534310099205</c:v>
                </c:pt>
                <c:pt idx="5">
                  <c:v>0.39278446503449227</c:v>
                </c:pt>
                <c:pt idx="6">
                  <c:v>0.22622335993219167</c:v>
                </c:pt>
                <c:pt idx="7">
                  <c:v>0.29206462525762611</c:v>
                </c:pt>
                <c:pt idx="8">
                  <c:v>0.15300651073921465</c:v>
                </c:pt>
                <c:pt idx="9">
                  <c:v>0.62915944086853415</c:v>
                </c:pt>
                <c:pt idx="10">
                  <c:v>1.2709145167842504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1-4188-85C3-102F457E03C6}"/>
            </c:ext>
          </c:extLst>
        </c:ser>
        <c:ser>
          <c:idx val="0"/>
          <c:order val="1"/>
          <c:tx>
            <c:strRef>
              <c:f>'[4]Pure Decorrelation'!$AJ$319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Decorrelation'!$AK$319:$AU$319</c:f>
              <c:numCache>
                <c:formatCode>General</c:formatCode>
                <c:ptCount val="11"/>
                <c:pt idx="0">
                  <c:v>0.57369735543616107</c:v>
                </c:pt>
                <c:pt idx="1">
                  <c:v>0.2907060484867543</c:v>
                </c:pt>
                <c:pt idx="2">
                  <c:v>0.2839241365669295</c:v>
                </c:pt>
                <c:pt idx="3">
                  <c:v>0.6499164503038628</c:v>
                </c:pt>
                <c:pt idx="4">
                  <c:v>0.20198353839805344</c:v>
                </c:pt>
                <c:pt idx="5">
                  <c:v>0.78260100595653059</c:v>
                </c:pt>
                <c:pt idx="6">
                  <c:v>0.23792196665890514</c:v>
                </c:pt>
                <c:pt idx="7">
                  <c:v>0.37176368695218115</c:v>
                </c:pt>
                <c:pt idx="8">
                  <c:v>0.17767126038670536</c:v>
                </c:pt>
                <c:pt idx="9">
                  <c:v>0.92187926846090706</c:v>
                </c:pt>
                <c:pt idx="10">
                  <c:v>0.89436756430659448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1-4188-85C3-102F457E03C6}"/>
            </c:ext>
          </c:extLst>
        </c:ser>
        <c:ser>
          <c:idx val="4"/>
          <c:order val="2"/>
          <c:tx>
            <c:strRef>
              <c:f>'[4]Pure Decorrelation'!$AJ$317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'[4]Pure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Decorrelation'!$AK$317:$AU$317</c:f>
              <c:numCache>
                <c:formatCode>General</c:formatCode>
                <c:ptCount val="11"/>
                <c:pt idx="0">
                  <c:v>1.2356584135675801</c:v>
                </c:pt>
                <c:pt idx="1">
                  <c:v>0.43790702873375265</c:v>
                </c:pt>
                <c:pt idx="2">
                  <c:v>0.46993684940971436</c:v>
                </c:pt>
                <c:pt idx="3">
                  <c:v>0.90484868630301207</c:v>
                </c:pt>
                <c:pt idx="4">
                  <c:v>0.23774020010314412</c:v>
                </c:pt>
                <c:pt idx="5">
                  <c:v>0.97262617729138567</c:v>
                </c:pt>
                <c:pt idx="6">
                  <c:v>0.29382452871650461</c:v>
                </c:pt>
                <c:pt idx="7">
                  <c:v>0.3137267807032913</c:v>
                </c:pt>
                <c:pt idx="8">
                  <c:v>0.18960920958779751</c:v>
                </c:pt>
                <c:pt idx="9">
                  <c:v>1.0219037662958728</c:v>
                </c:pt>
                <c:pt idx="10">
                  <c:v>1.4151079196948555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1-4188-85C3-102F457E03C6}"/>
            </c:ext>
          </c:extLst>
        </c:ser>
        <c:ser>
          <c:idx val="2"/>
          <c:order val="3"/>
          <c:tx>
            <c:strRef>
              <c:f>'[4]Pure Decorrelation'!$AJ$316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'[4]Pure Decorrelation'!$AK$316:$AU$316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E1-4188-85C3-102F457E0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'[4]Pure Decorrelation'!$L$321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Decorrelation'!$M$321:$W$321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F-42A0-8229-C260347A19F4}"/>
            </c:ext>
          </c:extLst>
        </c:ser>
        <c:ser>
          <c:idx val="3"/>
          <c:order val="1"/>
          <c:tx>
            <c:strRef>
              <c:f>'[4]Pure Decorrelation'!$L$322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'[4]Pure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Decorrelation'!$M$322:$W$322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F-42A0-8229-C260347A19F4}"/>
            </c:ext>
          </c:extLst>
        </c:ser>
        <c:ser>
          <c:idx val="0"/>
          <c:order val="2"/>
          <c:tx>
            <c:strRef>
              <c:f>'[4]Pure Decorrelation'!$L$323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Decorrelation'!$M$323:$W$323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F-42A0-8229-C260347A1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'[4]Pure Decorrelation'!$X$321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Decorrelation'!$Y$321:$AI$321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6-4F87-95BF-25957CD59159}"/>
            </c:ext>
          </c:extLst>
        </c:ser>
        <c:ser>
          <c:idx val="3"/>
          <c:order val="1"/>
          <c:tx>
            <c:strRef>
              <c:f>'[4]Pure Decorrelation'!$X$322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'[4]Pure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Decorrelation'!$Y$322:$AI$322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6-4F87-95BF-25957CD59159}"/>
            </c:ext>
          </c:extLst>
        </c:ser>
        <c:ser>
          <c:idx val="0"/>
          <c:order val="2"/>
          <c:tx>
            <c:strRef>
              <c:f>'[4]Pure Decorrelation'!$X$323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Decorrelation'!$Y$323:$AI$323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6-4F87-95BF-25957CD59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'[4]Pure Decorrelation'!$AJ$321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'[4]Pure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Decorrelation'!$AK$321:$AU$321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5-484A-92BD-D13A70804A44}"/>
            </c:ext>
          </c:extLst>
        </c:ser>
        <c:ser>
          <c:idx val="3"/>
          <c:order val="1"/>
          <c:tx>
            <c:strRef>
              <c:f>'[4]Pure Decorrelation'!$AJ$322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'[4]Pure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Decorrelation'!$AK$322:$AU$322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5-484A-92BD-D13A70804A44}"/>
            </c:ext>
          </c:extLst>
        </c:ser>
        <c:ser>
          <c:idx val="0"/>
          <c:order val="2"/>
          <c:tx>
            <c:strRef>
              <c:f>'[4]Pure Decorrelation'!$AJ$323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'[4]Pure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'[4]Pure Decorrelation'!$AK$323:$AU$323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5-484A-92BD-D13A70804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Decorrelation'!$N$955:$S$955</c:f>
              <c:numCache>
                <c:formatCode>General</c:formatCode>
                <c:ptCount val="6"/>
                <c:pt idx="0">
                  <c:v>-2.4984817764777105</c:v>
                </c:pt>
                <c:pt idx="1">
                  <c:v>-2.5894747967783185</c:v>
                </c:pt>
                <c:pt idx="2">
                  <c:v>-1.4785086315338123</c:v>
                </c:pt>
                <c:pt idx="3">
                  <c:v>-1.7962541756422661</c:v>
                </c:pt>
                <c:pt idx="4">
                  <c:v>-2.1060306866879372</c:v>
                </c:pt>
                <c:pt idx="5">
                  <c:v>-3.3825157418891867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C-4DE7-A30F-2E87F3F128D8}"/>
            </c:ext>
          </c:extLst>
        </c:ser>
        <c:ser>
          <c:idx val="2"/>
          <c:order val="1"/>
          <c:tx>
            <c:strRef>
              <c:f>'[3]Pure Decorrelation'!$M$954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Decorrelation'!$N$954:$S$954</c:f>
              <c:numCache>
                <c:formatCode>General</c:formatCode>
                <c:ptCount val="6"/>
                <c:pt idx="0">
                  <c:v>-1.4579420622872123</c:v>
                </c:pt>
                <c:pt idx="1">
                  <c:v>-1.488780395960057</c:v>
                </c:pt>
                <c:pt idx="2">
                  <c:v>-0.5591964996685046</c:v>
                </c:pt>
                <c:pt idx="3">
                  <c:v>-1.198038837262301</c:v>
                </c:pt>
                <c:pt idx="4">
                  <c:v>-1.3123124909357247</c:v>
                </c:pt>
                <c:pt idx="5">
                  <c:v>-1.6665088021228149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C-4DE7-A30F-2E87F3F128D8}"/>
            </c:ext>
          </c:extLst>
        </c:ser>
        <c:ser>
          <c:idx val="3"/>
          <c:order val="2"/>
          <c:tx>
            <c:strRef>
              <c:f>'[3]Pure Decorrelation'!$M$952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Decorrelation'!$N$952:$S$952</c:f>
              <c:numCache>
                <c:formatCode>General</c:formatCode>
                <c:ptCount val="6"/>
                <c:pt idx="0">
                  <c:v>0.29486896903285709</c:v>
                </c:pt>
                <c:pt idx="1">
                  <c:v>0.29979815915287977</c:v>
                </c:pt>
                <c:pt idx="2">
                  <c:v>0.76603581868250337</c:v>
                </c:pt>
                <c:pt idx="3">
                  <c:v>0.65659260381612083</c:v>
                </c:pt>
                <c:pt idx="4">
                  <c:v>0.40096128356842586</c:v>
                </c:pt>
                <c:pt idx="5">
                  <c:v>0.6453866257970724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1C-4DE7-A30F-2E87F3F128D8}"/>
            </c:ext>
          </c:extLst>
        </c:ser>
        <c:ser>
          <c:idx val="1"/>
          <c:order val="3"/>
          <c:tx>
            <c:strRef>
              <c:f>'[3]Pure Decorrelation'!$M$951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'[3]Pure Decorrelation'!$N$951:$S$951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1C-4DE7-A30F-2E87F3F12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Decorrelation'!$V$955:$AA$955</c:f>
              <c:numCache>
                <c:formatCode>General</c:formatCode>
                <c:ptCount val="6"/>
                <c:pt idx="0">
                  <c:v>-1.2524951369157311</c:v>
                </c:pt>
                <c:pt idx="1">
                  <c:v>-1.2697988545337142</c:v>
                </c:pt>
                <c:pt idx="2">
                  <c:v>-0.88022209102921578</c:v>
                </c:pt>
                <c:pt idx="3">
                  <c:v>-0.97055978418208744</c:v>
                </c:pt>
                <c:pt idx="4">
                  <c:v>-0.72255665517106038</c:v>
                </c:pt>
                <c:pt idx="5">
                  <c:v>-4.3450764970034417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A-4B12-82BF-7F820690A26C}"/>
            </c:ext>
          </c:extLst>
        </c:ser>
        <c:ser>
          <c:idx val="2"/>
          <c:order val="1"/>
          <c:tx>
            <c:strRef>
              <c:f>'[3]Pure Decorrelation'!$U$954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Decorrelation'!$V$954:$AA$954</c:f>
              <c:numCache>
                <c:formatCode>General</c:formatCode>
                <c:ptCount val="6"/>
                <c:pt idx="0">
                  <c:v>-0.72945550021702465</c:v>
                </c:pt>
                <c:pt idx="1">
                  <c:v>-0.7297592532493099</c:v>
                </c:pt>
                <c:pt idx="2">
                  <c:v>-0.32974449574436915</c:v>
                </c:pt>
                <c:pt idx="3">
                  <c:v>-0.75321180748897909</c:v>
                </c:pt>
                <c:pt idx="4">
                  <c:v>-0.45446270895212665</c:v>
                </c:pt>
                <c:pt idx="5">
                  <c:v>-2.6365763809028726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A-4B12-82BF-7F820690A26C}"/>
            </c:ext>
          </c:extLst>
        </c:ser>
        <c:ser>
          <c:idx val="3"/>
          <c:order val="2"/>
          <c:tx>
            <c:strRef>
              <c:f>'[3]Pure Decorrelation'!$U$952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Decorrelation'!$V$952:$AA$952</c:f>
              <c:numCache>
                <c:formatCode>General</c:formatCode>
                <c:ptCount val="6"/>
                <c:pt idx="0">
                  <c:v>0.34307947996258364</c:v>
                </c:pt>
                <c:pt idx="1">
                  <c:v>0.35119519599215748</c:v>
                </c:pt>
                <c:pt idx="2">
                  <c:v>0.65301254874640058</c:v>
                </c:pt>
                <c:pt idx="3">
                  <c:v>0.48811680064499197</c:v>
                </c:pt>
                <c:pt idx="4">
                  <c:v>0.54214659487099504</c:v>
                </c:pt>
                <c:pt idx="5">
                  <c:v>-6.3380604642113564E-3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A-4B12-82BF-7F820690A26C}"/>
            </c:ext>
          </c:extLst>
        </c:ser>
        <c:ser>
          <c:idx val="1"/>
          <c:order val="3"/>
          <c:tx>
            <c:strRef>
              <c:f>'[3]Pure Decorrelation'!$U$951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'[3]Pure Decorrelation'!$V$951:$AA$951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DA-4B12-82BF-7F820690A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Decorrelation'!$N$956:$S$956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3-40E2-A200-F6590C118888}"/>
            </c:ext>
          </c:extLst>
        </c:ser>
        <c:ser>
          <c:idx val="0"/>
          <c:order val="1"/>
          <c:tx>
            <c:strRef>
              <c:f>'[3]Pure Decorrelation'!$M$957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Decorrelation'!$N$957:$S$957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3-40E2-A200-F6590C118888}"/>
            </c:ext>
          </c:extLst>
        </c:ser>
        <c:ser>
          <c:idx val="2"/>
          <c:order val="2"/>
          <c:tx>
            <c:strRef>
              <c:f>'[3]Pure Decorrelation'!$M$958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Decorrelation'!$N$958:$S$958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3-40E2-A200-F6590C118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Decorrelation'!$V$956:$AA$956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1-4A3D-9FEF-B8C6B2353A30}"/>
            </c:ext>
          </c:extLst>
        </c:ser>
        <c:ser>
          <c:idx val="0"/>
          <c:order val="1"/>
          <c:tx>
            <c:strRef>
              <c:f>'[3]Pure Decorrelation'!$U$957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Decorrelation'!$V$957:$AA$957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1-4A3D-9FEF-B8C6B2353A30}"/>
            </c:ext>
          </c:extLst>
        </c:ser>
        <c:ser>
          <c:idx val="2"/>
          <c:order val="2"/>
          <c:tx>
            <c:strRef>
              <c:f>'[3]Pure Decorrelation'!$U$958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Decorrelation'!$V$958:$AA$958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61-4A3D-9FEF-B8C6B2353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'[3]Pure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Decorrelation'!$M$3:$M$290</c:f>
              <c:numCache>
                <c:formatCode>General</c:formatCode>
                <c:ptCount val="288"/>
                <c:pt idx="0">
                  <c:v>591322.80000000005</c:v>
                </c:pt>
                <c:pt idx="1">
                  <c:v>5784805.2000000002</c:v>
                </c:pt>
                <c:pt idx="2">
                  <c:v>2656066</c:v>
                </c:pt>
                <c:pt idx="3">
                  <c:v>3325676.6</c:v>
                </c:pt>
                <c:pt idx="4">
                  <c:v>719562.8</c:v>
                </c:pt>
                <c:pt idx="5">
                  <c:v>2694259.6</c:v>
                </c:pt>
                <c:pt idx="6">
                  <c:v>855806.6</c:v>
                </c:pt>
                <c:pt idx="7">
                  <c:v>762461.6</c:v>
                </c:pt>
                <c:pt idx="8">
                  <c:v>3483312.4</c:v>
                </c:pt>
                <c:pt idx="9">
                  <c:v>3711535.8</c:v>
                </c:pt>
                <c:pt idx="10">
                  <c:v>2273660.4</c:v>
                </c:pt>
                <c:pt idx="11">
                  <c:v>1034197.2</c:v>
                </c:pt>
                <c:pt idx="12">
                  <c:v>6290393</c:v>
                </c:pt>
                <c:pt idx="13">
                  <c:v>2545692.2000000002</c:v>
                </c:pt>
                <c:pt idx="14">
                  <c:v>3723413.2</c:v>
                </c:pt>
                <c:pt idx="15">
                  <c:v>325723.40000000002</c:v>
                </c:pt>
                <c:pt idx="16">
                  <c:v>3717420.4</c:v>
                </c:pt>
                <c:pt idx="17">
                  <c:v>259188.4</c:v>
                </c:pt>
                <c:pt idx="18">
                  <c:v>2264006.2000000002</c:v>
                </c:pt>
                <c:pt idx="19">
                  <c:v>578838.80000000005</c:v>
                </c:pt>
                <c:pt idx="20">
                  <c:v>549553.80000000005</c:v>
                </c:pt>
                <c:pt idx="21">
                  <c:v>858324.2</c:v>
                </c:pt>
                <c:pt idx="22">
                  <c:v>192800</c:v>
                </c:pt>
                <c:pt idx="23">
                  <c:v>969036.80000000005</c:v>
                </c:pt>
                <c:pt idx="24">
                  <c:v>1022293.4</c:v>
                </c:pt>
                <c:pt idx="25">
                  <c:v>285234.40000000002</c:v>
                </c:pt>
                <c:pt idx="26">
                  <c:v>1145171</c:v>
                </c:pt>
                <c:pt idx="27">
                  <c:v>539951.6</c:v>
                </c:pt>
                <c:pt idx="28">
                  <c:v>1303421.6000000001</c:v>
                </c:pt>
                <c:pt idx="29">
                  <c:v>446403.4</c:v>
                </c:pt>
                <c:pt idx="30">
                  <c:v>1735962.6</c:v>
                </c:pt>
                <c:pt idx="31">
                  <c:v>1209988.8</c:v>
                </c:pt>
                <c:pt idx="32">
                  <c:v>4821590.8</c:v>
                </c:pt>
                <c:pt idx="33">
                  <c:v>5176101.8</c:v>
                </c:pt>
                <c:pt idx="34">
                  <c:v>1022656.2</c:v>
                </c:pt>
                <c:pt idx="35">
                  <c:v>1669266.2</c:v>
                </c:pt>
                <c:pt idx="36">
                  <c:v>1164194.8</c:v>
                </c:pt>
                <c:pt idx="37">
                  <c:v>1247947.3999999999</c:v>
                </c:pt>
                <c:pt idx="38">
                  <c:v>236707</c:v>
                </c:pt>
                <c:pt idx="39">
                  <c:v>278024.2</c:v>
                </c:pt>
                <c:pt idx="40">
                  <c:v>850734.6</c:v>
                </c:pt>
                <c:pt idx="41">
                  <c:v>3365850.8</c:v>
                </c:pt>
                <c:pt idx="42">
                  <c:v>1565479.8</c:v>
                </c:pt>
                <c:pt idx="43">
                  <c:v>287687.40000000002</c:v>
                </c:pt>
                <c:pt idx="44">
                  <c:v>174426.4</c:v>
                </c:pt>
                <c:pt idx="45">
                  <c:v>1288500.6000000001</c:v>
                </c:pt>
                <c:pt idx="46">
                  <c:v>4168175.6</c:v>
                </c:pt>
                <c:pt idx="47">
                  <c:v>834728.2</c:v>
                </c:pt>
                <c:pt idx="48">
                  <c:v>850734.6</c:v>
                </c:pt>
                <c:pt idx="49">
                  <c:v>3365850.8</c:v>
                </c:pt>
                <c:pt idx="50">
                  <c:v>1565479.8</c:v>
                </c:pt>
                <c:pt idx="51">
                  <c:v>287687.40000000002</c:v>
                </c:pt>
                <c:pt idx="52">
                  <c:v>174426.4</c:v>
                </c:pt>
                <c:pt idx="53">
                  <c:v>1288500.6000000001</c:v>
                </c:pt>
                <c:pt idx="54">
                  <c:v>4168175.6</c:v>
                </c:pt>
                <c:pt idx="55">
                  <c:v>834728.2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E-4A60-8D4A-F889ACDB4558}"/>
            </c:ext>
          </c:extLst>
        </c:ser>
        <c:ser>
          <c:idx val="2"/>
          <c:order val="1"/>
          <c:tx>
            <c:strRef>
              <c:f>'[3]Pure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Decorrelation'!$P$3:$P$290</c:f>
              <c:numCache>
                <c:formatCode>General</c:formatCode>
                <c:ptCount val="288"/>
                <c:pt idx="0">
                  <c:v>610685.6</c:v>
                </c:pt>
                <c:pt idx="1">
                  <c:v>5944589</c:v>
                </c:pt>
                <c:pt idx="2">
                  <c:v>777244.4</c:v>
                </c:pt>
                <c:pt idx="3">
                  <c:v>770825.8</c:v>
                </c:pt>
                <c:pt idx="4">
                  <c:v>1511964.4</c:v>
                </c:pt>
                <c:pt idx="5">
                  <c:v>2576512.4</c:v>
                </c:pt>
                <c:pt idx="6">
                  <c:v>758482</c:v>
                </c:pt>
                <c:pt idx="7">
                  <c:v>258523.8</c:v>
                </c:pt>
                <c:pt idx="8">
                  <c:v>2914342.8</c:v>
                </c:pt>
                <c:pt idx="9">
                  <c:v>5929558.7999999998</c:v>
                </c:pt>
                <c:pt idx="10">
                  <c:v>2238888.6</c:v>
                </c:pt>
                <c:pt idx="11">
                  <c:v>1605475.2</c:v>
                </c:pt>
                <c:pt idx="12">
                  <c:v>8207986</c:v>
                </c:pt>
                <c:pt idx="13">
                  <c:v>1319630.3999999999</c:v>
                </c:pt>
                <c:pt idx="14">
                  <c:v>4454913.5999999996</c:v>
                </c:pt>
                <c:pt idx="15">
                  <c:v>144403.4</c:v>
                </c:pt>
                <c:pt idx="16">
                  <c:v>7721452.5999999996</c:v>
                </c:pt>
                <c:pt idx="17">
                  <c:v>222225.4</c:v>
                </c:pt>
                <c:pt idx="18">
                  <c:v>1386985.2</c:v>
                </c:pt>
                <c:pt idx="19">
                  <c:v>2628437.4</c:v>
                </c:pt>
                <c:pt idx="20">
                  <c:v>829568.2</c:v>
                </c:pt>
                <c:pt idx="21">
                  <c:v>941848.8</c:v>
                </c:pt>
                <c:pt idx="22">
                  <c:v>117248.2</c:v>
                </c:pt>
                <c:pt idx="23">
                  <c:v>845491.6</c:v>
                </c:pt>
                <c:pt idx="24">
                  <c:v>937986.4</c:v>
                </c:pt>
                <c:pt idx="25">
                  <c:v>199340.2</c:v>
                </c:pt>
                <c:pt idx="26">
                  <c:v>1220241.2</c:v>
                </c:pt>
                <c:pt idx="27">
                  <c:v>117880.4</c:v>
                </c:pt>
                <c:pt idx="28">
                  <c:v>443376</c:v>
                </c:pt>
                <c:pt idx="29">
                  <c:v>146871.4</c:v>
                </c:pt>
                <c:pt idx="30">
                  <c:v>219857.8</c:v>
                </c:pt>
                <c:pt idx="31">
                  <c:v>142825.79999999999</c:v>
                </c:pt>
                <c:pt idx="32">
                  <c:v>16034181.6</c:v>
                </c:pt>
                <c:pt idx="33">
                  <c:v>26194227.800000001</c:v>
                </c:pt>
                <c:pt idx="34">
                  <c:v>1007385.4</c:v>
                </c:pt>
                <c:pt idx="35">
                  <c:v>2818305.4</c:v>
                </c:pt>
                <c:pt idx="36">
                  <c:v>3311906.6</c:v>
                </c:pt>
                <c:pt idx="37">
                  <c:v>5910736.7999999998</c:v>
                </c:pt>
                <c:pt idx="38">
                  <c:v>153477.6</c:v>
                </c:pt>
                <c:pt idx="39">
                  <c:v>151760</c:v>
                </c:pt>
                <c:pt idx="40">
                  <c:v>1214729.8</c:v>
                </c:pt>
                <c:pt idx="41">
                  <c:v>3064852.8</c:v>
                </c:pt>
                <c:pt idx="42">
                  <c:v>2370344.7999999998</c:v>
                </c:pt>
                <c:pt idx="43">
                  <c:v>160147.79999999999</c:v>
                </c:pt>
                <c:pt idx="44">
                  <c:v>118189.4</c:v>
                </c:pt>
                <c:pt idx="45">
                  <c:v>3816746.6</c:v>
                </c:pt>
                <c:pt idx="46">
                  <c:v>1915012.4</c:v>
                </c:pt>
                <c:pt idx="47">
                  <c:v>454213.6</c:v>
                </c:pt>
                <c:pt idx="48">
                  <c:v>1214729.8</c:v>
                </c:pt>
                <c:pt idx="49">
                  <c:v>3064852.8</c:v>
                </c:pt>
                <c:pt idx="50">
                  <c:v>2370344.7999999998</c:v>
                </c:pt>
                <c:pt idx="51">
                  <c:v>160147.79999999999</c:v>
                </c:pt>
                <c:pt idx="52">
                  <c:v>118189.4</c:v>
                </c:pt>
                <c:pt idx="53">
                  <c:v>3816746.6</c:v>
                </c:pt>
                <c:pt idx="54">
                  <c:v>1915012.4</c:v>
                </c:pt>
                <c:pt idx="55">
                  <c:v>454213.6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E-4A60-8D4A-F889ACDB4558}"/>
            </c:ext>
          </c:extLst>
        </c:ser>
        <c:ser>
          <c:idx val="4"/>
          <c:order val="2"/>
          <c:tx>
            <c:strRef>
              <c:f>'[3]Pure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Decorrelation'!$R$3:$R$290</c:f>
              <c:numCache>
                <c:formatCode>General</c:formatCode>
                <c:ptCount val="288"/>
                <c:pt idx="0">
                  <c:v>558184.6</c:v>
                </c:pt>
                <c:pt idx="1">
                  <c:v>8401086.8000000007</c:v>
                </c:pt>
                <c:pt idx="2">
                  <c:v>416308.2</c:v>
                </c:pt>
                <c:pt idx="3">
                  <c:v>605513.80000000005</c:v>
                </c:pt>
                <c:pt idx="4">
                  <c:v>707016.6</c:v>
                </c:pt>
                <c:pt idx="5">
                  <c:v>2006673.2</c:v>
                </c:pt>
                <c:pt idx="6">
                  <c:v>251952.2</c:v>
                </c:pt>
                <c:pt idx="7">
                  <c:v>179744.2</c:v>
                </c:pt>
                <c:pt idx="8">
                  <c:v>4349300.5999999996</c:v>
                </c:pt>
                <c:pt idx="9">
                  <c:v>4448174.2</c:v>
                </c:pt>
                <c:pt idx="10">
                  <c:v>1431666.2</c:v>
                </c:pt>
                <c:pt idx="11">
                  <c:v>1169925.2</c:v>
                </c:pt>
                <c:pt idx="12">
                  <c:v>8631421.5999999996</c:v>
                </c:pt>
                <c:pt idx="13">
                  <c:v>1448526.2</c:v>
                </c:pt>
                <c:pt idx="14">
                  <c:v>3212465.8</c:v>
                </c:pt>
                <c:pt idx="15">
                  <c:v>124258.4</c:v>
                </c:pt>
                <c:pt idx="16">
                  <c:v>8501225.8000000007</c:v>
                </c:pt>
                <c:pt idx="17">
                  <c:v>181624.4</c:v>
                </c:pt>
                <c:pt idx="18">
                  <c:v>3615773</c:v>
                </c:pt>
                <c:pt idx="19">
                  <c:v>1004724.2</c:v>
                </c:pt>
                <c:pt idx="20">
                  <c:v>522849.4</c:v>
                </c:pt>
                <c:pt idx="21">
                  <c:v>739782.2</c:v>
                </c:pt>
                <c:pt idx="22">
                  <c:v>30873</c:v>
                </c:pt>
                <c:pt idx="23">
                  <c:v>1109391</c:v>
                </c:pt>
                <c:pt idx="24">
                  <c:v>803372.6</c:v>
                </c:pt>
                <c:pt idx="25">
                  <c:v>86645</c:v>
                </c:pt>
                <c:pt idx="26">
                  <c:v>706516.2</c:v>
                </c:pt>
                <c:pt idx="27">
                  <c:v>77829.2</c:v>
                </c:pt>
                <c:pt idx="28">
                  <c:v>367303.2</c:v>
                </c:pt>
                <c:pt idx="29">
                  <c:v>136549</c:v>
                </c:pt>
                <c:pt idx="30">
                  <c:v>218027.8</c:v>
                </c:pt>
                <c:pt idx="31">
                  <c:v>141233.20000000001</c:v>
                </c:pt>
                <c:pt idx="32">
                  <c:v>5474711.7999999998</c:v>
                </c:pt>
                <c:pt idx="33">
                  <c:v>6887691.5999999996</c:v>
                </c:pt>
                <c:pt idx="34">
                  <c:v>850156.8</c:v>
                </c:pt>
                <c:pt idx="35">
                  <c:v>2013169.2</c:v>
                </c:pt>
                <c:pt idx="36">
                  <c:v>2413958.4</c:v>
                </c:pt>
                <c:pt idx="37">
                  <c:v>3847953.4</c:v>
                </c:pt>
                <c:pt idx="38">
                  <c:v>149989.79999999999</c:v>
                </c:pt>
                <c:pt idx="39">
                  <c:v>147164.4</c:v>
                </c:pt>
                <c:pt idx="40">
                  <c:v>624043.4</c:v>
                </c:pt>
                <c:pt idx="41">
                  <c:v>7547928</c:v>
                </c:pt>
                <c:pt idx="42">
                  <c:v>2250249.4</c:v>
                </c:pt>
                <c:pt idx="43">
                  <c:v>82896.600000000006</c:v>
                </c:pt>
                <c:pt idx="44">
                  <c:v>46091.6</c:v>
                </c:pt>
                <c:pt idx="45">
                  <c:v>2546991.6</c:v>
                </c:pt>
                <c:pt idx="46">
                  <c:v>4672986</c:v>
                </c:pt>
                <c:pt idx="47">
                  <c:v>482158.4</c:v>
                </c:pt>
                <c:pt idx="48">
                  <c:v>624043.4</c:v>
                </c:pt>
                <c:pt idx="49">
                  <c:v>7547928</c:v>
                </c:pt>
                <c:pt idx="50">
                  <c:v>2250249.4</c:v>
                </c:pt>
                <c:pt idx="51">
                  <c:v>82896.600000000006</c:v>
                </c:pt>
                <c:pt idx="52">
                  <c:v>46091.6</c:v>
                </c:pt>
                <c:pt idx="53">
                  <c:v>2546991.6</c:v>
                </c:pt>
                <c:pt idx="54">
                  <c:v>4672986</c:v>
                </c:pt>
                <c:pt idx="55">
                  <c:v>482158.4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1E-4A60-8D4A-F889ACDB4558}"/>
            </c:ext>
          </c:extLst>
        </c:ser>
        <c:ser>
          <c:idx val="6"/>
          <c:order val="3"/>
          <c:tx>
            <c:strRef>
              <c:f>'[3]Pure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Decorrelation'!$T$3:$T$290</c:f>
              <c:numCache>
                <c:formatCode>General</c:formatCode>
                <c:ptCount val="288"/>
                <c:pt idx="0">
                  <c:v>1990328.4</c:v>
                </c:pt>
                <c:pt idx="1">
                  <c:v>2452290.6</c:v>
                </c:pt>
                <c:pt idx="2">
                  <c:v>2027516.4</c:v>
                </c:pt>
                <c:pt idx="3">
                  <c:v>2219802.7999999998</c:v>
                </c:pt>
                <c:pt idx="4">
                  <c:v>2288383</c:v>
                </c:pt>
                <c:pt idx="5">
                  <c:v>1950584.4</c:v>
                </c:pt>
                <c:pt idx="6">
                  <c:v>2201870.4</c:v>
                </c:pt>
                <c:pt idx="7">
                  <c:v>1771848.2</c:v>
                </c:pt>
                <c:pt idx="8">
                  <c:v>2012199.6</c:v>
                </c:pt>
                <c:pt idx="9">
                  <c:v>2410642.6</c:v>
                </c:pt>
                <c:pt idx="10">
                  <c:v>2031283</c:v>
                </c:pt>
                <c:pt idx="11">
                  <c:v>2206026.2000000002</c:v>
                </c:pt>
                <c:pt idx="12">
                  <c:v>2326018.7999999998</c:v>
                </c:pt>
                <c:pt idx="13">
                  <c:v>1935454.4</c:v>
                </c:pt>
                <c:pt idx="14">
                  <c:v>2218806.2000000002</c:v>
                </c:pt>
                <c:pt idx="15">
                  <c:v>1767021.8</c:v>
                </c:pt>
                <c:pt idx="16">
                  <c:v>2228273.7999999998</c:v>
                </c:pt>
                <c:pt idx="17">
                  <c:v>2219849.4</c:v>
                </c:pt>
                <c:pt idx="18">
                  <c:v>2107169.2000000002</c:v>
                </c:pt>
                <c:pt idx="19">
                  <c:v>2092082.4</c:v>
                </c:pt>
                <c:pt idx="20">
                  <c:v>2063973</c:v>
                </c:pt>
                <c:pt idx="21">
                  <c:v>2057329</c:v>
                </c:pt>
                <c:pt idx="22">
                  <c:v>2113102</c:v>
                </c:pt>
                <c:pt idx="23">
                  <c:v>2114366.2000000002</c:v>
                </c:pt>
                <c:pt idx="24">
                  <c:v>2238144.6</c:v>
                </c:pt>
                <c:pt idx="25">
                  <c:v>2230196.7999999998</c:v>
                </c:pt>
                <c:pt idx="26">
                  <c:v>2584053.4</c:v>
                </c:pt>
                <c:pt idx="27">
                  <c:v>2573919.7999999998</c:v>
                </c:pt>
                <c:pt idx="28">
                  <c:v>2136072.2000000002</c:v>
                </c:pt>
                <c:pt idx="29">
                  <c:v>2133418</c:v>
                </c:pt>
                <c:pt idx="30">
                  <c:v>2554726.2000000002</c:v>
                </c:pt>
                <c:pt idx="31">
                  <c:v>2547334.4</c:v>
                </c:pt>
                <c:pt idx="32">
                  <c:v>4039139.2</c:v>
                </c:pt>
                <c:pt idx="33">
                  <c:v>4042233.4</c:v>
                </c:pt>
                <c:pt idx="34">
                  <c:v>2414989.4</c:v>
                </c:pt>
                <c:pt idx="35">
                  <c:v>2417698.7999999998</c:v>
                </c:pt>
                <c:pt idx="36">
                  <c:v>2892256</c:v>
                </c:pt>
                <c:pt idx="37">
                  <c:v>2899138.2</c:v>
                </c:pt>
                <c:pt idx="38">
                  <c:v>1773604.4</c:v>
                </c:pt>
                <c:pt idx="39">
                  <c:v>1774121.6</c:v>
                </c:pt>
                <c:pt idx="40">
                  <c:v>1601118</c:v>
                </c:pt>
                <c:pt idx="41">
                  <c:v>3681378.4</c:v>
                </c:pt>
                <c:pt idx="42">
                  <c:v>3631753.4</c:v>
                </c:pt>
                <c:pt idx="43">
                  <c:v>1665567.2</c:v>
                </c:pt>
                <c:pt idx="44">
                  <c:v>1593990</c:v>
                </c:pt>
                <c:pt idx="45">
                  <c:v>3675553.6</c:v>
                </c:pt>
                <c:pt idx="46">
                  <c:v>3641754.6</c:v>
                </c:pt>
                <c:pt idx="47">
                  <c:v>1669069.4</c:v>
                </c:pt>
                <c:pt idx="48">
                  <c:v>1601118</c:v>
                </c:pt>
                <c:pt idx="49">
                  <c:v>3681378.4</c:v>
                </c:pt>
                <c:pt idx="50">
                  <c:v>3631753.4</c:v>
                </c:pt>
                <c:pt idx="51">
                  <c:v>1665567.2</c:v>
                </c:pt>
                <c:pt idx="52">
                  <c:v>1593990</c:v>
                </c:pt>
                <c:pt idx="53">
                  <c:v>3675553.6</c:v>
                </c:pt>
                <c:pt idx="54">
                  <c:v>3641754.6</c:v>
                </c:pt>
                <c:pt idx="55">
                  <c:v>1669069.4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1E-4A60-8D4A-F889ACDB4558}"/>
            </c:ext>
          </c:extLst>
        </c:ser>
        <c:ser>
          <c:idx val="8"/>
          <c:order val="4"/>
          <c:tx>
            <c:strRef>
              <c:f>'[3]Pure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Decorrelation'!$V$3:$V$290</c:f>
              <c:numCache>
                <c:formatCode>General</c:formatCode>
                <c:ptCount val="288"/>
                <c:pt idx="0">
                  <c:v>806095.8</c:v>
                </c:pt>
                <c:pt idx="1">
                  <c:v>9319006.1999999993</c:v>
                </c:pt>
                <c:pt idx="2">
                  <c:v>1527111.2</c:v>
                </c:pt>
                <c:pt idx="3">
                  <c:v>3651384.6</c:v>
                </c:pt>
                <c:pt idx="4">
                  <c:v>4018571.2</c:v>
                </c:pt>
                <c:pt idx="5">
                  <c:v>9822797.5999999996</c:v>
                </c:pt>
                <c:pt idx="6">
                  <c:v>305572.8</c:v>
                </c:pt>
                <c:pt idx="7">
                  <c:v>152247.20000000001</c:v>
                </c:pt>
                <c:pt idx="8">
                  <c:v>6722022.5999999996</c:v>
                </c:pt>
                <c:pt idx="9">
                  <c:v>12633703</c:v>
                </c:pt>
                <c:pt idx="10">
                  <c:v>2857603.8</c:v>
                </c:pt>
                <c:pt idx="11">
                  <c:v>3238075.8</c:v>
                </c:pt>
                <c:pt idx="12">
                  <c:v>10257666.6</c:v>
                </c:pt>
                <c:pt idx="13">
                  <c:v>6580146.7999999998</c:v>
                </c:pt>
                <c:pt idx="14">
                  <c:v>3172220.2</c:v>
                </c:pt>
                <c:pt idx="15">
                  <c:v>5348.8</c:v>
                </c:pt>
                <c:pt idx="16">
                  <c:v>7774081.2000000002</c:v>
                </c:pt>
                <c:pt idx="17">
                  <c:v>844241.2</c:v>
                </c:pt>
                <c:pt idx="18">
                  <c:v>3778186.4</c:v>
                </c:pt>
                <c:pt idx="19">
                  <c:v>1831142.8</c:v>
                </c:pt>
                <c:pt idx="20">
                  <c:v>1852254.4</c:v>
                </c:pt>
                <c:pt idx="21">
                  <c:v>2523121.4</c:v>
                </c:pt>
                <c:pt idx="22">
                  <c:v>179532</c:v>
                </c:pt>
                <c:pt idx="23">
                  <c:v>2542811.7999999998</c:v>
                </c:pt>
                <c:pt idx="24">
                  <c:v>1149514.6000000001</c:v>
                </c:pt>
                <c:pt idx="25">
                  <c:v>200156.6</c:v>
                </c:pt>
                <c:pt idx="26">
                  <c:v>2764392</c:v>
                </c:pt>
                <c:pt idx="27">
                  <c:v>50620.6</c:v>
                </c:pt>
                <c:pt idx="28">
                  <c:v>1016168.6</c:v>
                </c:pt>
                <c:pt idx="29">
                  <c:v>108513.2</c:v>
                </c:pt>
                <c:pt idx="30">
                  <c:v>613043</c:v>
                </c:pt>
                <c:pt idx="31">
                  <c:v>44463.8</c:v>
                </c:pt>
                <c:pt idx="32">
                  <c:v>28067998.800000001</c:v>
                </c:pt>
                <c:pt idx="33">
                  <c:v>37365756</c:v>
                </c:pt>
                <c:pt idx="34">
                  <c:v>6690002.2000000002</c:v>
                </c:pt>
                <c:pt idx="35">
                  <c:v>10018394.199999999</c:v>
                </c:pt>
                <c:pt idx="36">
                  <c:v>3205042.2</c:v>
                </c:pt>
                <c:pt idx="37">
                  <c:v>5667660.2000000002</c:v>
                </c:pt>
                <c:pt idx="38">
                  <c:v>31984.6</c:v>
                </c:pt>
                <c:pt idx="39">
                  <c:v>40516</c:v>
                </c:pt>
                <c:pt idx="40">
                  <c:v>3652711</c:v>
                </c:pt>
                <c:pt idx="41">
                  <c:v>8997238.5999999996</c:v>
                </c:pt>
                <c:pt idx="42">
                  <c:v>6979039</c:v>
                </c:pt>
                <c:pt idx="43">
                  <c:v>300129.59999999998</c:v>
                </c:pt>
                <c:pt idx="44">
                  <c:v>189907.4</c:v>
                </c:pt>
                <c:pt idx="45">
                  <c:v>4715473</c:v>
                </c:pt>
                <c:pt idx="46">
                  <c:v>19853249.399999999</c:v>
                </c:pt>
                <c:pt idx="47">
                  <c:v>1529697</c:v>
                </c:pt>
                <c:pt idx="48">
                  <c:v>3652711</c:v>
                </c:pt>
                <c:pt idx="49">
                  <c:v>8997238.5999999996</c:v>
                </c:pt>
                <c:pt idx="50">
                  <c:v>6979039</c:v>
                </c:pt>
                <c:pt idx="51">
                  <c:v>300129.59999999998</c:v>
                </c:pt>
                <c:pt idx="52">
                  <c:v>189907.4</c:v>
                </c:pt>
                <c:pt idx="53">
                  <c:v>4715473</c:v>
                </c:pt>
                <c:pt idx="54">
                  <c:v>19853249.399999999</c:v>
                </c:pt>
                <c:pt idx="55">
                  <c:v>1529697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1E-4A60-8D4A-F889ACDB4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'[3]Pure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Decorrelation'!$Y$3:$Y$290</c:f>
              <c:numCache>
                <c:formatCode>General</c:formatCode>
                <c:ptCount val="288"/>
                <c:pt idx="0">
                  <c:v>0.68005787641741333</c:v>
                </c:pt>
                <c:pt idx="1">
                  <c:v>4.3430704149417583</c:v>
                </c:pt>
                <c:pt idx="2">
                  <c:v>2.1694563747849309</c:v>
                </c:pt>
                <c:pt idx="3">
                  <c:v>2.5936171289999042</c:v>
                </c:pt>
                <c:pt idx="4">
                  <c:v>0.8668098050169647</c:v>
                </c:pt>
                <c:pt idx="5">
                  <c:v>2.550887156836688</c:v>
                </c:pt>
                <c:pt idx="6">
                  <c:v>0.87038098811171949</c:v>
                </c:pt>
                <c:pt idx="7">
                  <c:v>0.8026208003982902</c:v>
                </c:pt>
                <c:pt idx="8">
                  <c:v>3.2924807812087238</c:v>
                </c:pt>
                <c:pt idx="9">
                  <c:v>3.1245688713621349</c:v>
                </c:pt>
                <c:pt idx="10">
                  <c:v>1.993311634799465</c:v>
                </c:pt>
                <c:pt idx="11">
                  <c:v>0.96520248097367589</c:v>
                </c:pt>
                <c:pt idx="12">
                  <c:v>5.0658955523744229</c:v>
                </c:pt>
                <c:pt idx="13">
                  <c:v>2.369883822230622</c:v>
                </c:pt>
                <c:pt idx="14">
                  <c:v>3.006966173416004</c:v>
                </c:pt>
                <c:pt idx="15">
                  <c:v>0.38736938862130038</c:v>
                </c:pt>
                <c:pt idx="16">
                  <c:v>3.012806785805151</c:v>
                </c:pt>
                <c:pt idx="17">
                  <c:v>0.3779649471398443</c:v>
                </c:pt>
                <c:pt idx="18">
                  <c:v>1.821607127832249</c:v>
                </c:pt>
                <c:pt idx="19">
                  <c:v>0.61161948763765395</c:v>
                </c:pt>
                <c:pt idx="20">
                  <c:v>0.59171861740760501</c:v>
                </c:pt>
                <c:pt idx="21">
                  <c:v>0.82866493626497684</c:v>
                </c:pt>
                <c:pt idx="22">
                  <c:v>0.28864175323396918</c:v>
                </c:pt>
                <c:pt idx="23">
                  <c:v>0.89292054115794595</c:v>
                </c:pt>
                <c:pt idx="24">
                  <c:v>1.113977292971686</c:v>
                </c:pt>
                <c:pt idx="25">
                  <c:v>0.44150476302020247</c:v>
                </c:pt>
                <c:pt idx="26">
                  <c:v>1.159529753820971</c:v>
                </c:pt>
                <c:pt idx="27">
                  <c:v>0.53951452937908473</c:v>
                </c:pt>
                <c:pt idx="28">
                  <c:v>1.2815740373451261</c:v>
                </c:pt>
                <c:pt idx="29">
                  <c:v>0.52548689479008315</c:v>
                </c:pt>
                <c:pt idx="30">
                  <c:v>1.5222741476260131</c:v>
                </c:pt>
                <c:pt idx="31">
                  <c:v>1.029522900190204</c:v>
                </c:pt>
                <c:pt idx="32">
                  <c:v>4.0627997573465109</c:v>
                </c:pt>
                <c:pt idx="33">
                  <c:v>4.4268285112455494</c:v>
                </c:pt>
                <c:pt idx="34">
                  <c:v>1.059269665135071</c:v>
                </c:pt>
                <c:pt idx="35">
                  <c:v>1.5151685025542969</c:v>
                </c:pt>
                <c:pt idx="36">
                  <c:v>1.1969191681593661</c:v>
                </c:pt>
                <c:pt idx="37">
                  <c:v>1.3533477662596849</c:v>
                </c:pt>
                <c:pt idx="38">
                  <c:v>0.34789287117309869</c:v>
                </c:pt>
                <c:pt idx="39">
                  <c:v>0.35992938578128808</c:v>
                </c:pt>
                <c:pt idx="40">
                  <c:v>1.0499411478172991</c:v>
                </c:pt>
                <c:pt idx="41">
                  <c:v>2.5479342104401441</c:v>
                </c:pt>
                <c:pt idx="42">
                  <c:v>1.3593507068697359</c:v>
                </c:pt>
                <c:pt idx="43">
                  <c:v>0.43388509093783789</c:v>
                </c:pt>
                <c:pt idx="44">
                  <c:v>0.31994782239198682</c:v>
                </c:pt>
                <c:pt idx="45">
                  <c:v>1.1599123999476431</c:v>
                </c:pt>
                <c:pt idx="46">
                  <c:v>3.16261961357668</c:v>
                </c:pt>
                <c:pt idx="47">
                  <c:v>0.91607547299936409</c:v>
                </c:pt>
                <c:pt idx="48">
                  <c:v>1.002188885351643</c:v>
                </c:pt>
                <c:pt idx="49">
                  <c:v>2.5935998186003419</c:v>
                </c:pt>
                <c:pt idx="50">
                  <c:v>1.3308870657812799</c:v>
                </c:pt>
                <c:pt idx="51">
                  <c:v>0.42558071040548379</c:v>
                </c:pt>
                <c:pt idx="52">
                  <c:v>0.31060815299861128</c:v>
                </c:pt>
                <c:pt idx="53">
                  <c:v>1.1062942371703679</c:v>
                </c:pt>
                <c:pt idx="54">
                  <c:v>3.0151164939627049</c:v>
                </c:pt>
                <c:pt idx="55">
                  <c:v>0.87464981074444947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66-4F1C-AA34-E3F2EF2180C8}"/>
            </c:ext>
          </c:extLst>
        </c:ser>
        <c:ser>
          <c:idx val="3"/>
          <c:order val="1"/>
          <c:tx>
            <c:strRef>
              <c:f>'[3]Pure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Decorrelation'!$AB$3:$AB$290</c:f>
              <c:numCache>
                <c:formatCode>General</c:formatCode>
                <c:ptCount val="288"/>
                <c:pt idx="0">
                  <c:v>0.81698594120098278</c:v>
                </c:pt>
                <c:pt idx="1">
                  <c:v>3.333162233588518</c:v>
                </c:pt>
                <c:pt idx="2">
                  <c:v>1.2032072642003191</c:v>
                </c:pt>
                <c:pt idx="3">
                  <c:v>1.2283090155979151</c:v>
                </c:pt>
                <c:pt idx="4">
                  <c:v>1.4556907099962699</c:v>
                </c:pt>
                <c:pt idx="5">
                  <c:v>3.0948629817983599</c:v>
                </c:pt>
                <c:pt idx="6">
                  <c:v>0.9571440181927755</c:v>
                </c:pt>
                <c:pt idx="7">
                  <c:v>0.54389634340768678</c:v>
                </c:pt>
                <c:pt idx="8">
                  <c:v>3.4502464927965781</c:v>
                </c:pt>
                <c:pt idx="9">
                  <c:v>5.1770384949981239</c:v>
                </c:pt>
                <c:pt idx="10">
                  <c:v>1.381805706798332</c:v>
                </c:pt>
                <c:pt idx="11">
                  <c:v>1.3830620807886591</c:v>
                </c:pt>
                <c:pt idx="12">
                  <c:v>4.7880572010006288</c:v>
                </c:pt>
                <c:pt idx="13">
                  <c:v>1.7166077696019779</c:v>
                </c:pt>
                <c:pt idx="14">
                  <c:v>2.254711762600345</c:v>
                </c:pt>
                <c:pt idx="15">
                  <c:v>0.26478860539500598</c:v>
                </c:pt>
                <c:pt idx="16">
                  <c:v>7.5249701037944758</c:v>
                </c:pt>
                <c:pt idx="17">
                  <c:v>0.41301178079447709</c:v>
                </c:pt>
                <c:pt idx="18">
                  <c:v>1.662835741200251</c:v>
                </c:pt>
                <c:pt idx="19">
                  <c:v>1.209360309393378</c:v>
                </c:pt>
                <c:pt idx="20">
                  <c:v>0.90362203659606166</c:v>
                </c:pt>
                <c:pt idx="21">
                  <c:v>0.98952905320329587</c:v>
                </c:pt>
                <c:pt idx="22">
                  <c:v>0.25922688100836228</c:v>
                </c:pt>
                <c:pt idx="23">
                  <c:v>0.67274661419214676</c:v>
                </c:pt>
                <c:pt idx="24">
                  <c:v>1.41448790980503</c:v>
                </c:pt>
                <c:pt idx="25">
                  <c:v>0.44937124659190891</c:v>
                </c:pt>
                <c:pt idx="26">
                  <c:v>1.597231049602851</c:v>
                </c:pt>
                <c:pt idx="27">
                  <c:v>0.34736946780467398</c:v>
                </c:pt>
                <c:pt idx="28">
                  <c:v>0.80443545739981348</c:v>
                </c:pt>
                <c:pt idx="29">
                  <c:v>0.37033731319243091</c:v>
                </c:pt>
                <c:pt idx="30">
                  <c:v>0.46324594918987722</c:v>
                </c:pt>
                <c:pt idx="31">
                  <c:v>0.33439575439551839</c:v>
                </c:pt>
                <c:pt idx="32">
                  <c:v>14.185498668398941</c:v>
                </c:pt>
                <c:pt idx="33">
                  <c:v>22.569671070203189</c:v>
                </c:pt>
                <c:pt idx="34">
                  <c:v>1.2483038125967141</c:v>
                </c:pt>
                <c:pt idx="35">
                  <c:v>2.8266136015939991</c:v>
                </c:pt>
                <c:pt idx="36">
                  <c:v>2.889644050004426</c:v>
                </c:pt>
                <c:pt idx="37">
                  <c:v>4.8413285279995764</c:v>
                </c:pt>
                <c:pt idx="38">
                  <c:v>0.27952708160155448</c:v>
                </c:pt>
                <c:pt idx="39">
                  <c:v>0.2706446875934489</c:v>
                </c:pt>
                <c:pt idx="40">
                  <c:v>1.6211130965966729</c:v>
                </c:pt>
                <c:pt idx="41">
                  <c:v>2.5345945278008002</c:v>
                </c:pt>
                <c:pt idx="42">
                  <c:v>1.4613634405890481</c:v>
                </c:pt>
                <c:pt idx="43">
                  <c:v>0.38812236260273492</c:v>
                </c:pt>
                <c:pt idx="44">
                  <c:v>0.33339097499847409</c:v>
                </c:pt>
                <c:pt idx="45">
                  <c:v>1.732588907203171</c:v>
                </c:pt>
                <c:pt idx="46">
                  <c:v>1.8953458056028469</c:v>
                </c:pt>
                <c:pt idx="47">
                  <c:v>0.72660832519759422</c:v>
                </c:pt>
                <c:pt idx="48">
                  <c:v>1.612263461394468</c:v>
                </c:pt>
                <c:pt idx="49">
                  <c:v>2.578210091398796</c:v>
                </c:pt>
                <c:pt idx="50">
                  <c:v>1.467613726807758</c:v>
                </c:pt>
                <c:pt idx="51">
                  <c:v>0.39850777920219121</c:v>
                </c:pt>
                <c:pt idx="52">
                  <c:v>0.33628309560008351</c:v>
                </c:pt>
                <c:pt idx="53">
                  <c:v>1.7248002146021459</c:v>
                </c:pt>
                <c:pt idx="54">
                  <c:v>1.8964809110038909</c:v>
                </c:pt>
                <c:pt idx="55">
                  <c:v>0.72607111199758945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66-4F1C-AA34-E3F2EF2180C8}"/>
            </c:ext>
          </c:extLst>
        </c:ser>
        <c:ser>
          <c:idx val="5"/>
          <c:order val="2"/>
          <c:tx>
            <c:strRef>
              <c:f>'[3]Pure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Decorrelation'!$AD$3:$AD$290</c:f>
              <c:numCache>
                <c:formatCode>General</c:formatCode>
                <c:ptCount val="288"/>
                <c:pt idx="0">
                  <c:v>0.64329988695681095</c:v>
                </c:pt>
                <c:pt idx="1">
                  <c:v>5.4055900205858052</c:v>
                </c:pt>
                <c:pt idx="2">
                  <c:v>0.93564576860517268</c:v>
                </c:pt>
                <c:pt idx="3">
                  <c:v>1.4070079708006229</c:v>
                </c:pt>
                <c:pt idx="4">
                  <c:v>1.4234329207800329</c:v>
                </c:pt>
                <c:pt idx="5">
                  <c:v>2.7138487190008158</c:v>
                </c:pt>
                <c:pt idx="6">
                  <c:v>0.79728827779181299</c:v>
                </c:pt>
                <c:pt idx="7">
                  <c:v>0.80661841244436805</c:v>
                </c:pt>
                <c:pt idx="8">
                  <c:v>4.1986625367775563</c:v>
                </c:pt>
                <c:pt idx="9">
                  <c:v>4.5869307244662192</c:v>
                </c:pt>
                <c:pt idx="10">
                  <c:v>1.3666633913759141</c:v>
                </c:pt>
                <c:pt idx="11">
                  <c:v>1.5024540273938329</c:v>
                </c:pt>
                <c:pt idx="12">
                  <c:v>6.7350586912594732</c:v>
                </c:pt>
                <c:pt idx="13">
                  <c:v>2.1246953310444949</c:v>
                </c:pt>
                <c:pt idx="14">
                  <c:v>2.1756916039623322</c:v>
                </c:pt>
                <c:pt idx="15">
                  <c:v>0.59239804889075454</c:v>
                </c:pt>
                <c:pt idx="16">
                  <c:v>6.1601466916501524</c:v>
                </c:pt>
                <c:pt idx="17">
                  <c:v>0.25509287682361897</c:v>
                </c:pt>
                <c:pt idx="18">
                  <c:v>3.0382007759530101</c:v>
                </c:pt>
                <c:pt idx="19">
                  <c:v>1.0557052815798671</c:v>
                </c:pt>
                <c:pt idx="20">
                  <c:v>0.59077311786822972</c:v>
                </c:pt>
                <c:pt idx="21">
                  <c:v>0.87197846067138018</c:v>
                </c:pt>
                <c:pt idx="22">
                  <c:v>8.7008660240098804E-2</c:v>
                </c:pt>
                <c:pt idx="23">
                  <c:v>1.299322402477264</c:v>
                </c:pt>
                <c:pt idx="24">
                  <c:v>1.197157013230026</c:v>
                </c:pt>
                <c:pt idx="25">
                  <c:v>0.16974164615385229</c:v>
                </c:pt>
                <c:pt idx="26">
                  <c:v>1.393231698032469</c:v>
                </c:pt>
                <c:pt idx="27">
                  <c:v>0.45005883043631911</c:v>
                </c:pt>
                <c:pt idx="28">
                  <c:v>1.0424711590167139</c:v>
                </c:pt>
                <c:pt idx="29">
                  <c:v>0.64967948319390412</c:v>
                </c:pt>
                <c:pt idx="30">
                  <c:v>0.79554982939735053</c:v>
                </c:pt>
                <c:pt idx="31">
                  <c:v>0.64106546239927409</c:v>
                </c:pt>
                <c:pt idx="32">
                  <c:v>4.340338162472472</c:v>
                </c:pt>
                <c:pt idx="33">
                  <c:v>5.4272517034318302</c:v>
                </c:pt>
                <c:pt idx="34">
                  <c:v>1.494605062808841</c:v>
                </c:pt>
                <c:pt idx="35">
                  <c:v>2.6775941260159022</c:v>
                </c:pt>
                <c:pt idx="36">
                  <c:v>2.9415741386357701</c:v>
                </c:pt>
                <c:pt idx="37">
                  <c:v>4.4582370821852244</c:v>
                </c:pt>
                <c:pt idx="38">
                  <c:v>0.6079050369560719</c:v>
                </c:pt>
                <c:pt idx="39">
                  <c:v>0.6155471679754555</c:v>
                </c:pt>
                <c:pt idx="40">
                  <c:v>0.73280239859595897</c:v>
                </c:pt>
                <c:pt idx="41">
                  <c:v>5.1893628177698714</c:v>
                </c:pt>
                <c:pt idx="42">
                  <c:v>1.747598138032481</c:v>
                </c:pt>
                <c:pt idx="43">
                  <c:v>0.1674446085002273</c:v>
                </c:pt>
                <c:pt idx="44">
                  <c:v>9.7614819183945573E-2</c:v>
                </c:pt>
                <c:pt idx="45">
                  <c:v>1.7029819520190359</c:v>
                </c:pt>
                <c:pt idx="46">
                  <c:v>3.5908283095806839</c:v>
                </c:pt>
                <c:pt idx="47">
                  <c:v>0.66248146397992969</c:v>
                </c:pt>
                <c:pt idx="48">
                  <c:v>0.72079235077835624</c:v>
                </c:pt>
                <c:pt idx="49">
                  <c:v>5.2230584769975392</c:v>
                </c:pt>
                <c:pt idx="50">
                  <c:v>1.727753235446289</c:v>
                </c:pt>
                <c:pt idx="51">
                  <c:v>0.16405203333124521</c:v>
                </c:pt>
                <c:pt idx="52">
                  <c:v>9.3166027637198501E-2</c:v>
                </c:pt>
                <c:pt idx="53">
                  <c:v>1.6607567313592879</c:v>
                </c:pt>
                <c:pt idx="54">
                  <c:v>3.5093512987252331</c:v>
                </c:pt>
                <c:pt idx="55">
                  <c:v>0.64049233505502345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66-4F1C-AA34-E3F2EF2180C8}"/>
            </c:ext>
          </c:extLst>
        </c:ser>
        <c:ser>
          <c:idx val="7"/>
          <c:order val="3"/>
          <c:tx>
            <c:strRef>
              <c:f>'[3]Pure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Decorrelation'!$AF$3:$AF$290</c:f>
              <c:numCache>
                <c:formatCode>General</c:formatCode>
                <c:ptCount val="288"/>
                <c:pt idx="0">
                  <c:v>0.7888649861328304</c:v>
                </c:pt>
                <c:pt idx="1">
                  <c:v>1.2457885090727361</c:v>
                </c:pt>
                <c:pt idx="2">
                  <c:v>0.82597992722876368</c:v>
                </c:pt>
                <c:pt idx="3">
                  <c:v>0.96508574131876235</c:v>
                </c:pt>
                <c:pt idx="4">
                  <c:v>1.1128080683294681</c:v>
                </c:pt>
                <c:pt idx="5">
                  <c:v>0.82626803559251127</c:v>
                </c:pt>
                <c:pt idx="6">
                  <c:v>0.96406341535039242</c:v>
                </c:pt>
                <c:pt idx="7">
                  <c:v>0.59725312828086319</c:v>
                </c:pt>
                <c:pt idx="8">
                  <c:v>0.87632688516750934</c:v>
                </c:pt>
                <c:pt idx="9">
                  <c:v>1.2577520413324239</c:v>
                </c:pt>
                <c:pt idx="10">
                  <c:v>0.86406759447418158</c:v>
                </c:pt>
                <c:pt idx="11">
                  <c:v>0.96904461346566673</c:v>
                </c:pt>
                <c:pt idx="12">
                  <c:v>1.156768174422905</c:v>
                </c:pt>
                <c:pt idx="13">
                  <c:v>0.81245635533705352</c:v>
                </c:pt>
                <c:pt idx="14">
                  <c:v>1.0119088427629319</c:v>
                </c:pt>
                <c:pt idx="15">
                  <c:v>0.60310060433112089</c:v>
                </c:pt>
                <c:pt idx="16">
                  <c:v>1.1375182778574531</c:v>
                </c:pt>
                <c:pt idx="17">
                  <c:v>1.130677436897531</c:v>
                </c:pt>
                <c:pt idx="18">
                  <c:v>1.0603312355931851</c:v>
                </c:pt>
                <c:pt idx="19">
                  <c:v>1.04737112922594</c:v>
                </c:pt>
                <c:pt idx="20">
                  <c:v>1.055679274722934</c:v>
                </c:pt>
                <c:pt idx="21">
                  <c:v>1.0295878581702711</c:v>
                </c:pt>
                <c:pt idx="22">
                  <c:v>1.0562128796707839</c:v>
                </c:pt>
                <c:pt idx="23">
                  <c:v>1.052428717864677</c:v>
                </c:pt>
                <c:pt idx="24">
                  <c:v>1.5136897749267519</c:v>
                </c:pt>
                <c:pt idx="25">
                  <c:v>1.5044228378683331</c:v>
                </c:pt>
                <c:pt idx="26">
                  <c:v>1.75851143496111</c:v>
                </c:pt>
                <c:pt idx="27">
                  <c:v>1.730603636195883</c:v>
                </c:pt>
                <c:pt idx="28">
                  <c:v>1.3665526312775911</c:v>
                </c:pt>
                <c:pt idx="29">
                  <c:v>1.374079484585673</c:v>
                </c:pt>
                <c:pt idx="30">
                  <c:v>1.6955653940327471</c:v>
                </c:pt>
                <c:pt idx="31">
                  <c:v>1.6925414311699569</c:v>
                </c:pt>
                <c:pt idx="32">
                  <c:v>3.4174359537195409</c:v>
                </c:pt>
                <c:pt idx="33">
                  <c:v>3.4551881927531212</c:v>
                </c:pt>
                <c:pt idx="34">
                  <c:v>1.642927506798878</c:v>
                </c:pt>
                <c:pt idx="35">
                  <c:v>1.6426826762035489</c:v>
                </c:pt>
                <c:pt idx="36">
                  <c:v>2.1443077493924649</c:v>
                </c:pt>
                <c:pt idx="37">
                  <c:v>2.1623690810054539</c:v>
                </c:pt>
                <c:pt idx="38">
                  <c:v>0.93628900228068235</c:v>
                </c:pt>
                <c:pt idx="39">
                  <c:v>0.94298139722086494</c:v>
                </c:pt>
                <c:pt idx="40">
                  <c:v>0.68795747696422038</c:v>
                </c:pt>
                <c:pt idx="41">
                  <c:v>2.245978364069015</c:v>
                </c:pt>
                <c:pt idx="42">
                  <c:v>2.217759267613292</c:v>
                </c:pt>
                <c:pt idx="43">
                  <c:v>0.76651284722611313</c:v>
                </c:pt>
                <c:pt idx="44">
                  <c:v>0.66573318718001251</c:v>
                </c:pt>
                <c:pt idx="45">
                  <c:v>2.2455926912371069</c:v>
                </c:pt>
                <c:pt idx="46">
                  <c:v>2.203162172157318</c:v>
                </c:pt>
                <c:pt idx="47">
                  <c:v>0.75396665157750253</c:v>
                </c:pt>
                <c:pt idx="48">
                  <c:v>0.68246477008797224</c:v>
                </c:pt>
                <c:pt idx="49">
                  <c:v>2.309471269929781</c:v>
                </c:pt>
                <c:pt idx="50">
                  <c:v>2.194980404805392</c:v>
                </c:pt>
                <c:pt idx="51">
                  <c:v>0.73247931194491689</c:v>
                </c:pt>
                <c:pt idx="52">
                  <c:v>0.65913749630562957</c:v>
                </c:pt>
                <c:pt idx="53">
                  <c:v>2.1831258531194182</c:v>
                </c:pt>
                <c:pt idx="54">
                  <c:v>2.162746115541085</c:v>
                </c:pt>
                <c:pt idx="55">
                  <c:v>0.73409154773689811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66-4F1C-AA34-E3F2EF2180C8}"/>
            </c:ext>
          </c:extLst>
        </c:ser>
        <c:ser>
          <c:idx val="9"/>
          <c:order val="4"/>
          <c:tx>
            <c:strRef>
              <c:f>'[3]Pure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Decorrelation'!$AH$3:$AH$290</c:f>
              <c:numCache>
                <c:formatCode>General</c:formatCode>
                <c:ptCount val="288"/>
                <c:pt idx="0">
                  <c:v>1.229328155238181</c:v>
                </c:pt>
                <c:pt idx="1">
                  <c:v>3.3204935763962569</c:v>
                </c:pt>
                <c:pt idx="2">
                  <c:v>1.603135570790619</c:v>
                </c:pt>
                <c:pt idx="3">
                  <c:v>2.232077476195991</c:v>
                </c:pt>
                <c:pt idx="4">
                  <c:v>2.28622937859036</c:v>
                </c:pt>
                <c:pt idx="5">
                  <c:v>3.407924725627526</c:v>
                </c:pt>
                <c:pt idx="6">
                  <c:v>1.2010191838257009</c:v>
                </c:pt>
                <c:pt idx="7">
                  <c:v>0.74345651865005491</c:v>
                </c:pt>
                <c:pt idx="8">
                  <c:v>3.743954476015642</c:v>
                </c:pt>
                <c:pt idx="9">
                  <c:v>4.489970643585548</c:v>
                </c:pt>
                <c:pt idx="10">
                  <c:v>1.876651134388521</c:v>
                </c:pt>
                <c:pt idx="11">
                  <c:v>2.063528740452603</c:v>
                </c:pt>
                <c:pt idx="12">
                  <c:v>4.549630107358098</c:v>
                </c:pt>
                <c:pt idx="13">
                  <c:v>2.735809289198369</c:v>
                </c:pt>
                <c:pt idx="14">
                  <c:v>1.976941184140742</c:v>
                </c:pt>
                <c:pt idx="15">
                  <c:v>2.3189613595604841E-2</c:v>
                </c:pt>
                <c:pt idx="16">
                  <c:v>3.6590069761499762</c:v>
                </c:pt>
                <c:pt idx="17">
                  <c:v>1.2799042925238611</c:v>
                </c:pt>
                <c:pt idx="18">
                  <c:v>2.2676316044293339</c:v>
                </c:pt>
                <c:pt idx="19">
                  <c:v>1.764660040754825</c:v>
                </c:pt>
                <c:pt idx="20">
                  <c:v>1.600178191810846</c:v>
                </c:pt>
                <c:pt idx="21">
                  <c:v>1.820665453653783</c:v>
                </c:pt>
                <c:pt idx="22">
                  <c:v>0.43456657538190491</c:v>
                </c:pt>
                <c:pt idx="23">
                  <c:v>1.863175843842328</c:v>
                </c:pt>
                <c:pt idx="24">
                  <c:v>1.6293909346219151</c:v>
                </c:pt>
                <c:pt idx="25">
                  <c:v>0.53845654968172307</c:v>
                </c:pt>
                <c:pt idx="26">
                  <c:v>2.083607973810286</c:v>
                </c:pt>
                <c:pt idx="27">
                  <c:v>0.14818309061229221</c:v>
                </c:pt>
                <c:pt idx="28">
                  <c:v>1.530488581210375</c:v>
                </c:pt>
                <c:pt idx="29">
                  <c:v>0.47116133142262689</c:v>
                </c:pt>
                <c:pt idx="30">
                  <c:v>1.380200501810759</c:v>
                </c:pt>
                <c:pt idx="31">
                  <c:v>0.24777993732132009</c:v>
                </c:pt>
                <c:pt idx="32">
                  <c:v>11.926525730965659</c:v>
                </c:pt>
                <c:pt idx="33">
                  <c:v>16.221782916644589</c:v>
                </c:pt>
                <c:pt idx="34">
                  <c:v>3.383874090434984</c:v>
                </c:pt>
                <c:pt idx="35">
                  <c:v>4.55421769330278</c:v>
                </c:pt>
                <c:pt idx="36">
                  <c:v>2.2070001655723899</c:v>
                </c:pt>
                <c:pt idx="37">
                  <c:v>3.1172546982299538</c:v>
                </c:pt>
                <c:pt idx="38">
                  <c:v>0.1250372128095478</c:v>
                </c:pt>
                <c:pt idx="39">
                  <c:v>0.1876061753835529</c:v>
                </c:pt>
                <c:pt idx="40">
                  <c:v>2.3113160557579251</c:v>
                </c:pt>
                <c:pt idx="41">
                  <c:v>3.651429356168955</c:v>
                </c:pt>
                <c:pt idx="42">
                  <c:v>2.969703031517565</c:v>
                </c:pt>
                <c:pt idx="43">
                  <c:v>0.81813440942205484</c:v>
                </c:pt>
                <c:pt idx="44">
                  <c:v>0.63810669458471236</c:v>
                </c:pt>
                <c:pt idx="45">
                  <c:v>2.538798210397363</c:v>
                </c:pt>
                <c:pt idx="46">
                  <c:v>6.8602393158245834</c:v>
                </c:pt>
                <c:pt idx="47">
                  <c:v>1.5622041133698079</c:v>
                </c:pt>
                <c:pt idx="48">
                  <c:v>2.2889811706729239</c:v>
                </c:pt>
                <c:pt idx="49">
                  <c:v>3.5834204722195859</c:v>
                </c:pt>
                <c:pt idx="50">
                  <c:v>2.9276279522106048</c:v>
                </c:pt>
                <c:pt idx="51">
                  <c:v>0.77932647564448421</c:v>
                </c:pt>
                <c:pt idx="52">
                  <c:v>0.63730081524699922</c:v>
                </c:pt>
                <c:pt idx="53">
                  <c:v>2.427675818931311</c:v>
                </c:pt>
                <c:pt idx="54">
                  <c:v>6.7489444418344648</c:v>
                </c:pt>
                <c:pt idx="55">
                  <c:v>1.5527781444136051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66-4F1C-AA34-E3F2EF21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'[3]Pure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Decorrelation'!$Z$3:$Z$290</c:f>
              <c:numCache>
                <c:formatCode>General</c:formatCode>
                <c:ptCount val="288"/>
                <c:pt idx="0">
                  <c:v>3.1320271492470062</c:v>
                </c:pt>
                <c:pt idx="1">
                  <c:v>2.096099702501669</c:v>
                </c:pt>
                <c:pt idx="2">
                  <c:v>2.2734837252181022</c:v>
                </c:pt>
                <c:pt idx="3">
                  <c:v>1.2007905574515461</c:v>
                </c:pt>
                <c:pt idx="4">
                  <c:v>3.2471118092536928</c:v>
                </c:pt>
                <c:pt idx="5">
                  <c:v>2.3646834466140718</c:v>
                </c:pt>
                <c:pt idx="6">
                  <c:v>1.8051134868059311</c:v>
                </c:pt>
                <c:pt idx="7">
                  <c:v>1.5509785258211199</c:v>
                </c:pt>
                <c:pt idx="8">
                  <c:v>2.6882542997132992</c:v>
                </c:pt>
                <c:pt idx="9">
                  <c:v>2.6871538194362068</c:v>
                </c:pt>
                <c:pt idx="10">
                  <c:v>1.6217531691771001</c:v>
                </c:pt>
                <c:pt idx="11">
                  <c:v>2.2067502525169398</c:v>
                </c:pt>
                <c:pt idx="12">
                  <c:v>2.148452543606981</c:v>
                </c:pt>
                <c:pt idx="13">
                  <c:v>3.564040110912174</c:v>
                </c:pt>
                <c:pt idx="14">
                  <c:v>1.3235159941017629</c:v>
                </c:pt>
                <c:pt idx="15">
                  <c:v>2.6856562590226529</c:v>
                </c:pt>
                <c:pt idx="16">
                  <c:v>0.96291177826933561</c:v>
                </c:pt>
                <c:pt idx="17">
                  <c:v>2.7002619703765962</c:v>
                </c:pt>
                <c:pt idx="18">
                  <c:v>1.1778728480450811</c:v>
                </c:pt>
                <c:pt idx="19">
                  <c:v>1.7201203655917201</c:v>
                </c:pt>
                <c:pt idx="20">
                  <c:v>1.685396960470825</c:v>
                </c:pt>
                <c:pt idx="21">
                  <c:v>0.97303735213354225</c:v>
                </c:pt>
                <c:pt idx="22">
                  <c:v>2.8377902871929108</c:v>
                </c:pt>
                <c:pt idx="23">
                  <c:v>0.61361489156261084</c:v>
                </c:pt>
                <c:pt idx="24">
                  <c:v>1.239279074873775</c:v>
                </c:pt>
                <c:pt idx="25">
                  <c:v>1.3428279162384571</c:v>
                </c:pt>
                <c:pt idx="26">
                  <c:v>1.129714562837034</c:v>
                </c:pt>
                <c:pt idx="27">
                  <c:v>1.3459943880792711</c:v>
                </c:pt>
                <c:pt idx="28">
                  <c:v>1.004273192817345</c:v>
                </c:pt>
                <c:pt idx="29">
                  <c:v>1.042299180151895</c:v>
                </c:pt>
                <c:pt idx="30">
                  <c:v>1.0887819927185769</c:v>
                </c:pt>
                <c:pt idx="31">
                  <c:v>1.089616381842643</c:v>
                </c:pt>
                <c:pt idx="32">
                  <c:v>2.049424937181175</c:v>
                </c:pt>
                <c:pt idx="33">
                  <c:v>2.1710911780595779</c:v>
                </c:pt>
                <c:pt idx="34">
                  <c:v>1.2533600148744879</c:v>
                </c:pt>
                <c:pt idx="35">
                  <c:v>1.1547638440504671</c:v>
                </c:pt>
                <c:pt idx="36">
                  <c:v>1.241186356870458</c:v>
                </c:pt>
                <c:pt idx="37">
                  <c:v>1.1322512004990131</c:v>
                </c:pt>
                <c:pt idx="38">
                  <c:v>0.92602267405018213</c:v>
                </c:pt>
                <c:pt idx="39">
                  <c:v>0.78046563020907345</c:v>
                </c:pt>
                <c:pt idx="40">
                  <c:v>1.5142276624683291</c:v>
                </c:pt>
                <c:pt idx="41">
                  <c:v>0.97057709940709169</c:v>
                </c:pt>
                <c:pt idx="42">
                  <c:v>1.05489387572743</c:v>
                </c:pt>
                <c:pt idx="43">
                  <c:v>2.0242458102293308</c:v>
                </c:pt>
                <c:pt idx="44">
                  <c:v>2.1080819529015571</c:v>
                </c:pt>
                <c:pt idx="45">
                  <c:v>1.119878585869446</c:v>
                </c:pt>
                <c:pt idx="46">
                  <c:v>1.0773155091796069</c:v>
                </c:pt>
                <c:pt idx="47">
                  <c:v>1.4957162613049151</c:v>
                </c:pt>
                <c:pt idx="48">
                  <c:v>1.485021669697016</c:v>
                </c:pt>
                <c:pt idx="49">
                  <c:v>1.0117965098470449</c:v>
                </c:pt>
                <c:pt idx="50">
                  <c:v>1.0700231206137689</c:v>
                </c:pt>
                <c:pt idx="51">
                  <c:v>2.0351183545775711</c:v>
                </c:pt>
                <c:pt idx="52">
                  <c:v>2.0398150781169528</c:v>
                </c:pt>
                <c:pt idx="53">
                  <c:v>1.0723742919042709</c:v>
                </c:pt>
                <c:pt idx="54">
                  <c:v>1.055647068517283</c:v>
                </c:pt>
                <c:pt idx="55">
                  <c:v>1.4727302839513869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1-4731-AE62-A9A729C8E983}"/>
            </c:ext>
          </c:extLst>
        </c:ser>
        <c:ser>
          <c:idx val="3"/>
          <c:order val="1"/>
          <c:tx>
            <c:strRef>
              <c:f>'[3]Pure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Decorrelation'!$AC$3:$AC$290</c:f>
              <c:numCache>
                <c:formatCode>General</c:formatCode>
                <c:ptCount val="288"/>
                <c:pt idx="0">
                  <c:v>1.9928268008283341</c:v>
                </c:pt>
                <c:pt idx="1">
                  <c:v>1.0463879940158221</c:v>
                </c:pt>
                <c:pt idx="2">
                  <c:v>1.2508823781972751</c:v>
                </c:pt>
                <c:pt idx="3">
                  <c:v>0.63681547177839093</c:v>
                </c:pt>
                <c:pt idx="4">
                  <c:v>2.048670998605667</c:v>
                </c:pt>
                <c:pt idx="5">
                  <c:v>1.2689560318016451</c:v>
                </c:pt>
                <c:pt idx="6">
                  <c:v>1.2274975572188851</c:v>
                </c:pt>
                <c:pt idx="7">
                  <c:v>0.9223940685915295</c:v>
                </c:pt>
                <c:pt idx="8">
                  <c:v>1.4672151076083539</c:v>
                </c:pt>
                <c:pt idx="9">
                  <c:v>1.5246762438095169</c:v>
                </c:pt>
                <c:pt idx="10">
                  <c:v>0.84794145162450152</c:v>
                </c:pt>
                <c:pt idx="11">
                  <c:v>1.329083770187572</c:v>
                </c:pt>
                <c:pt idx="12">
                  <c:v>1.112308257794939</c:v>
                </c:pt>
                <c:pt idx="13">
                  <c:v>1.609558775014011</c:v>
                </c:pt>
                <c:pt idx="14">
                  <c:v>0.64338167638634336</c:v>
                </c:pt>
                <c:pt idx="15">
                  <c:v>1.682385445770342</c:v>
                </c:pt>
                <c:pt idx="16">
                  <c:v>0.75340758098755034</c:v>
                </c:pt>
                <c:pt idx="17">
                  <c:v>2.851926086761523</c:v>
                </c:pt>
                <c:pt idx="18">
                  <c:v>0.868277606763877</c:v>
                </c:pt>
                <c:pt idx="19">
                  <c:v>1.7953641373896969</c:v>
                </c:pt>
                <c:pt idx="20">
                  <c:v>1.5113713141880001</c:v>
                </c:pt>
                <c:pt idx="21">
                  <c:v>0.74082231937791221</c:v>
                </c:pt>
                <c:pt idx="22">
                  <c:v>2.9656973890436351</c:v>
                </c:pt>
                <c:pt idx="23">
                  <c:v>0.44584773562382912</c:v>
                </c:pt>
                <c:pt idx="24">
                  <c:v>0.82423557060537855</c:v>
                </c:pt>
                <c:pt idx="25">
                  <c:v>0.90738516041310502</c:v>
                </c:pt>
                <c:pt idx="26">
                  <c:v>0.71650053339544684</c:v>
                </c:pt>
                <c:pt idx="27">
                  <c:v>0.93418001520913097</c:v>
                </c:pt>
                <c:pt idx="28">
                  <c:v>0.66654184439685193</c:v>
                </c:pt>
                <c:pt idx="29">
                  <c:v>0.63718649179791098</c:v>
                </c:pt>
                <c:pt idx="30">
                  <c:v>0.62050420681480323</c:v>
                </c:pt>
                <c:pt idx="31">
                  <c:v>0.70970510740880854</c:v>
                </c:pt>
                <c:pt idx="32">
                  <c:v>1.318000765220495</c:v>
                </c:pt>
                <c:pt idx="33">
                  <c:v>1.5761620752222369</c:v>
                </c:pt>
                <c:pt idx="34">
                  <c:v>0.78724728216766382</c:v>
                </c:pt>
                <c:pt idx="35">
                  <c:v>0.83490167119889525</c:v>
                </c:pt>
                <c:pt idx="36">
                  <c:v>0.83538228097604583</c:v>
                </c:pt>
                <c:pt idx="37">
                  <c:v>0.84321306179044764</c:v>
                </c:pt>
                <c:pt idx="38">
                  <c:v>0.57419167479965838</c:v>
                </c:pt>
                <c:pt idx="39">
                  <c:v>0.49301619899924842</c:v>
                </c:pt>
                <c:pt idx="40">
                  <c:v>1.260951959597878</c:v>
                </c:pt>
                <c:pt idx="41">
                  <c:v>0.6497708447685</c:v>
                </c:pt>
                <c:pt idx="42">
                  <c:v>0.73851684521650895</c:v>
                </c:pt>
                <c:pt idx="43">
                  <c:v>1.8907883892301469</c:v>
                </c:pt>
                <c:pt idx="44">
                  <c:v>2.232512480783043</c:v>
                </c:pt>
                <c:pt idx="45">
                  <c:v>0.73957868682336991</c:v>
                </c:pt>
                <c:pt idx="46">
                  <c:v>0.63607574240886611</c:v>
                </c:pt>
                <c:pt idx="47">
                  <c:v>1.197806844994193</c:v>
                </c:pt>
                <c:pt idx="48">
                  <c:v>1.2315436535747719</c:v>
                </c:pt>
                <c:pt idx="49">
                  <c:v>0.63751299179275522</c:v>
                </c:pt>
                <c:pt idx="50">
                  <c:v>0.74043104719603436</c:v>
                </c:pt>
                <c:pt idx="51">
                  <c:v>1.8865543421881741</c:v>
                </c:pt>
                <c:pt idx="52">
                  <c:v>2.2602281228057111</c:v>
                </c:pt>
                <c:pt idx="53">
                  <c:v>0.73892123340629046</c:v>
                </c:pt>
                <c:pt idx="54">
                  <c:v>0.62507284799357876</c:v>
                </c:pt>
                <c:pt idx="55">
                  <c:v>1.1855881371768191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C1-4731-AE62-A9A729C8E983}"/>
            </c:ext>
          </c:extLst>
        </c:ser>
        <c:ser>
          <c:idx val="5"/>
          <c:order val="2"/>
          <c:tx>
            <c:strRef>
              <c:f>'[3]Pure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Decorrelation'!$AE$3:$AE$290</c:f>
              <c:numCache>
                <c:formatCode>General</c:formatCode>
                <c:ptCount val="288"/>
                <c:pt idx="0">
                  <c:v>3.0844056249596181</c:v>
                </c:pt>
                <c:pt idx="1">
                  <c:v>1.5911581689026211</c:v>
                </c:pt>
                <c:pt idx="2">
                  <c:v>1.4324951319489629</c:v>
                </c:pt>
                <c:pt idx="3">
                  <c:v>0.96972009669989345</c:v>
                </c:pt>
                <c:pt idx="4">
                  <c:v>3.770757275354117</c:v>
                </c:pt>
                <c:pt idx="5">
                  <c:v>1.9607191602699461</c:v>
                </c:pt>
                <c:pt idx="6">
                  <c:v>1.380244475509971</c:v>
                </c:pt>
                <c:pt idx="7">
                  <c:v>1.18378534540534</c:v>
                </c:pt>
                <c:pt idx="8">
                  <c:v>2.39703607968986</c:v>
                </c:pt>
                <c:pt idx="9">
                  <c:v>2.8498974775429819</c:v>
                </c:pt>
                <c:pt idx="10">
                  <c:v>1.129955578967929</c:v>
                </c:pt>
                <c:pt idx="11">
                  <c:v>1.5309809977654369</c:v>
                </c:pt>
                <c:pt idx="12">
                  <c:v>1.7129316509701309</c:v>
                </c:pt>
                <c:pt idx="13">
                  <c:v>2.6392629713751381</c:v>
                </c:pt>
                <c:pt idx="14">
                  <c:v>1.0161339022684841</c:v>
                </c:pt>
                <c:pt idx="15">
                  <c:v>1.9064419328235089</c:v>
                </c:pt>
                <c:pt idx="16">
                  <c:v>0.72923490307293837</c:v>
                </c:pt>
                <c:pt idx="17">
                  <c:v>3.6447245315182948</c:v>
                </c:pt>
                <c:pt idx="18">
                  <c:v>1.036280912254006</c:v>
                </c:pt>
                <c:pt idx="19">
                  <c:v>1.947963559161872</c:v>
                </c:pt>
                <c:pt idx="20">
                  <c:v>1.4536410480737689</c:v>
                </c:pt>
                <c:pt idx="21">
                  <c:v>1.0598317258059979</c:v>
                </c:pt>
                <c:pt idx="22">
                  <c:v>3.0267139255534858</c:v>
                </c:pt>
                <c:pt idx="23">
                  <c:v>0.36248804144561292</c:v>
                </c:pt>
                <c:pt idx="24">
                  <c:v>1.3033558520954101</c:v>
                </c:pt>
                <c:pt idx="25">
                  <c:v>1.537393102189526</c:v>
                </c:pt>
                <c:pt idx="26">
                  <c:v>1.009964148234576</c:v>
                </c:pt>
                <c:pt idx="27">
                  <c:v>1.50861438238062</c:v>
                </c:pt>
                <c:pt idx="28">
                  <c:v>1.0158084544818851</c:v>
                </c:pt>
                <c:pt idx="29">
                  <c:v>0.98615442104637618</c:v>
                </c:pt>
                <c:pt idx="30">
                  <c:v>0.95259421514347198</c:v>
                </c:pt>
                <c:pt idx="31">
                  <c:v>1.058229736518115</c:v>
                </c:pt>
                <c:pt idx="32">
                  <c:v>2.5494351756758991</c:v>
                </c:pt>
                <c:pt idx="33">
                  <c:v>2.4497254616580899</c:v>
                </c:pt>
                <c:pt idx="34">
                  <c:v>1.2968447464518249</c:v>
                </c:pt>
                <c:pt idx="35">
                  <c:v>1.318017933098599</c:v>
                </c:pt>
                <c:pt idx="36">
                  <c:v>1.1668470184784381</c:v>
                </c:pt>
                <c:pt idx="37">
                  <c:v>1.2058836389798671</c:v>
                </c:pt>
                <c:pt idx="38">
                  <c:v>0.92024706769734621</c:v>
                </c:pt>
                <c:pt idx="39">
                  <c:v>0.83339941399171946</c:v>
                </c:pt>
                <c:pt idx="40">
                  <c:v>1.1669698876328769</c:v>
                </c:pt>
                <c:pt idx="41">
                  <c:v>0.72747131511569019</c:v>
                </c:pt>
                <c:pt idx="42">
                  <c:v>0.79753171908669174</c:v>
                </c:pt>
                <c:pt idx="43">
                  <c:v>1.6807551492471251</c:v>
                </c:pt>
                <c:pt idx="44">
                  <c:v>1.9114759546238931</c:v>
                </c:pt>
                <c:pt idx="45">
                  <c:v>0.85154190016910436</c:v>
                </c:pt>
                <c:pt idx="46">
                  <c:v>0.72571391798555851</c:v>
                </c:pt>
                <c:pt idx="47">
                  <c:v>1.1462208332028241</c:v>
                </c:pt>
                <c:pt idx="48">
                  <c:v>1.1491843682713809</c:v>
                </c:pt>
                <c:pt idx="49">
                  <c:v>0.7369052102789283</c:v>
                </c:pt>
                <c:pt idx="50">
                  <c:v>0.78646907862275839</c:v>
                </c:pt>
                <c:pt idx="51">
                  <c:v>1.6332304296083751</c:v>
                </c:pt>
                <c:pt idx="52">
                  <c:v>1.869816563930363</c:v>
                </c:pt>
                <c:pt idx="53">
                  <c:v>0.84276839741505682</c:v>
                </c:pt>
                <c:pt idx="54">
                  <c:v>0.71223227959126234</c:v>
                </c:pt>
                <c:pt idx="55">
                  <c:v>1.116606885287911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C1-4731-AE62-A9A729C8E983}"/>
            </c:ext>
          </c:extLst>
        </c:ser>
        <c:ser>
          <c:idx val="7"/>
          <c:order val="3"/>
          <c:tx>
            <c:strRef>
              <c:f>'[3]Pure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Decorrelation'!$AG$3:$AG$290</c:f>
              <c:numCache>
                <c:formatCode>General</c:formatCode>
                <c:ptCount val="288"/>
                <c:pt idx="0">
                  <c:v>1.4966648340225219</c:v>
                </c:pt>
                <c:pt idx="1">
                  <c:v>1.3421491109766071</c:v>
                </c:pt>
                <c:pt idx="2">
                  <c:v>1.210209445189685</c:v>
                </c:pt>
                <c:pt idx="3">
                  <c:v>1.0281705021858221</c:v>
                </c:pt>
                <c:pt idx="4">
                  <c:v>1.4512997708283359</c:v>
                </c:pt>
                <c:pt idx="5">
                  <c:v>1.451980394590646</c:v>
                </c:pt>
                <c:pt idx="6">
                  <c:v>1.090269294800237</c:v>
                </c:pt>
                <c:pt idx="7">
                  <c:v>1.147269085980952</c:v>
                </c:pt>
                <c:pt idx="8">
                  <c:v>1.52347487420775</c:v>
                </c:pt>
                <c:pt idx="9">
                  <c:v>1.429791246587411</c:v>
                </c:pt>
                <c:pt idx="10">
                  <c:v>1.193819420970976</c:v>
                </c:pt>
                <c:pt idx="11">
                  <c:v>1.133660945948213</c:v>
                </c:pt>
                <c:pt idx="12">
                  <c:v>1.351943637290969</c:v>
                </c:pt>
                <c:pt idx="13">
                  <c:v>1.5456463654525581</c:v>
                </c:pt>
                <c:pt idx="14">
                  <c:v>1.0849871367681769</c:v>
                </c:pt>
                <c:pt idx="15">
                  <c:v>1.242965928651393</c:v>
                </c:pt>
                <c:pt idx="16">
                  <c:v>1.2472966852597891</c:v>
                </c:pt>
                <c:pt idx="17">
                  <c:v>1.3319659160450099</c:v>
                </c:pt>
                <c:pt idx="18">
                  <c:v>1.233845462882891</c:v>
                </c:pt>
                <c:pt idx="19">
                  <c:v>1.2701754779554899</c:v>
                </c:pt>
                <c:pt idx="20">
                  <c:v>1.2717203892301769</c:v>
                </c:pt>
                <c:pt idx="21">
                  <c:v>1.2227751495782291</c:v>
                </c:pt>
                <c:pt idx="22">
                  <c:v>1.3307073375675831</c:v>
                </c:pt>
                <c:pt idx="23">
                  <c:v>1.2148962488397961</c:v>
                </c:pt>
                <c:pt idx="24">
                  <c:v>1.9476985050830991</c:v>
                </c:pt>
                <c:pt idx="25">
                  <c:v>1.955087955389172</c:v>
                </c:pt>
                <c:pt idx="26">
                  <c:v>1.7071986485738311</c:v>
                </c:pt>
                <c:pt idx="27">
                  <c:v>1.711247266689315</c:v>
                </c:pt>
                <c:pt idx="28">
                  <c:v>1.588487067073584</c:v>
                </c:pt>
                <c:pt idx="29">
                  <c:v>1.587032263167202</c:v>
                </c:pt>
                <c:pt idx="30">
                  <c:v>1.4164511709939691</c:v>
                </c:pt>
                <c:pt idx="31">
                  <c:v>1.424977480713278</c:v>
                </c:pt>
                <c:pt idx="32">
                  <c:v>2.39092580950819</c:v>
                </c:pt>
                <c:pt idx="33">
                  <c:v>2.4029679486062379</c:v>
                </c:pt>
                <c:pt idx="34">
                  <c:v>1.749891994008794</c:v>
                </c:pt>
                <c:pt idx="35">
                  <c:v>1.765209726523608</c:v>
                </c:pt>
                <c:pt idx="36">
                  <c:v>1.6636861497070641</c:v>
                </c:pt>
                <c:pt idx="37">
                  <c:v>1.6494959774892779</c:v>
                </c:pt>
                <c:pt idx="38">
                  <c:v>1.253081948449835</c:v>
                </c:pt>
                <c:pt idx="39">
                  <c:v>1.2593363257125021</c:v>
                </c:pt>
                <c:pt idx="40">
                  <c:v>1.236467805877328</c:v>
                </c:pt>
                <c:pt idx="41">
                  <c:v>1.3764092356432229</c:v>
                </c:pt>
                <c:pt idx="42">
                  <c:v>1.397030426841229</c:v>
                </c:pt>
                <c:pt idx="43">
                  <c:v>1.3158652528189121</c:v>
                </c:pt>
                <c:pt idx="44">
                  <c:v>1.241487964522094</c:v>
                </c:pt>
                <c:pt idx="45">
                  <c:v>1.414625212503597</c:v>
                </c:pt>
                <c:pt idx="46">
                  <c:v>1.367285966360942</c:v>
                </c:pt>
                <c:pt idx="47">
                  <c:v>1.2490486680530011</c:v>
                </c:pt>
                <c:pt idx="48">
                  <c:v>1.2209942789748309</c:v>
                </c:pt>
                <c:pt idx="49">
                  <c:v>1.4338570328894999</c:v>
                </c:pt>
                <c:pt idx="50">
                  <c:v>1.3883291680365799</c:v>
                </c:pt>
                <c:pt idx="51">
                  <c:v>1.265851397858933</c:v>
                </c:pt>
                <c:pt idx="52">
                  <c:v>1.226514418749139</c:v>
                </c:pt>
                <c:pt idx="53">
                  <c:v>1.3828074523713441</c:v>
                </c:pt>
                <c:pt idx="54">
                  <c:v>1.33774709077552</c:v>
                </c:pt>
                <c:pt idx="55">
                  <c:v>1.226764027401805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C1-4731-AE62-A9A729C8E983}"/>
            </c:ext>
          </c:extLst>
        </c:ser>
        <c:ser>
          <c:idx val="9"/>
          <c:order val="4"/>
          <c:tx>
            <c:strRef>
              <c:f>'[3]Pure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Decorrelation'!$AI$3:$AI$290</c:f>
              <c:numCache>
                <c:formatCode>General</c:formatCode>
                <c:ptCount val="288"/>
                <c:pt idx="0">
                  <c:v>8.0664070062339306</c:v>
                </c:pt>
                <c:pt idx="1">
                  <c:v>3.1634063682053242</c:v>
                </c:pt>
                <c:pt idx="2">
                  <c:v>4.1604598793201149</c:v>
                </c:pt>
                <c:pt idx="3">
                  <c:v>1.6198249532375479</c:v>
                </c:pt>
                <c:pt idx="4">
                  <c:v>5.8825672988779836</c:v>
                </c:pt>
                <c:pt idx="5">
                  <c:v>4.0028147997334598</c:v>
                </c:pt>
                <c:pt idx="6">
                  <c:v>2.823144221073016</c:v>
                </c:pt>
                <c:pt idx="7">
                  <c:v>2.6849448657594621</c:v>
                </c:pt>
                <c:pt idx="8">
                  <c:v>5.1968964533880353</c:v>
                </c:pt>
                <c:pt idx="9">
                  <c:v>4.6380045873112978</c:v>
                </c:pt>
                <c:pt idx="10">
                  <c:v>2.4845197045709941</c:v>
                </c:pt>
                <c:pt idx="11">
                  <c:v>3.6533638736233121</c:v>
                </c:pt>
                <c:pt idx="12">
                  <c:v>2.9645414089784028</c:v>
                </c:pt>
                <c:pt idx="13">
                  <c:v>6.1113382581155751</c:v>
                </c:pt>
                <c:pt idx="14">
                  <c:v>1.718820273596793</c:v>
                </c:pt>
                <c:pt idx="15">
                  <c:v>4.9446486556902531</c:v>
                </c:pt>
                <c:pt idx="16">
                  <c:v>1.7245114604476841</c:v>
                </c:pt>
                <c:pt idx="17">
                  <c:v>7.6438664736226203</c:v>
                </c:pt>
                <c:pt idx="18">
                  <c:v>2.766820520255715</c:v>
                </c:pt>
                <c:pt idx="19">
                  <c:v>3.7617751502431931</c:v>
                </c:pt>
                <c:pt idx="20">
                  <c:v>3.841501014260575</c:v>
                </c:pt>
                <c:pt idx="21">
                  <c:v>2.382780662970617</c:v>
                </c:pt>
                <c:pt idx="22">
                  <c:v>8.5478973550256345</c:v>
                </c:pt>
                <c:pt idx="23">
                  <c:v>1.046271253144369</c:v>
                </c:pt>
                <c:pt idx="24">
                  <c:v>2.0829448510892692</c:v>
                </c:pt>
                <c:pt idx="25">
                  <c:v>2.5699547709431498</c:v>
                </c:pt>
                <c:pt idx="26">
                  <c:v>1.6339636185672139</c:v>
                </c:pt>
                <c:pt idx="27">
                  <c:v>2.224790101312101</c:v>
                </c:pt>
                <c:pt idx="28">
                  <c:v>1.549591122381389</c:v>
                </c:pt>
                <c:pt idx="29">
                  <c:v>1.528301239944994</c:v>
                </c:pt>
                <c:pt idx="30">
                  <c:v>1.266099227452651</c:v>
                </c:pt>
                <c:pt idx="31">
                  <c:v>1.404428736446425</c:v>
                </c:pt>
                <c:pt idx="32">
                  <c:v>3.722398159326985</c:v>
                </c:pt>
                <c:pt idx="33">
                  <c:v>3.5727481728885322</c:v>
                </c:pt>
                <c:pt idx="34">
                  <c:v>2.052372704446316</c:v>
                </c:pt>
                <c:pt idx="35">
                  <c:v>2.0330561511684211</c:v>
                </c:pt>
                <c:pt idx="36">
                  <c:v>2.142859618738294</c:v>
                </c:pt>
                <c:pt idx="37">
                  <c:v>1.707439845986664</c:v>
                </c:pt>
                <c:pt idx="38">
                  <c:v>1.1187180497217919</c:v>
                </c:pt>
                <c:pt idx="39">
                  <c:v>0.92203262033872302</c:v>
                </c:pt>
                <c:pt idx="40">
                  <c:v>3.9584379218053072</c:v>
                </c:pt>
                <c:pt idx="41">
                  <c:v>1.6725454420782631</c:v>
                </c:pt>
                <c:pt idx="42">
                  <c:v>2.0727831782307482</c:v>
                </c:pt>
                <c:pt idx="43">
                  <c:v>6.1466386544052511</c:v>
                </c:pt>
                <c:pt idx="44">
                  <c:v>6.1309677883517004</c:v>
                </c:pt>
                <c:pt idx="45">
                  <c:v>2.032699325028807</c:v>
                </c:pt>
                <c:pt idx="46">
                  <c:v>1.7180212480481709</c:v>
                </c:pt>
                <c:pt idx="47">
                  <c:v>3.601384607283399</c:v>
                </c:pt>
                <c:pt idx="48">
                  <c:v>3.9541980194859212</c:v>
                </c:pt>
                <c:pt idx="49">
                  <c:v>1.6535229327157139</c:v>
                </c:pt>
                <c:pt idx="50">
                  <c:v>2.0589264782145622</c:v>
                </c:pt>
                <c:pt idx="51">
                  <c:v>6.0199328031390902</c:v>
                </c:pt>
                <c:pt idx="52">
                  <c:v>6.028313719062135</c:v>
                </c:pt>
                <c:pt idx="53">
                  <c:v>1.9359728836454451</c:v>
                </c:pt>
                <c:pt idx="54">
                  <c:v>1.6744235582184051</c:v>
                </c:pt>
                <c:pt idx="55">
                  <c:v>3.4235984885133801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C1-4731-AE62-A9A729C8E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'[3]Pure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Decorrelation'!$N$3:$N$290</c:f>
              <c:numCache>
                <c:formatCode>General</c:formatCode>
                <c:ptCount val="288"/>
                <c:pt idx="0">
                  <c:v>4441432.4000000004</c:v>
                </c:pt>
                <c:pt idx="1">
                  <c:v>2864803.2</c:v>
                </c:pt>
                <c:pt idx="2">
                  <c:v>2998038.8</c:v>
                </c:pt>
                <c:pt idx="3">
                  <c:v>1343616.8</c:v>
                </c:pt>
                <c:pt idx="4">
                  <c:v>4173743.6</c:v>
                </c:pt>
                <c:pt idx="5">
                  <c:v>3047783.6</c:v>
                </c:pt>
                <c:pt idx="6">
                  <c:v>2122838</c:v>
                </c:pt>
                <c:pt idx="7">
                  <c:v>1831931.2</c:v>
                </c:pt>
                <c:pt idx="8">
                  <c:v>3477031</c:v>
                </c:pt>
                <c:pt idx="9">
                  <c:v>3537622.8</c:v>
                </c:pt>
                <c:pt idx="10">
                  <c:v>1943692.2</c:v>
                </c:pt>
                <c:pt idx="11">
                  <c:v>2753524.4</c:v>
                </c:pt>
                <c:pt idx="12">
                  <c:v>2707534.2</c:v>
                </c:pt>
                <c:pt idx="13">
                  <c:v>4688051.5999999996</c:v>
                </c:pt>
                <c:pt idx="14">
                  <c:v>1501735.6</c:v>
                </c:pt>
                <c:pt idx="15">
                  <c:v>3234094.2</c:v>
                </c:pt>
                <c:pt idx="16">
                  <c:v>1093090.3999999999</c:v>
                </c:pt>
                <c:pt idx="17">
                  <c:v>3653098.2</c:v>
                </c:pt>
                <c:pt idx="18">
                  <c:v>1426533.2</c:v>
                </c:pt>
                <c:pt idx="19">
                  <c:v>2207579.2000000002</c:v>
                </c:pt>
                <c:pt idx="20">
                  <c:v>2102582.2000000002</c:v>
                </c:pt>
                <c:pt idx="21">
                  <c:v>1055036.8</c:v>
                </c:pt>
                <c:pt idx="22">
                  <c:v>3888645</c:v>
                </c:pt>
                <c:pt idx="23">
                  <c:v>547893</c:v>
                </c:pt>
                <c:pt idx="24">
                  <c:v>1166165.6000000001</c:v>
                </c:pt>
                <c:pt idx="25">
                  <c:v>1269755.6000000001</c:v>
                </c:pt>
                <c:pt idx="26">
                  <c:v>1046037.4</c:v>
                </c:pt>
                <c:pt idx="27">
                  <c:v>1260314.6000000001</c:v>
                </c:pt>
                <c:pt idx="28">
                  <c:v>856700.2</c:v>
                </c:pt>
                <c:pt idx="29">
                  <c:v>885767.2</c:v>
                </c:pt>
                <c:pt idx="30">
                  <c:v>991944.8</c:v>
                </c:pt>
                <c:pt idx="31">
                  <c:v>936821.2</c:v>
                </c:pt>
                <c:pt idx="32">
                  <c:v>2370073</c:v>
                </c:pt>
                <c:pt idx="33">
                  <c:v>2562883.2000000002</c:v>
                </c:pt>
                <c:pt idx="34">
                  <c:v>1221432.8</c:v>
                </c:pt>
                <c:pt idx="35">
                  <c:v>1105241.3999999999</c:v>
                </c:pt>
                <c:pt idx="36">
                  <c:v>1135406.2</c:v>
                </c:pt>
                <c:pt idx="37">
                  <c:v>995357.2</c:v>
                </c:pt>
                <c:pt idx="38">
                  <c:v>736279.4</c:v>
                </c:pt>
                <c:pt idx="39">
                  <c:v>573125</c:v>
                </c:pt>
                <c:pt idx="40">
                  <c:v>1635318.8</c:v>
                </c:pt>
                <c:pt idx="41">
                  <c:v>1100192</c:v>
                </c:pt>
                <c:pt idx="42">
                  <c:v>1153243.2</c:v>
                </c:pt>
                <c:pt idx="43">
                  <c:v>2477473</c:v>
                </c:pt>
                <c:pt idx="44">
                  <c:v>2466674</c:v>
                </c:pt>
                <c:pt idx="45">
                  <c:v>1232489.8</c:v>
                </c:pt>
                <c:pt idx="46">
                  <c:v>1191832.2</c:v>
                </c:pt>
                <c:pt idx="47">
                  <c:v>1699376.8</c:v>
                </c:pt>
                <c:pt idx="48">
                  <c:v>1635318.8</c:v>
                </c:pt>
                <c:pt idx="49">
                  <c:v>1100192</c:v>
                </c:pt>
                <c:pt idx="50">
                  <c:v>1153243.2</c:v>
                </c:pt>
                <c:pt idx="51">
                  <c:v>2477473</c:v>
                </c:pt>
                <c:pt idx="52">
                  <c:v>2466674</c:v>
                </c:pt>
                <c:pt idx="53">
                  <c:v>1232489.8</c:v>
                </c:pt>
                <c:pt idx="54">
                  <c:v>1191832.2</c:v>
                </c:pt>
                <c:pt idx="55">
                  <c:v>1699376.8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23-4B0B-B4F7-70BED3635F16}"/>
            </c:ext>
          </c:extLst>
        </c:ser>
        <c:ser>
          <c:idx val="3"/>
          <c:order val="1"/>
          <c:tx>
            <c:strRef>
              <c:f>'[3]Pure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Decorrelation'!$Q$3:$Q$290</c:f>
              <c:numCache>
                <c:formatCode>General</c:formatCode>
                <c:ptCount val="288"/>
                <c:pt idx="0">
                  <c:v>2022951</c:v>
                </c:pt>
                <c:pt idx="1">
                  <c:v>851848.6</c:v>
                </c:pt>
                <c:pt idx="2">
                  <c:v>1211599.6000000001</c:v>
                </c:pt>
                <c:pt idx="3">
                  <c:v>359466.2</c:v>
                </c:pt>
                <c:pt idx="4">
                  <c:v>2162146.4</c:v>
                </c:pt>
                <c:pt idx="5">
                  <c:v>1028032</c:v>
                </c:pt>
                <c:pt idx="6">
                  <c:v>1195814.2</c:v>
                </c:pt>
                <c:pt idx="7">
                  <c:v>631858.19999999995</c:v>
                </c:pt>
                <c:pt idx="8">
                  <c:v>1309596.8</c:v>
                </c:pt>
                <c:pt idx="9">
                  <c:v>1362849.4</c:v>
                </c:pt>
                <c:pt idx="10">
                  <c:v>657873.4</c:v>
                </c:pt>
                <c:pt idx="11">
                  <c:v>1280123</c:v>
                </c:pt>
                <c:pt idx="12">
                  <c:v>986706.4</c:v>
                </c:pt>
                <c:pt idx="13">
                  <c:v>1395478.2</c:v>
                </c:pt>
                <c:pt idx="14">
                  <c:v>424293.8</c:v>
                </c:pt>
                <c:pt idx="15">
                  <c:v>1677498.4</c:v>
                </c:pt>
                <c:pt idx="16">
                  <c:v>476218</c:v>
                </c:pt>
                <c:pt idx="17">
                  <c:v>3058525</c:v>
                </c:pt>
                <c:pt idx="18">
                  <c:v>744675.6</c:v>
                </c:pt>
                <c:pt idx="19">
                  <c:v>1979347.8</c:v>
                </c:pt>
                <c:pt idx="20">
                  <c:v>1448130.8</c:v>
                </c:pt>
                <c:pt idx="21">
                  <c:v>661176.6</c:v>
                </c:pt>
                <c:pt idx="22">
                  <c:v>3490780.8</c:v>
                </c:pt>
                <c:pt idx="23">
                  <c:v>214144.6</c:v>
                </c:pt>
                <c:pt idx="24">
                  <c:v>451931.4</c:v>
                </c:pt>
                <c:pt idx="25">
                  <c:v>503487</c:v>
                </c:pt>
                <c:pt idx="26">
                  <c:v>385211.4</c:v>
                </c:pt>
                <c:pt idx="27">
                  <c:v>522168.4</c:v>
                </c:pt>
                <c:pt idx="28">
                  <c:v>327480.59999999998</c:v>
                </c:pt>
                <c:pt idx="29">
                  <c:v>289889</c:v>
                </c:pt>
                <c:pt idx="30">
                  <c:v>295292.2</c:v>
                </c:pt>
                <c:pt idx="31">
                  <c:v>339380.2</c:v>
                </c:pt>
                <c:pt idx="32">
                  <c:v>1096585</c:v>
                </c:pt>
                <c:pt idx="33">
                  <c:v>1459512</c:v>
                </c:pt>
                <c:pt idx="34">
                  <c:v>464554.8</c:v>
                </c:pt>
                <c:pt idx="35">
                  <c:v>509705.2</c:v>
                </c:pt>
                <c:pt idx="36">
                  <c:v>494238.2</c:v>
                </c:pt>
                <c:pt idx="37">
                  <c:v>571678.4</c:v>
                </c:pt>
                <c:pt idx="38">
                  <c:v>289580</c:v>
                </c:pt>
                <c:pt idx="39">
                  <c:v>207815.8</c:v>
                </c:pt>
                <c:pt idx="40">
                  <c:v>1059241</c:v>
                </c:pt>
                <c:pt idx="41">
                  <c:v>417991.6</c:v>
                </c:pt>
                <c:pt idx="42">
                  <c:v>497444.4</c:v>
                </c:pt>
                <c:pt idx="43">
                  <c:v>2081406.8</c:v>
                </c:pt>
                <c:pt idx="44">
                  <c:v>2212447.7999999998</c:v>
                </c:pt>
                <c:pt idx="45">
                  <c:v>480718.8</c:v>
                </c:pt>
                <c:pt idx="46">
                  <c:v>419995.2</c:v>
                </c:pt>
                <c:pt idx="47">
                  <c:v>1118304.3999999999</c:v>
                </c:pt>
                <c:pt idx="48">
                  <c:v>1059241</c:v>
                </c:pt>
                <c:pt idx="49">
                  <c:v>417991.6</c:v>
                </c:pt>
                <c:pt idx="50">
                  <c:v>497444.4</c:v>
                </c:pt>
                <c:pt idx="51">
                  <c:v>2081406.8</c:v>
                </c:pt>
                <c:pt idx="52">
                  <c:v>2212447.7999999998</c:v>
                </c:pt>
                <c:pt idx="53">
                  <c:v>480718.8</c:v>
                </c:pt>
                <c:pt idx="54">
                  <c:v>419995.2</c:v>
                </c:pt>
                <c:pt idx="55">
                  <c:v>1118304.3999999999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23-4B0B-B4F7-70BED3635F16}"/>
            </c:ext>
          </c:extLst>
        </c:ser>
        <c:ser>
          <c:idx val="5"/>
          <c:order val="2"/>
          <c:tx>
            <c:strRef>
              <c:f>'[3]Pure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Decorrelation'!$S$3:$S$290</c:f>
              <c:numCache>
                <c:formatCode>General</c:formatCode>
                <c:ptCount val="288"/>
                <c:pt idx="0">
                  <c:v>4008040.6</c:v>
                </c:pt>
                <c:pt idx="1">
                  <c:v>1581515.2</c:v>
                </c:pt>
                <c:pt idx="2">
                  <c:v>1057783.2</c:v>
                </c:pt>
                <c:pt idx="3">
                  <c:v>443933.2</c:v>
                </c:pt>
                <c:pt idx="4">
                  <c:v>4063524.8</c:v>
                </c:pt>
                <c:pt idx="5">
                  <c:v>2057265.6</c:v>
                </c:pt>
                <c:pt idx="6">
                  <c:v>946499</c:v>
                </c:pt>
                <c:pt idx="7">
                  <c:v>667749</c:v>
                </c:pt>
                <c:pt idx="8">
                  <c:v>2529604</c:v>
                </c:pt>
                <c:pt idx="9">
                  <c:v>3106387.6</c:v>
                </c:pt>
                <c:pt idx="10">
                  <c:v>573454.19999999995</c:v>
                </c:pt>
                <c:pt idx="11">
                  <c:v>1130565.8</c:v>
                </c:pt>
                <c:pt idx="12">
                  <c:v>1411269</c:v>
                </c:pt>
                <c:pt idx="13">
                  <c:v>3026673.4</c:v>
                </c:pt>
                <c:pt idx="14">
                  <c:v>455449.4</c:v>
                </c:pt>
                <c:pt idx="15">
                  <c:v>1526482.8</c:v>
                </c:pt>
                <c:pt idx="16">
                  <c:v>622458.6</c:v>
                </c:pt>
                <c:pt idx="17">
                  <c:v>4613706.4000000004</c:v>
                </c:pt>
                <c:pt idx="18">
                  <c:v>1049764.2</c:v>
                </c:pt>
                <c:pt idx="19">
                  <c:v>2263116.2000000002</c:v>
                </c:pt>
                <c:pt idx="20">
                  <c:v>1590198</c:v>
                </c:pt>
                <c:pt idx="21">
                  <c:v>1062512.6000000001</c:v>
                </c:pt>
                <c:pt idx="22">
                  <c:v>4392738.2</c:v>
                </c:pt>
                <c:pt idx="23">
                  <c:v>164253.79999999999</c:v>
                </c:pt>
                <c:pt idx="24">
                  <c:v>795424</c:v>
                </c:pt>
                <c:pt idx="25">
                  <c:v>1029228.6</c:v>
                </c:pt>
                <c:pt idx="26">
                  <c:v>375079.4</c:v>
                </c:pt>
                <c:pt idx="27">
                  <c:v>1008889.6</c:v>
                </c:pt>
                <c:pt idx="28">
                  <c:v>300600.8</c:v>
                </c:pt>
                <c:pt idx="29">
                  <c:v>260401.4</c:v>
                </c:pt>
                <c:pt idx="30">
                  <c:v>282679.59999999998</c:v>
                </c:pt>
                <c:pt idx="31">
                  <c:v>317150.8</c:v>
                </c:pt>
                <c:pt idx="32">
                  <c:v>2451542</c:v>
                </c:pt>
                <c:pt idx="33">
                  <c:v>2318581</c:v>
                </c:pt>
                <c:pt idx="34">
                  <c:v>644416.6</c:v>
                </c:pt>
                <c:pt idx="35">
                  <c:v>681169.4</c:v>
                </c:pt>
                <c:pt idx="36">
                  <c:v>434594.2</c:v>
                </c:pt>
                <c:pt idx="37">
                  <c:v>495385.8</c:v>
                </c:pt>
                <c:pt idx="38">
                  <c:v>280798.2</c:v>
                </c:pt>
                <c:pt idx="39">
                  <c:v>189674</c:v>
                </c:pt>
                <c:pt idx="40">
                  <c:v>1406897.6</c:v>
                </c:pt>
                <c:pt idx="41">
                  <c:v>524192.2</c:v>
                </c:pt>
                <c:pt idx="42">
                  <c:v>790399.4</c:v>
                </c:pt>
                <c:pt idx="43">
                  <c:v>2126446.2000000002</c:v>
                </c:pt>
                <c:pt idx="44">
                  <c:v>2364140</c:v>
                </c:pt>
                <c:pt idx="45">
                  <c:v>911907.4</c:v>
                </c:pt>
                <c:pt idx="46">
                  <c:v>528919.6</c:v>
                </c:pt>
                <c:pt idx="47">
                  <c:v>1447289.6</c:v>
                </c:pt>
                <c:pt idx="48">
                  <c:v>1406897.6</c:v>
                </c:pt>
                <c:pt idx="49">
                  <c:v>524192.2</c:v>
                </c:pt>
                <c:pt idx="50">
                  <c:v>790399.4</c:v>
                </c:pt>
                <c:pt idx="51">
                  <c:v>2126446.2000000002</c:v>
                </c:pt>
                <c:pt idx="52">
                  <c:v>2364140</c:v>
                </c:pt>
                <c:pt idx="53">
                  <c:v>911907.4</c:v>
                </c:pt>
                <c:pt idx="54">
                  <c:v>528919.6</c:v>
                </c:pt>
                <c:pt idx="55">
                  <c:v>1447289.6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23-4B0B-B4F7-70BED3635F16}"/>
            </c:ext>
          </c:extLst>
        </c:ser>
        <c:ser>
          <c:idx val="7"/>
          <c:order val="3"/>
          <c:tx>
            <c:strRef>
              <c:f>'[3]Pure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Decorrelation'!$U$3:$U$290</c:f>
              <c:numCache>
                <c:formatCode>General</c:formatCode>
                <c:ptCount val="288"/>
                <c:pt idx="0">
                  <c:v>2155270.7999999998</c:v>
                </c:pt>
                <c:pt idx="1">
                  <c:v>1994251.6</c:v>
                </c:pt>
                <c:pt idx="2">
                  <c:v>1925834.6</c:v>
                </c:pt>
                <c:pt idx="3">
                  <c:v>1716775</c:v>
                </c:pt>
                <c:pt idx="4">
                  <c:v>2041098</c:v>
                </c:pt>
                <c:pt idx="5">
                  <c:v>2030554</c:v>
                </c:pt>
                <c:pt idx="6">
                  <c:v>1784801.6</c:v>
                </c:pt>
                <c:pt idx="7">
                  <c:v>1797425</c:v>
                </c:pt>
                <c:pt idx="8">
                  <c:v>2075671.2</c:v>
                </c:pt>
                <c:pt idx="9">
                  <c:v>2010563.6</c:v>
                </c:pt>
                <c:pt idx="10">
                  <c:v>1857419.6</c:v>
                </c:pt>
                <c:pt idx="11">
                  <c:v>1809126</c:v>
                </c:pt>
                <c:pt idx="12">
                  <c:v>1945920.6</c:v>
                </c:pt>
                <c:pt idx="13">
                  <c:v>2092526.6</c:v>
                </c:pt>
                <c:pt idx="14">
                  <c:v>1732569.4</c:v>
                </c:pt>
                <c:pt idx="15">
                  <c:v>1872030</c:v>
                </c:pt>
                <c:pt idx="16">
                  <c:v>1901490.6</c:v>
                </c:pt>
                <c:pt idx="17">
                  <c:v>2024835.2</c:v>
                </c:pt>
                <c:pt idx="18">
                  <c:v>1885481.8</c:v>
                </c:pt>
                <c:pt idx="19">
                  <c:v>1948084.6</c:v>
                </c:pt>
                <c:pt idx="20">
                  <c:v>1897303.4</c:v>
                </c:pt>
                <c:pt idx="21">
                  <c:v>1853705.2</c:v>
                </c:pt>
                <c:pt idx="22">
                  <c:v>1997620.4</c:v>
                </c:pt>
                <c:pt idx="23">
                  <c:v>1845286.2</c:v>
                </c:pt>
                <c:pt idx="24">
                  <c:v>2249260.6</c:v>
                </c:pt>
                <c:pt idx="25">
                  <c:v>2248480.7999999998</c:v>
                </c:pt>
                <c:pt idx="26">
                  <c:v>2060687.8</c:v>
                </c:pt>
                <c:pt idx="27">
                  <c:v>2088223.2</c:v>
                </c:pt>
                <c:pt idx="28">
                  <c:v>1960470</c:v>
                </c:pt>
                <c:pt idx="29">
                  <c:v>1941143.6</c:v>
                </c:pt>
                <c:pt idx="30">
                  <c:v>1823863.8</c:v>
                </c:pt>
                <c:pt idx="31">
                  <c:v>1838780.4</c:v>
                </c:pt>
                <c:pt idx="32">
                  <c:v>2691188.8</c:v>
                </c:pt>
                <c:pt idx="33">
                  <c:v>2688813.2</c:v>
                </c:pt>
                <c:pt idx="34">
                  <c:v>2126850.4</c:v>
                </c:pt>
                <c:pt idx="35">
                  <c:v>2135890.2000000002</c:v>
                </c:pt>
                <c:pt idx="36">
                  <c:v>2016520.2</c:v>
                </c:pt>
                <c:pt idx="37">
                  <c:v>1993308.6</c:v>
                </c:pt>
                <c:pt idx="38">
                  <c:v>1656746.2</c:v>
                </c:pt>
                <c:pt idx="39">
                  <c:v>1652250.8</c:v>
                </c:pt>
                <c:pt idx="40">
                  <c:v>1779501</c:v>
                </c:pt>
                <c:pt idx="41">
                  <c:v>2040842</c:v>
                </c:pt>
                <c:pt idx="42">
                  <c:v>2064393.4</c:v>
                </c:pt>
                <c:pt idx="43">
                  <c:v>1870358.6</c:v>
                </c:pt>
                <c:pt idx="44">
                  <c:v>1826001.4</c:v>
                </c:pt>
                <c:pt idx="45">
                  <c:v>2083144.4</c:v>
                </c:pt>
                <c:pt idx="46">
                  <c:v>2034426</c:v>
                </c:pt>
                <c:pt idx="47">
                  <c:v>1815843</c:v>
                </c:pt>
                <c:pt idx="48">
                  <c:v>1779501</c:v>
                </c:pt>
                <c:pt idx="49">
                  <c:v>2040842</c:v>
                </c:pt>
                <c:pt idx="50">
                  <c:v>2064393.4</c:v>
                </c:pt>
                <c:pt idx="51">
                  <c:v>1870358.6</c:v>
                </c:pt>
                <c:pt idx="52">
                  <c:v>1826001.4</c:v>
                </c:pt>
                <c:pt idx="53">
                  <c:v>2083144.4</c:v>
                </c:pt>
                <c:pt idx="54">
                  <c:v>2034426</c:v>
                </c:pt>
                <c:pt idx="55">
                  <c:v>1815843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23-4B0B-B4F7-70BED3635F16}"/>
            </c:ext>
          </c:extLst>
        </c:ser>
        <c:ser>
          <c:idx val="9"/>
          <c:order val="4"/>
          <c:tx>
            <c:strRef>
              <c:f>'[3]Pure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Decorrelation'!$W$3:$W$290</c:f>
              <c:numCache>
                <c:formatCode>General</c:formatCode>
                <c:ptCount val="288"/>
                <c:pt idx="0">
                  <c:v>2933356.8</c:v>
                </c:pt>
                <c:pt idx="1">
                  <c:v>1209718.2</c:v>
                </c:pt>
                <c:pt idx="2">
                  <c:v>1830571.4</c:v>
                </c:pt>
                <c:pt idx="3">
                  <c:v>560693.4</c:v>
                </c:pt>
                <c:pt idx="4">
                  <c:v>3358819.8</c:v>
                </c:pt>
                <c:pt idx="5">
                  <c:v>1566564.6</c:v>
                </c:pt>
                <c:pt idx="6">
                  <c:v>1413974.6</c:v>
                </c:pt>
                <c:pt idx="7">
                  <c:v>992081.4</c:v>
                </c:pt>
                <c:pt idx="8">
                  <c:v>1772660.6</c:v>
                </c:pt>
                <c:pt idx="9">
                  <c:v>1868537.6</c:v>
                </c:pt>
                <c:pt idx="10">
                  <c:v>1085793.2</c:v>
                </c:pt>
                <c:pt idx="11">
                  <c:v>2083215.8</c:v>
                </c:pt>
                <c:pt idx="12">
                  <c:v>1200584.2</c:v>
                </c:pt>
                <c:pt idx="13">
                  <c:v>1873941.6</c:v>
                </c:pt>
                <c:pt idx="14">
                  <c:v>632585.4</c:v>
                </c:pt>
                <c:pt idx="15">
                  <c:v>2096464</c:v>
                </c:pt>
                <c:pt idx="16">
                  <c:v>1004081.4</c:v>
                </c:pt>
                <c:pt idx="17">
                  <c:v>5704656</c:v>
                </c:pt>
                <c:pt idx="18">
                  <c:v>2432793.2000000002</c:v>
                </c:pt>
                <c:pt idx="19">
                  <c:v>2432317.2000000002</c:v>
                </c:pt>
                <c:pt idx="20">
                  <c:v>2014938.2</c:v>
                </c:pt>
                <c:pt idx="21">
                  <c:v>2171672.2000000002</c:v>
                </c:pt>
                <c:pt idx="22">
                  <c:v>5857174</c:v>
                </c:pt>
                <c:pt idx="23">
                  <c:v>465382.2</c:v>
                </c:pt>
                <c:pt idx="24">
                  <c:v>568045.19999999995</c:v>
                </c:pt>
                <c:pt idx="25">
                  <c:v>640008.19999999995</c:v>
                </c:pt>
                <c:pt idx="26">
                  <c:v>410626.6</c:v>
                </c:pt>
                <c:pt idx="27">
                  <c:v>635540.6</c:v>
                </c:pt>
                <c:pt idx="28">
                  <c:v>396055.4</c:v>
                </c:pt>
                <c:pt idx="29">
                  <c:v>322680.2</c:v>
                </c:pt>
                <c:pt idx="30">
                  <c:v>292012.59999999998</c:v>
                </c:pt>
                <c:pt idx="31">
                  <c:v>429315</c:v>
                </c:pt>
                <c:pt idx="32">
                  <c:v>2006537.2</c:v>
                </c:pt>
                <c:pt idx="33">
                  <c:v>2148610.7999999998</c:v>
                </c:pt>
                <c:pt idx="34">
                  <c:v>858020.8</c:v>
                </c:pt>
                <c:pt idx="35">
                  <c:v>883917.2</c:v>
                </c:pt>
                <c:pt idx="36">
                  <c:v>694285.6</c:v>
                </c:pt>
                <c:pt idx="37">
                  <c:v>683994.2</c:v>
                </c:pt>
                <c:pt idx="38">
                  <c:v>245547.8</c:v>
                </c:pt>
                <c:pt idx="39">
                  <c:v>172314.8</c:v>
                </c:pt>
                <c:pt idx="40">
                  <c:v>2827820.4</c:v>
                </c:pt>
                <c:pt idx="41">
                  <c:v>1325754.2</c:v>
                </c:pt>
                <c:pt idx="42">
                  <c:v>1281482</c:v>
                </c:pt>
                <c:pt idx="43">
                  <c:v>3945933.8</c:v>
                </c:pt>
                <c:pt idx="44">
                  <c:v>4207426.2</c:v>
                </c:pt>
                <c:pt idx="45">
                  <c:v>1175704.2</c:v>
                </c:pt>
                <c:pt idx="46">
                  <c:v>1422400.8</c:v>
                </c:pt>
                <c:pt idx="47">
                  <c:v>2470200.2000000002</c:v>
                </c:pt>
                <c:pt idx="48">
                  <c:v>2827820.4</c:v>
                </c:pt>
                <c:pt idx="49">
                  <c:v>1325754.2</c:v>
                </c:pt>
                <c:pt idx="50">
                  <c:v>1281482</c:v>
                </c:pt>
                <c:pt idx="51">
                  <c:v>3945933.8</c:v>
                </c:pt>
                <c:pt idx="52">
                  <c:v>4207426.2</c:v>
                </c:pt>
                <c:pt idx="53">
                  <c:v>1175704.2</c:v>
                </c:pt>
                <c:pt idx="54">
                  <c:v>1422400.8</c:v>
                </c:pt>
                <c:pt idx="55">
                  <c:v>2470200.2000000002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123-4B0B-B4F7-70BED3635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75-4082-9D1D-E7F62CD1DF88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75-4082-9D1D-E7F62CD1DF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Decorrelation'!$M$632:$R$632</c:f>
              <c:numCache>
                <c:formatCode>General</c:formatCode>
                <c:ptCount val="6"/>
                <c:pt idx="0">
                  <c:v>-2.4984817764777105</c:v>
                </c:pt>
                <c:pt idx="1">
                  <c:v>-2.5894747967783185</c:v>
                </c:pt>
                <c:pt idx="2">
                  <c:v>-2.6752918712710274</c:v>
                </c:pt>
                <c:pt idx="3">
                  <c:v>-6.6821494969390383</c:v>
                </c:pt>
                <c:pt idx="4">
                  <c:v>4.2454194612277722E-2</c:v>
                </c:pt>
                <c:pt idx="5">
                  <c:v>-17.724545461218469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75-4082-9D1D-E7F62CD1DF88}"/>
            </c:ext>
          </c:extLst>
        </c:ser>
        <c:ser>
          <c:idx val="1"/>
          <c:order val="1"/>
          <c:tx>
            <c:strRef>
              <c:f>'[3]Pure Decorrelation'!$L$631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Decorrelation'!$M$631:$R$631</c:f>
              <c:numCache>
                <c:formatCode>General</c:formatCode>
                <c:ptCount val="6"/>
                <c:pt idx="0">
                  <c:v>-1.4579420622872123</c:v>
                </c:pt>
                <c:pt idx="1">
                  <c:v>-1.488780395960057</c:v>
                </c:pt>
                <c:pt idx="2">
                  <c:v>-1.2652697055441189</c:v>
                </c:pt>
                <c:pt idx="3">
                  <c:v>-6.3856889132533041</c:v>
                </c:pt>
                <c:pt idx="4">
                  <c:v>0.20892508884899835</c:v>
                </c:pt>
                <c:pt idx="5">
                  <c:v>-1.907107266915324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75-4082-9D1D-E7F62CD1DF88}"/>
            </c:ext>
          </c:extLst>
        </c:ser>
        <c:ser>
          <c:idx val="2"/>
          <c:order val="2"/>
          <c:tx>
            <c:strRef>
              <c:f>'[3]Pure Decorrelation'!$L$630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Decorrelation'!$M$630:$R$630</c:f>
              <c:numCache>
                <c:formatCode>General</c:formatCode>
                <c:ptCount val="6"/>
                <c:pt idx="0">
                  <c:v>0.29486896903285709</c:v>
                </c:pt>
                <c:pt idx="1">
                  <c:v>0.29979815915287977</c:v>
                </c:pt>
                <c:pt idx="2">
                  <c:v>0.6801518218170991</c:v>
                </c:pt>
                <c:pt idx="3">
                  <c:v>0.4193957005323079</c:v>
                </c:pt>
                <c:pt idx="4">
                  <c:v>0.10865396338815138</c:v>
                </c:pt>
                <c:pt idx="5">
                  <c:v>0.79748803726538009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75-4082-9D1D-E7F62CD1DF88}"/>
            </c:ext>
          </c:extLst>
        </c:ser>
        <c:ser>
          <c:idx val="3"/>
          <c:order val="3"/>
          <c:tx>
            <c:strRef>
              <c:f>'[3]Pure Decorrelation'!$L$633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Decorrelation'!$M$633:$R$633</c:f>
              <c:numCache>
                <c:formatCode>General</c:formatCode>
                <c:ptCount val="6"/>
                <c:pt idx="0">
                  <c:v>-7.9892238436769691</c:v>
                </c:pt>
                <c:pt idx="1">
                  <c:v>-8.1025971085633586</c:v>
                </c:pt>
                <c:pt idx="2">
                  <c:v>-9.9678879883230742</c:v>
                </c:pt>
                <c:pt idx="3">
                  <c:v>-41.098970053207772</c:v>
                </c:pt>
                <c:pt idx="4">
                  <c:v>0.25182874523277093</c:v>
                </c:pt>
                <c:pt idx="5">
                  <c:v>-8.9536918602548177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75-4082-9D1D-E7F62CD1D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Decorrelation'!$AD$955:$AI$955</c:f>
              <c:numCache>
                <c:formatCode>General</c:formatCode>
                <c:ptCount val="6"/>
                <c:pt idx="0">
                  <c:v>6.8504639976444501E-2</c:v>
                </c:pt>
                <c:pt idx="1">
                  <c:v>4.2772505684620328E-2</c:v>
                </c:pt>
                <c:pt idx="2">
                  <c:v>0.15759281370260728</c:v>
                </c:pt>
                <c:pt idx="3">
                  <c:v>0.14724614175332473</c:v>
                </c:pt>
                <c:pt idx="4">
                  <c:v>0.6079436532086484</c:v>
                </c:pt>
                <c:pt idx="5">
                  <c:v>-3.18604839587488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8-4A91-9850-EFB457566C01}"/>
            </c:ext>
          </c:extLst>
        </c:ser>
        <c:ser>
          <c:idx val="2"/>
          <c:order val="1"/>
          <c:tx>
            <c:strRef>
              <c:f>'[3]Pure Decorrelation'!$AC$954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Decorrelation'!$AD$954:$AI$954</c:f>
              <c:numCache>
                <c:formatCode>General</c:formatCode>
                <c:ptCount val="6"/>
                <c:pt idx="0">
                  <c:v>0.22632253552729703</c:v>
                </c:pt>
                <c:pt idx="1">
                  <c:v>0.22150086525037421</c:v>
                </c:pt>
                <c:pt idx="2">
                  <c:v>0.36537062375801704</c:v>
                </c:pt>
                <c:pt idx="3">
                  <c:v>0.17906630909413351</c:v>
                </c:pt>
                <c:pt idx="4">
                  <c:v>0.66086091710668904</c:v>
                </c:pt>
                <c:pt idx="5">
                  <c:v>-1.8488462598067283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B8-4A91-9850-EFB457566C01}"/>
            </c:ext>
          </c:extLst>
        </c:ser>
        <c:ser>
          <c:idx val="3"/>
          <c:order val="2"/>
          <c:tx>
            <c:strRef>
              <c:f>'[3]Pure Decorrelation'!$AC$952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Decorrelation'!$AD$952:$AI$952</c:f>
              <c:numCache>
                <c:formatCode>General</c:formatCode>
                <c:ptCount val="6"/>
                <c:pt idx="0">
                  <c:v>0.72560295226863858</c:v>
                </c:pt>
                <c:pt idx="1">
                  <c:v>0.73026210707452111</c:v>
                </c:pt>
                <c:pt idx="2">
                  <c:v>0.83579507189122515</c:v>
                </c:pt>
                <c:pt idx="3">
                  <c:v>0.78840815511633711</c:v>
                </c:pt>
                <c:pt idx="4">
                  <c:v>0.88189857639478675</c:v>
                </c:pt>
                <c:pt idx="5">
                  <c:v>0.23690382166604779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B8-4A91-9850-EFB457566C01}"/>
            </c:ext>
          </c:extLst>
        </c:ser>
        <c:ser>
          <c:idx val="1"/>
          <c:order val="3"/>
          <c:tx>
            <c:strRef>
              <c:f>'[3]Pure Decorrelation'!$AC$951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'[3]Pure Decorrelation'!$AD$951:$AI$951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B8-4A91-9850-EFB457566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Decorrelation'!$AD$956:$AI$956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A-448B-A77F-CA42CDECB782}"/>
            </c:ext>
          </c:extLst>
        </c:ser>
        <c:ser>
          <c:idx val="0"/>
          <c:order val="1"/>
          <c:tx>
            <c:strRef>
              <c:f>'[3]Pure Decorrelation'!$AC$957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Decorrelation'!$AD$957:$AI$957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DA-448B-A77F-CA42CDECB782}"/>
            </c:ext>
          </c:extLst>
        </c:ser>
        <c:ser>
          <c:idx val="2"/>
          <c:order val="2"/>
          <c:tx>
            <c:strRef>
              <c:f>'[3]Pure Decorrelation'!$AC$958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Decorrelation'!$AD$958:$AI$958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DA-448B-A77F-CA42CDECB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'[3]Pure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Decorrelation'!$AK$3:$AK$290</c:f>
              <c:numCache>
                <c:formatCode>General</c:formatCode>
                <c:ptCount val="288"/>
                <c:pt idx="0">
                  <c:v>0.68005787641741333</c:v>
                </c:pt>
                <c:pt idx="1">
                  <c:v>4.3430704149417583</c:v>
                </c:pt>
                <c:pt idx="2">
                  <c:v>2.1694563747849309</c:v>
                </c:pt>
                <c:pt idx="3">
                  <c:v>2.5936171289999042</c:v>
                </c:pt>
                <c:pt idx="4">
                  <c:v>0.8668098050169647</c:v>
                </c:pt>
                <c:pt idx="5">
                  <c:v>2.550887156836688</c:v>
                </c:pt>
                <c:pt idx="6">
                  <c:v>0.87038098811171949</c:v>
                </c:pt>
                <c:pt idx="7">
                  <c:v>0.8026208003982902</c:v>
                </c:pt>
                <c:pt idx="8">
                  <c:v>3.2924807812087238</c:v>
                </c:pt>
                <c:pt idx="9">
                  <c:v>3.1245688713621349</c:v>
                </c:pt>
                <c:pt idx="10">
                  <c:v>1.993311634799465</c:v>
                </c:pt>
                <c:pt idx="11">
                  <c:v>0.96520248097367589</c:v>
                </c:pt>
                <c:pt idx="12">
                  <c:v>5.0658955523744229</c:v>
                </c:pt>
                <c:pt idx="13">
                  <c:v>2.369883822230622</c:v>
                </c:pt>
                <c:pt idx="14">
                  <c:v>3.006966173416004</c:v>
                </c:pt>
                <c:pt idx="15">
                  <c:v>0.38736938862130038</c:v>
                </c:pt>
                <c:pt idx="16">
                  <c:v>3.012806785805151</c:v>
                </c:pt>
                <c:pt idx="17">
                  <c:v>0.3779649471398443</c:v>
                </c:pt>
                <c:pt idx="18">
                  <c:v>1.821607127832249</c:v>
                </c:pt>
                <c:pt idx="19">
                  <c:v>0.61161948763765395</c:v>
                </c:pt>
                <c:pt idx="20">
                  <c:v>0.59171861740760501</c:v>
                </c:pt>
                <c:pt idx="21">
                  <c:v>0.82866493626497684</c:v>
                </c:pt>
                <c:pt idx="22">
                  <c:v>0.28864175323396918</c:v>
                </c:pt>
                <c:pt idx="23">
                  <c:v>0.89292054115794595</c:v>
                </c:pt>
                <c:pt idx="24">
                  <c:v>1.113977292971686</c:v>
                </c:pt>
                <c:pt idx="25">
                  <c:v>0.44150476302020247</c:v>
                </c:pt>
                <c:pt idx="26">
                  <c:v>1.159529753820971</c:v>
                </c:pt>
                <c:pt idx="27">
                  <c:v>0.53951452937908473</c:v>
                </c:pt>
                <c:pt idx="28">
                  <c:v>1.2815740373451261</c:v>
                </c:pt>
                <c:pt idx="29">
                  <c:v>0.52548689479008315</c:v>
                </c:pt>
                <c:pt idx="30">
                  <c:v>1.5222741476260131</c:v>
                </c:pt>
                <c:pt idx="31">
                  <c:v>1.029522900190204</c:v>
                </c:pt>
                <c:pt idx="32">
                  <c:v>4.0627997573465109</c:v>
                </c:pt>
                <c:pt idx="33">
                  <c:v>4.4268285112455494</c:v>
                </c:pt>
                <c:pt idx="34">
                  <c:v>1.059269665135071</c:v>
                </c:pt>
                <c:pt idx="35">
                  <c:v>1.5151685025542969</c:v>
                </c:pt>
                <c:pt idx="36">
                  <c:v>1.1969191681593661</c:v>
                </c:pt>
                <c:pt idx="37">
                  <c:v>1.3533477662596849</c:v>
                </c:pt>
                <c:pt idx="38">
                  <c:v>0.34789287117309869</c:v>
                </c:pt>
                <c:pt idx="39">
                  <c:v>0.35992938578128808</c:v>
                </c:pt>
                <c:pt idx="40">
                  <c:v>1.0499411478172991</c:v>
                </c:pt>
                <c:pt idx="41">
                  <c:v>2.5479342104401441</c:v>
                </c:pt>
                <c:pt idx="42">
                  <c:v>1.3593507068697359</c:v>
                </c:pt>
                <c:pt idx="43">
                  <c:v>0.43388509093783789</c:v>
                </c:pt>
                <c:pt idx="44">
                  <c:v>0.31994782239198682</c:v>
                </c:pt>
                <c:pt idx="45">
                  <c:v>1.1599123999476431</c:v>
                </c:pt>
                <c:pt idx="46">
                  <c:v>3.16261961357668</c:v>
                </c:pt>
                <c:pt idx="47">
                  <c:v>0.91607547299936409</c:v>
                </c:pt>
                <c:pt idx="48">
                  <c:v>1.002188885351643</c:v>
                </c:pt>
                <c:pt idx="49">
                  <c:v>2.5935998186003419</c:v>
                </c:pt>
                <c:pt idx="50">
                  <c:v>1.3308870657812799</c:v>
                </c:pt>
                <c:pt idx="51">
                  <c:v>0.42558071040548379</c:v>
                </c:pt>
                <c:pt idx="52">
                  <c:v>0.31060815299861128</c:v>
                </c:pt>
                <c:pt idx="53">
                  <c:v>1.1062942371703679</c:v>
                </c:pt>
                <c:pt idx="54">
                  <c:v>3.0151164939627049</c:v>
                </c:pt>
                <c:pt idx="55">
                  <c:v>0.87464981074444947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53-48D2-98D0-A8CAC10C8ED7}"/>
            </c:ext>
          </c:extLst>
        </c:ser>
        <c:ser>
          <c:idx val="3"/>
          <c:order val="1"/>
          <c:tx>
            <c:strRef>
              <c:f>'[3]Pure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Decorrelation'!$AN$3:$AN$290</c:f>
              <c:numCache>
                <c:formatCode>General</c:formatCode>
                <c:ptCount val="288"/>
                <c:pt idx="0">
                  <c:v>0.81698594120098278</c:v>
                </c:pt>
                <c:pt idx="1">
                  <c:v>3.333162233588518</c:v>
                </c:pt>
                <c:pt idx="2">
                  <c:v>1.2032072642003191</c:v>
                </c:pt>
                <c:pt idx="3">
                  <c:v>1.2283090155979151</c:v>
                </c:pt>
                <c:pt idx="4">
                  <c:v>1.4556907099962699</c:v>
                </c:pt>
                <c:pt idx="5">
                  <c:v>3.0948629817983599</c:v>
                </c:pt>
                <c:pt idx="6">
                  <c:v>0.9571440181927755</c:v>
                </c:pt>
                <c:pt idx="7">
                  <c:v>0.54389634340768678</c:v>
                </c:pt>
                <c:pt idx="8">
                  <c:v>3.4502464927965781</c:v>
                </c:pt>
                <c:pt idx="9">
                  <c:v>5.1770384949981239</c:v>
                </c:pt>
                <c:pt idx="10">
                  <c:v>1.381805706798332</c:v>
                </c:pt>
                <c:pt idx="11">
                  <c:v>1.3830620807886591</c:v>
                </c:pt>
                <c:pt idx="12">
                  <c:v>4.7880572010006288</c:v>
                </c:pt>
                <c:pt idx="13">
                  <c:v>1.7166077696019779</c:v>
                </c:pt>
                <c:pt idx="14">
                  <c:v>2.254711762600345</c:v>
                </c:pt>
                <c:pt idx="15">
                  <c:v>0.26478860539500598</c:v>
                </c:pt>
                <c:pt idx="16">
                  <c:v>7.5249701037944758</c:v>
                </c:pt>
                <c:pt idx="17">
                  <c:v>0.41301178079447709</c:v>
                </c:pt>
                <c:pt idx="18">
                  <c:v>1.662835741200251</c:v>
                </c:pt>
                <c:pt idx="19">
                  <c:v>1.209360309393378</c:v>
                </c:pt>
                <c:pt idx="20">
                  <c:v>0.90362203659606166</c:v>
                </c:pt>
                <c:pt idx="21">
                  <c:v>0.98952905320329587</c:v>
                </c:pt>
                <c:pt idx="22">
                  <c:v>0.25922688100836228</c:v>
                </c:pt>
                <c:pt idx="23">
                  <c:v>0.67274661419214676</c:v>
                </c:pt>
                <c:pt idx="24">
                  <c:v>1.41448790980503</c:v>
                </c:pt>
                <c:pt idx="25">
                  <c:v>0.44937124659190891</c:v>
                </c:pt>
                <c:pt idx="26">
                  <c:v>1.597231049602851</c:v>
                </c:pt>
                <c:pt idx="27">
                  <c:v>0.34736946780467398</c:v>
                </c:pt>
                <c:pt idx="28">
                  <c:v>0.80443545739981348</c:v>
                </c:pt>
                <c:pt idx="29">
                  <c:v>0.37033731319243091</c:v>
                </c:pt>
                <c:pt idx="30">
                  <c:v>0.46324594918987722</c:v>
                </c:pt>
                <c:pt idx="31">
                  <c:v>0.33439575439551839</c:v>
                </c:pt>
                <c:pt idx="32">
                  <c:v>14.185498668398941</c:v>
                </c:pt>
                <c:pt idx="33">
                  <c:v>22.569671070203189</c:v>
                </c:pt>
                <c:pt idx="34">
                  <c:v>1.2483038125967141</c:v>
                </c:pt>
                <c:pt idx="35">
                  <c:v>2.8266136015939991</c:v>
                </c:pt>
                <c:pt idx="36">
                  <c:v>2.889644050004426</c:v>
                </c:pt>
                <c:pt idx="37">
                  <c:v>4.8413285279995764</c:v>
                </c:pt>
                <c:pt idx="38">
                  <c:v>0.27952708160155448</c:v>
                </c:pt>
                <c:pt idx="39">
                  <c:v>0.2706446875934489</c:v>
                </c:pt>
                <c:pt idx="40">
                  <c:v>1.6211130965966729</c:v>
                </c:pt>
                <c:pt idx="41">
                  <c:v>2.5345945278008002</c:v>
                </c:pt>
                <c:pt idx="42">
                  <c:v>1.4613634405890481</c:v>
                </c:pt>
                <c:pt idx="43">
                  <c:v>0.38812236260273492</c:v>
                </c:pt>
                <c:pt idx="44">
                  <c:v>0.33339097499847409</c:v>
                </c:pt>
                <c:pt idx="45">
                  <c:v>1.732588907203171</c:v>
                </c:pt>
                <c:pt idx="46">
                  <c:v>1.8953458056028469</c:v>
                </c:pt>
                <c:pt idx="47">
                  <c:v>0.72660832519759422</c:v>
                </c:pt>
                <c:pt idx="48">
                  <c:v>1.612263461394468</c:v>
                </c:pt>
                <c:pt idx="49">
                  <c:v>2.578210091398796</c:v>
                </c:pt>
                <c:pt idx="50">
                  <c:v>1.467613726807758</c:v>
                </c:pt>
                <c:pt idx="51">
                  <c:v>0.39850777920219121</c:v>
                </c:pt>
                <c:pt idx="52">
                  <c:v>0.33628309560008351</c:v>
                </c:pt>
                <c:pt idx="53">
                  <c:v>1.7248002146021459</c:v>
                </c:pt>
                <c:pt idx="54">
                  <c:v>1.8964809110038909</c:v>
                </c:pt>
                <c:pt idx="55">
                  <c:v>0.72607111199758945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53-48D2-98D0-A8CAC10C8ED7}"/>
            </c:ext>
          </c:extLst>
        </c:ser>
        <c:ser>
          <c:idx val="5"/>
          <c:order val="2"/>
          <c:tx>
            <c:strRef>
              <c:f>'[3]Pure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Decorrelation'!$AP$3:$AP$290</c:f>
              <c:numCache>
                <c:formatCode>General</c:formatCode>
                <c:ptCount val="288"/>
                <c:pt idx="0">
                  <c:v>0.64329988695681095</c:v>
                </c:pt>
                <c:pt idx="1">
                  <c:v>5.4055900205858052</c:v>
                </c:pt>
                <c:pt idx="2">
                  <c:v>0.93564576860517268</c:v>
                </c:pt>
                <c:pt idx="3">
                  <c:v>1.4070079708006229</c:v>
                </c:pt>
                <c:pt idx="4">
                  <c:v>1.4234329207800329</c:v>
                </c:pt>
                <c:pt idx="5">
                  <c:v>2.7138487190008158</c:v>
                </c:pt>
                <c:pt idx="6">
                  <c:v>0.79728827779181299</c:v>
                </c:pt>
                <c:pt idx="7">
                  <c:v>0.80661841244436805</c:v>
                </c:pt>
                <c:pt idx="8">
                  <c:v>4.1986625367775563</c:v>
                </c:pt>
                <c:pt idx="9">
                  <c:v>4.5869307244662192</c:v>
                </c:pt>
                <c:pt idx="10">
                  <c:v>1.3666633913759141</c:v>
                </c:pt>
                <c:pt idx="11">
                  <c:v>1.5024540273938329</c:v>
                </c:pt>
                <c:pt idx="12">
                  <c:v>6.7350586912594732</c:v>
                </c:pt>
                <c:pt idx="13">
                  <c:v>2.1246953310444949</c:v>
                </c:pt>
                <c:pt idx="14">
                  <c:v>2.1756916039623322</c:v>
                </c:pt>
                <c:pt idx="15">
                  <c:v>0.59239804889075454</c:v>
                </c:pt>
                <c:pt idx="16">
                  <c:v>6.1601466916501524</c:v>
                </c:pt>
                <c:pt idx="17">
                  <c:v>0.25509287682361897</c:v>
                </c:pt>
                <c:pt idx="18">
                  <c:v>3.0382007759530101</c:v>
                </c:pt>
                <c:pt idx="19">
                  <c:v>1.0557052815798671</c:v>
                </c:pt>
                <c:pt idx="20">
                  <c:v>0.59077311786822972</c:v>
                </c:pt>
                <c:pt idx="21">
                  <c:v>0.87197846067138018</c:v>
                </c:pt>
                <c:pt idx="22">
                  <c:v>8.7008660240098804E-2</c:v>
                </c:pt>
                <c:pt idx="23">
                  <c:v>1.299322402477264</c:v>
                </c:pt>
                <c:pt idx="24">
                  <c:v>1.197157013230026</c:v>
                </c:pt>
                <c:pt idx="25">
                  <c:v>0.16974164615385229</c:v>
                </c:pt>
                <c:pt idx="26">
                  <c:v>1.393231698032469</c:v>
                </c:pt>
                <c:pt idx="27">
                  <c:v>0.45005883043631911</c:v>
                </c:pt>
                <c:pt idx="28">
                  <c:v>1.0424711590167139</c:v>
                </c:pt>
                <c:pt idx="29">
                  <c:v>0.64967948319390412</c:v>
                </c:pt>
                <c:pt idx="30">
                  <c:v>0.79554982939735053</c:v>
                </c:pt>
                <c:pt idx="31">
                  <c:v>0.64106546239927409</c:v>
                </c:pt>
                <c:pt idx="32">
                  <c:v>4.340338162472472</c:v>
                </c:pt>
                <c:pt idx="33">
                  <c:v>5.4272517034318302</c:v>
                </c:pt>
                <c:pt idx="34">
                  <c:v>1.494605062808841</c:v>
                </c:pt>
                <c:pt idx="35">
                  <c:v>2.6775941260159022</c:v>
                </c:pt>
                <c:pt idx="36">
                  <c:v>2.9415741386357701</c:v>
                </c:pt>
                <c:pt idx="37">
                  <c:v>4.4582370821852244</c:v>
                </c:pt>
                <c:pt idx="38">
                  <c:v>0.6079050369560719</c:v>
                </c:pt>
                <c:pt idx="39">
                  <c:v>0.6155471679754555</c:v>
                </c:pt>
                <c:pt idx="40">
                  <c:v>0.73280239859595897</c:v>
                </c:pt>
                <c:pt idx="41">
                  <c:v>5.1893628177698714</c:v>
                </c:pt>
                <c:pt idx="42">
                  <c:v>1.747598138032481</c:v>
                </c:pt>
                <c:pt idx="43">
                  <c:v>0.1674446085002273</c:v>
                </c:pt>
                <c:pt idx="44">
                  <c:v>9.7614819183945573E-2</c:v>
                </c:pt>
                <c:pt idx="45">
                  <c:v>1.7029819520190359</c:v>
                </c:pt>
                <c:pt idx="46">
                  <c:v>3.5908283095806839</c:v>
                </c:pt>
                <c:pt idx="47">
                  <c:v>0.66248146397992969</c:v>
                </c:pt>
                <c:pt idx="48">
                  <c:v>0.72079235077835624</c:v>
                </c:pt>
                <c:pt idx="49">
                  <c:v>5.2230584769975392</c:v>
                </c:pt>
                <c:pt idx="50">
                  <c:v>1.727753235446289</c:v>
                </c:pt>
                <c:pt idx="51">
                  <c:v>0.16405203333124521</c:v>
                </c:pt>
                <c:pt idx="52">
                  <c:v>9.3166027637198501E-2</c:v>
                </c:pt>
                <c:pt idx="53">
                  <c:v>1.6607567313592879</c:v>
                </c:pt>
                <c:pt idx="54">
                  <c:v>3.5093512987252331</c:v>
                </c:pt>
                <c:pt idx="55">
                  <c:v>0.64049233505502345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53-48D2-98D0-A8CAC10C8ED7}"/>
            </c:ext>
          </c:extLst>
        </c:ser>
        <c:ser>
          <c:idx val="7"/>
          <c:order val="3"/>
          <c:tx>
            <c:strRef>
              <c:f>'[3]Pure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Decorrelation'!$AR$3:$AR$290</c:f>
              <c:numCache>
                <c:formatCode>General</c:formatCode>
                <c:ptCount val="288"/>
                <c:pt idx="0">
                  <c:v>0.49734084899537268</c:v>
                </c:pt>
                <c:pt idx="1">
                  <c:v>0.7040934518910944</c:v>
                </c:pt>
                <c:pt idx="2">
                  <c:v>0.55350869079120457</c:v>
                </c:pt>
                <c:pt idx="3">
                  <c:v>0.55066043883562088</c:v>
                </c:pt>
                <c:pt idx="4">
                  <c:v>0.58627225249074399</c:v>
                </c:pt>
                <c:pt idx="5">
                  <c:v>0.55416089775972066</c:v>
                </c:pt>
                <c:pt idx="6">
                  <c:v>0.55545541015453637</c:v>
                </c:pt>
                <c:pt idx="7">
                  <c:v>0.38423426309600472</c:v>
                </c:pt>
                <c:pt idx="8">
                  <c:v>0.54908877275884149</c:v>
                </c:pt>
                <c:pt idx="9">
                  <c:v>0.69727616915479307</c:v>
                </c:pt>
                <c:pt idx="10">
                  <c:v>0.57967064371332522</c:v>
                </c:pt>
                <c:pt idx="11">
                  <c:v>0.55179297802969818</c:v>
                </c:pt>
                <c:pt idx="12">
                  <c:v>0.61217885105870662</c:v>
                </c:pt>
                <c:pt idx="13">
                  <c:v>0.55055663762614127</c:v>
                </c:pt>
                <c:pt idx="14">
                  <c:v>0.59058393696323042</c:v>
                </c:pt>
                <c:pt idx="15">
                  <c:v>0.39168538153171528</c:v>
                </c:pt>
                <c:pt idx="16">
                  <c:v>0.59209611709229648</c:v>
                </c:pt>
                <c:pt idx="17">
                  <c:v>0.58887732089497147</c:v>
                </c:pt>
                <c:pt idx="18">
                  <c:v>0.60291555500589311</c:v>
                </c:pt>
                <c:pt idx="19">
                  <c:v>0.596103671612218</c:v>
                </c:pt>
                <c:pt idx="20">
                  <c:v>0.60201393230818212</c:v>
                </c:pt>
                <c:pt idx="21">
                  <c:v>0.59465395482257011</c:v>
                </c:pt>
                <c:pt idx="22">
                  <c:v>0.61266271728090937</c:v>
                </c:pt>
                <c:pt idx="23">
                  <c:v>0.61102231964468956</c:v>
                </c:pt>
                <c:pt idx="24">
                  <c:v>0.7781857233960181</c:v>
                </c:pt>
                <c:pt idx="25">
                  <c:v>0.78050318248569961</c:v>
                </c:pt>
                <c:pt idx="26">
                  <c:v>0.91399450395256276</c:v>
                </c:pt>
                <c:pt idx="27">
                  <c:v>0.90814481959678228</c:v>
                </c:pt>
                <c:pt idx="28">
                  <c:v>0.7092371398583055</c:v>
                </c:pt>
                <c:pt idx="29">
                  <c:v>0.70852709496393795</c:v>
                </c:pt>
                <c:pt idx="30">
                  <c:v>0.88602859769016507</c:v>
                </c:pt>
                <c:pt idx="31">
                  <c:v>0.87200702643021943</c:v>
                </c:pt>
                <c:pt idx="32">
                  <c:v>1.811368154315278</c:v>
                </c:pt>
                <c:pt idx="33">
                  <c:v>1.8224408743437379</c:v>
                </c:pt>
                <c:pt idx="34">
                  <c:v>0.83961295061744745</c:v>
                </c:pt>
                <c:pt idx="35">
                  <c:v>0.83801390412263577</c:v>
                </c:pt>
                <c:pt idx="36">
                  <c:v>1.0997258896008131</c:v>
                </c:pt>
                <c:pt idx="37">
                  <c:v>1.1135163471568379</c:v>
                </c:pt>
                <c:pt idx="38">
                  <c:v>0.50463322410359979</c:v>
                </c:pt>
                <c:pt idx="39">
                  <c:v>0.50906707947142427</c:v>
                </c:pt>
                <c:pt idx="40">
                  <c:v>0.35987774617969992</c:v>
                </c:pt>
                <c:pt idx="41">
                  <c:v>1.2220924987457691</c:v>
                </c:pt>
                <c:pt idx="42">
                  <c:v>1.2004482771735641</c:v>
                </c:pt>
                <c:pt idx="43">
                  <c:v>0.3999714894685894</c:v>
                </c:pt>
                <c:pt idx="44">
                  <c:v>0.34685175977647298</c:v>
                </c:pt>
                <c:pt idx="45">
                  <c:v>1.2157027193345129</c:v>
                </c:pt>
                <c:pt idx="46">
                  <c:v>1.1876267405692491</c:v>
                </c:pt>
                <c:pt idx="47">
                  <c:v>0.38816625433973972</c:v>
                </c:pt>
                <c:pt idx="48">
                  <c:v>0.36014064331538981</c:v>
                </c:pt>
                <c:pt idx="49">
                  <c:v>1.2555223599076271</c:v>
                </c:pt>
                <c:pt idx="50">
                  <c:v>1.1870275109540671</c:v>
                </c:pt>
                <c:pt idx="51">
                  <c:v>0.38284632293507459</c:v>
                </c:pt>
                <c:pt idx="52">
                  <c:v>0.3440708521287888</c:v>
                </c:pt>
                <c:pt idx="53">
                  <c:v>1.1794772887602449</c:v>
                </c:pt>
                <c:pt idx="54">
                  <c:v>1.165336957154796</c:v>
                </c:pt>
                <c:pt idx="55">
                  <c:v>0.38121729772537949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53-48D2-98D0-A8CAC10C8ED7}"/>
            </c:ext>
          </c:extLst>
        </c:ser>
        <c:ser>
          <c:idx val="9"/>
          <c:order val="4"/>
          <c:tx>
            <c:strRef>
              <c:f>'[3]Pure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Decorrelation'!$AT$3:$AT$290</c:f>
              <c:numCache>
                <c:formatCode>General</c:formatCode>
                <c:ptCount val="288"/>
                <c:pt idx="0">
                  <c:v>1.229328155238181</c:v>
                </c:pt>
                <c:pt idx="1">
                  <c:v>3.3204935763962569</c:v>
                </c:pt>
                <c:pt idx="2">
                  <c:v>1.603135570790619</c:v>
                </c:pt>
                <c:pt idx="3">
                  <c:v>2.232077476195991</c:v>
                </c:pt>
                <c:pt idx="4">
                  <c:v>2.28622937859036</c:v>
                </c:pt>
                <c:pt idx="5">
                  <c:v>3.407924725627526</c:v>
                </c:pt>
                <c:pt idx="6">
                  <c:v>1.2010191838257009</c:v>
                </c:pt>
                <c:pt idx="7">
                  <c:v>0.74345651865005491</c:v>
                </c:pt>
                <c:pt idx="8">
                  <c:v>3.743954476015642</c:v>
                </c:pt>
                <c:pt idx="9">
                  <c:v>4.489970643585548</c:v>
                </c:pt>
                <c:pt idx="10">
                  <c:v>1.876651134388521</c:v>
                </c:pt>
                <c:pt idx="11">
                  <c:v>2.063528740452603</c:v>
                </c:pt>
                <c:pt idx="12">
                  <c:v>4.549630107358098</c:v>
                </c:pt>
                <c:pt idx="13">
                  <c:v>2.735809289198369</c:v>
                </c:pt>
                <c:pt idx="14">
                  <c:v>1.976941184140742</c:v>
                </c:pt>
                <c:pt idx="15">
                  <c:v>2.3189613595604841E-2</c:v>
                </c:pt>
                <c:pt idx="16">
                  <c:v>3.6590069761499762</c:v>
                </c:pt>
                <c:pt idx="17">
                  <c:v>1.2799042925238611</c:v>
                </c:pt>
                <c:pt idx="18">
                  <c:v>2.2676316044293339</c:v>
                </c:pt>
                <c:pt idx="19">
                  <c:v>1.764660040754825</c:v>
                </c:pt>
                <c:pt idx="20">
                  <c:v>1.600178191810846</c:v>
                </c:pt>
                <c:pt idx="21">
                  <c:v>1.820665453653783</c:v>
                </c:pt>
                <c:pt idx="22">
                  <c:v>0.43456657538190491</c:v>
                </c:pt>
                <c:pt idx="23">
                  <c:v>1.863175843842328</c:v>
                </c:pt>
                <c:pt idx="24">
                  <c:v>1.6293909346219151</c:v>
                </c:pt>
                <c:pt idx="25">
                  <c:v>0.53845654968172307</c:v>
                </c:pt>
                <c:pt idx="26">
                  <c:v>2.083607973810286</c:v>
                </c:pt>
                <c:pt idx="27">
                  <c:v>0.14818309061229221</c:v>
                </c:pt>
                <c:pt idx="28">
                  <c:v>1.530488581210375</c:v>
                </c:pt>
                <c:pt idx="29">
                  <c:v>0.47116133142262689</c:v>
                </c:pt>
                <c:pt idx="30">
                  <c:v>1.380200501810759</c:v>
                </c:pt>
                <c:pt idx="31">
                  <c:v>0.24777993732132009</c:v>
                </c:pt>
                <c:pt idx="32">
                  <c:v>11.926525730965659</c:v>
                </c:pt>
                <c:pt idx="33">
                  <c:v>16.221782916644589</c:v>
                </c:pt>
                <c:pt idx="34">
                  <c:v>3.383874090434984</c:v>
                </c:pt>
                <c:pt idx="35">
                  <c:v>4.55421769330278</c:v>
                </c:pt>
                <c:pt idx="36">
                  <c:v>2.2070001655723899</c:v>
                </c:pt>
                <c:pt idx="37">
                  <c:v>3.1172546982299538</c:v>
                </c:pt>
                <c:pt idx="38">
                  <c:v>0.1250372128095478</c:v>
                </c:pt>
                <c:pt idx="39">
                  <c:v>0.1876061753835529</c:v>
                </c:pt>
                <c:pt idx="40">
                  <c:v>2.3113160557579251</c:v>
                </c:pt>
                <c:pt idx="41">
                  <c:v>3.651429356168955</c:v>
                </c:pt>
                <c:pt idx="42">
                  <c:v>2.969703031517565</c:v>
                </c:pt>
                <c:pt idx="43">
                  <c:v>0.81813440942205484</c:v>
                </c:pt>
                <c:pt idx="44">
                  <c:v>0.63810669458471236</c:v>
                </c:pt>
                <c:pt idx="45">
                  <c:v>2.538798210397363</c:v>
                </c:pt>
                <c:pt idx="46">
                  <c:v>6.8602393158245834</c:v>
                </c:pt>
                <c:pt idx="47">
                  <c:v>1.5622041133698079</c:v>
                </c:pt>
                <c:pt idx="48">
                  <c:v>2.2889811706729239</c:v>
                </c:pt>
                <c:pt idx="49">
                  <c:v>3.5834204722195859</c:v>
                </c:pt>
                <c:pt idx="50">
                  <c:v>2.9276279522106048</c:v>
                </c:pt>
                <c:pt idx="51">
                  <c:v>0.77932647564448421</c:v>
                </c:pt>
                <c:pt idx="52">
                  <c:v>0.63730081524699922</c:v>
                </c:pt>
                <c:pt idx="53">
                  <c:v>2.427675818931311</c:v>
                </c:pt>
                <c:pt idx="54">
                  <c:v>6.7489444418344648</c:v>
                </c:pt>
                <c:pt idx="55">
                  <c:v>1.5527781444136051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53-48D2-98D0-A8CAC10C8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'[3]Pure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Decorrelation'!$AL$3:$AL$290</c:f>
              <c:numCache>
                <c:formatCode>General</c:formatCode>
                <c:ptCount val="288"/>
                <c:pt idx="0">
                  <c:v>0.89016523566097017</c:v>
                </c:pt>
                <c:pt idx="1">
                  <c:v>0.991148186661303</c:v>
                </c:pt>
                <c:pt idx="2">
                  <c:v>0.69828779846429823</c:v>
                </c:pt>
                <c:pt idx="3">
                  <c:v>0.50228874939493839</c:v>
                </c:pt>
                <c:pt idx="4">
                  <c:v>1.872031838167459</c:v>
                </c:pt>
                <c:pt idx="5">
                  <c:v>1.066239689150825</c:v>
                </c:pt>
                <c:pt idx="6">
                  <c:v>0.83244896880351005</c:v>
                </c:pt>
                <c:pt idx="7">
                  <c:v>0.55922881592996421</c:v>
                </c:pt>
                <c:pt idx="8">
                  <c:v>0.99350876817479727</c:v>
                </c:pt>
                <c:pt idx="9">
                  <c:v>1.225601964443922</c:v>
                </c:pt>
                <c:pt idx="10">
                  <c:v>0.58505497123114769</c:v>
                </c:pt>
                <c:pt idx="11">
                  <c:v>1.127992346603423</c:v>
                </c:pt>
                <c:pt idx="12">
                  <c:v>0.97481990293599663</c:v>
                </c:pt>
                <c:pt idx="13">
                  <c:v>1.6170723368879409</c:v>
                </c:pt>
                <c:pt idx="14">
                  <c:v>0.51738141570240259</c:v>
                </c:pt>
                <c:pt idx="15">
                  <c:v>1.0723929873202001</c:v>
                </c:pt>
                <c:pt idx="16">
                  <c:v>0.38381090993061662</c:v>
                </c:pt>
                <c:pt idx="17">
                  <c:v>1.1931714266072959</c:v>
                </c:pt>
                <c:pt idx="18">
                  <c:v>0.51676115174777804</c:v>
                </c:pt>
                <c:pt idx="19">
                  <c:v>0.91440775548107922</c:v>
                </c:pt>
                <c:pt idx="20">
                  <c:v>0.87243906031362717</c:v>
                </c:pt>
                <c:pt idx="21">
                  <c:v>0.51931951851584013</c:v>
                </c:pt>
                <c:pt idx="22">
                  <c:v>1.3794862876646219</c:v>
                </c:pt>
                <c:pt idx="23">
                  <c:v>0.27721387320198121</c:v>
                </c:pt>
                <c:pt idx="24">
                  <c:v>0.5497678167186677</c:v>
                </c:pt>
                <c:pt idx="25">
                  <c:v>0.53856419865041971</c:v>
                </c:pt>
                <c:pt idx="26">
                  <c:v>0.49422961291857059</c:v>
                </c:pt>
                <c:pt idx="27">
                  <c:v>0.51938252900727089</c:v>
                </c:pt>
                <c:pt idx="28">
                  <c:v>0.42445337674580508</c:v>
                </c:pt>
                <c:pt idx="29">
                  <c:v>0.45771589381620292</c:v>
                </c:pt>
                <c:pt idx="30">
                  <c:v>0.52344239470548926</c:v>
                </c:pt>
                <c:pt idx="31">
                  <c:v>0.44237504079937928</c:v>
                </c:pt>
                <c:pt idx="32">
                  <c:v>0.82792210406623779</c:v>
                </c:pt>
                <c:pt idx="33">
                  <c:v>0.99393388782627878</c:v>
                </c:pt>
                <c:pt idx="34">
                  <c:v>0.46232149964198471</c:v>
                </c:pt>
                <c:pt idx="35">
                  <c:v>0.4557845715433359</c:v>
                </c:pt>
                <c:pt idx="36">
                  <c:v>0.45441797012463209</c:v>
                </c:pt>
                <c:pt idx="37">
                  <c:v>0.47437075464986272</c:v>
                </c:pt>
                <c:pt idx="38">
                  <c:v>0.34762103729881338</c:v>
                </c:pt>
                <c:pt idx="39">
                  <c:v>0.31131578069180249</c:v>
                </c:pt>
                <c:pt idx="40">
                  <c:v>0.5804764894302934</c:v>
                </c:pt>
                <c:pt idx="41">
                  <c:v>0.38721314421854908</c:v>
                </c:pt>
                <c:pt idx="42">
                  <c:v>0.41335944710299372</c:v>
                </c:pt>
                <c:pt idx="43">
                  <c:v>0.78541488843038676</c:v>
                </c:pt>
                <c:pt idx="44">
                  <c:v>0.89613810577429831</c:v>
                </c:pt>
                <c:pt idx="45">
                  <c:v>0.49402317367494109</c:v>
                </c:pt>
                <c:pt idx="46">
                  <c:v>0.45494235428050162</c:v>
                </c:pt>
                <c:pt idx="47">
                  <c:v>0.6839960974175483</c:v>
                </c:pt>
                <c:pt idx="48">
                  <c:v>0.58350741467438638</c:v>
                </c:pt>
                <c:pt idx="49">
                  <c:v>0.41775091383606189</c:v>
                </c:pt>
                <c:pt idx="50">
                  <c:v>0.43216402777470653</c:v>
                </c:pt>
                <c:pt idx="51">
                  <c:v>0.82049379316158588</c:v>
                </c:pt>
                <c:pt idx="52">
                  <c:v>0.8730250399094075</c:v>
                </c:pt>
                <c:pt idx="53">
                  <c:v>0.46975058512762191</c:v>
                </c:pt>
                <c:pt idx="54">
                  <c:v>0.44169646115042271</c:v>
                </c:pt>
                <c:pt idx="55">
                  <c:v>0.67204003366641696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B8-48B7-A2A7-F15AA1F618A2}"/>
            </c:ext>
          </c:extLst>
        </c:ser>
        <c:ser>
          <c:idx val="3"/>
          <c:order val="1"/>
          <c:tx>
            <c:strRef>
              <c:f>'[3]Pure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Decorrelation'!$AO$3:$AO$290</c:f>
              <c:numCache>
                <c:formatCode>General</c:formatCode>
                <c:ptCount val="288"/>
                <c:pt idx="0">
                  <c:v>0.63727064081467688</c:v>
                </c:pt>
                <c:pt idx="1">
                  <c:v>0.5042430258064996</c:v>
                </c:pt>
                <c:pt idx="2">
                  <c:v>0.55716449539759194</c:v>
                </c:pt>
                <c:pt idx="3">
                  <c:v>0.30586374039994552</c:v>
                </c:pt>
                <c:pt idx="4">
                  <c:v>1.2105695233913141</c:v>
                </c:pt>
                <c:pt idx="5">
                  <c:v>0.60535068159806538</c:v>
                </c:pt>
                <c:pt idx="6">
                  <c:v>0.6051213836006355</c:v>
                </c:pt>
                <c:pt idx="7">
                  <c:v>0.38785487700952209</c:v>
                </c:pt>
                <c:pt idx="8">
                  <c:v>0.61477641961537299</c:v>
                </c:pt>
                <c:pt idx="9">
                  <c:v>0.72641643899842168</c:v>
                </c:pt>
                <c:pt idx="10">
                  <c:v>0.39333539439830928</c:v>
                </c:pt>
                <c:pt idx="11">
                  <c:v>0.66114497999078592</c:v>
                </c:pt>
                <c:pt idx="12">
                  <c:v>0.52813400739687499</c:v>
                </c:pt>
                <c:pt idx="13">
                  <c:v>0.68764100241241977</c:v>
                </c:pt>
                <c:pt idx="14">
                  <c:v>0.29430231081205421</c:v>
                </c:pt>
                <c:pt idx="15">
                  <c:v>0.82101454099174587</c:v>
                </c:pt>
                <c:pt idx="16">
                  <c:v>0.32723020838457162</c:v>
                </c:pt>
                <c:pt idx="17">
                  <c:v>1.3081263273954391</c:v>
                </c:pt>
                <c:pt idx="18">
                  <c:v>0.38069835960050108</c:v>
                </c:pt>
                <c:pt idx="19">
                  <c:v>1.065615429601166</c:v>
                </c:pt>
                <c:pt idx="20">
                  <c:v>0.85559599060215985</c:v>
                </c:pt>
                <c:pt idx="21">
                  <c:v>0.41236647160258139</c:v>
                </c:pt>
                <c:pt idx="22">
                  <c:v>1.512612112605711</c:v>
                </c:pt>
                <c:pt idx="23">
                  <c:v>0.22798124319524499</c:v>
                </c:pt>
                <c:pt idx="24">
                  <c:v>0.37850405939971099</c:v>
                </c:pt>
                <c:pt idx="25">
                  <c:v>0.39334530361229553</c:v>
                </c:pt>
                <c:pt idx="26">
                  <c:v>0.33341666939086279</c:v>
                </c:pt>
                <c:pt idx="27">
                  <c:v>0.38012409160728561</c:v>
                </c:pt>
                <c:pt idx="28">
                  <c:v>0.34268871479434893</c:v>
                </c:pt>
                <c:pt idx="29">
                  <c:v>0.3100466749863699</c:v>
                </c:pt>
                <c:pt idx="30">
                  <c:v>0.33921429200563569</c:v>
                </c:pt>
                <c:pt idx="31">
                  <c:v>0.32682017218903642</c:v>
                </c:pt>
                <c:pt idx="32">
                  <c:v>0.55787610919796859</c:v>
                </c:pt>
                <c:pt idx="33">
                  <c:v>0.75133954300545158</c:v>
                </c:pt>
                <c:pt idx="34">
                  <c:v>0.3011765269911848</c:v>
                </c:pt>
                <c:pt idx="35">
                  <c:v>0.36729356519063</c:v>
                </c:pt>
                <c:pt idx="36">
                  <c:v>0.31594082119408989</c:v>
                </c:pt>
                <c:pt idx="37">
                  <c:v>0.3745165918022394</c:v>
                </c:pt>
                <c:pt idx="38">
                  <c:v>0.24105783640989101</c:v>
                </c:pt>
                <c:pt idx="39">
                  <c:v>0.2309926971967797</c:v>
                </c:pt>
                <c:pt idx="40">
                  <c:v>0.50544248160440475</c:v>
                </c:pt>
                <c:pt idx="41">
                  <c:v>0.29409726840094658</c:v>
                </c:pt>
                <c:pt idx="42">
                  <c:v>0.33054617540328762</c:v>
                </c:pt>
                <c:pt idx="43">
                  <c:v>0.84073026760015634</c:v>
                </c:pt>
                <c:pt idx="44">
                  <c:v>0.93179575938847847</c:v>
                </c:pt>
                <c:pt idx="45">
                  <c:v>0.35572725341189648</c:v>
                </c:pt>
                <c:pt idx="46">
                  <c:v>0.30089894939446821</c:v>
                </c:pt>
                <c:pt idx="47">
                  <c:v>0.50292837639572097</c:v>
                </c:pt>
                <c:pt idx="48">
                  <c:v>0.4885700542014092</c:v>
                </c:pt>
                <c:pt idx="49">
                  <c:v>0.28282199099776328</c:v>
                </c:pt>
                <c:pt idx="50">
                  <c:v>0.33187643379787912</c:v>
                </c:pt>
                <c:pt idx="51">
                  <c:v>0.83785251879016864</c:v>
                </c:pt>
                <c:pt idx="52">
                  <c:v>0.94686192480730824</c:v>
                </c:pt>
                <c:pt idx="53">
                  <c:v>0.35397485499270259</c:v>
                </c:pt>
                <c:pt idx="54">
                  <c:v>0.2939909928012639</c:v>
                </c:pt>
                <c:pt idx="55">
                  <c:v>0.50439499719068404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B8-48B7-A2A7-F15AA1F618A2}"/>
            </c:ext>
          </c:extLst>
        </c:ser>
        <c:ser>
          <c:idx val="5"/>
          <c:order val="2"/>
          <c:tx>
            <c:strRef>
              <c:f>'[3]Pure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Decorrelation'!$AQ$3:$AQ$290</c:f>
              <c:numCache>
                <c:formatCode>General</c:formatCode>
                <c:ptCount val="288"/>
                <c:pt idx="0">
                  <c:v>0.90623116721399133</c:v>
                </c:pt>
                <c:pt idx="1">
                  <c:v>0.66988222845830026</c:v>
                </c:pt>
                <c:pt idx="2">
                  <c:v>0.54026162130758171</c:v>
                </c:pt>
                <c:pt idx="3">
                  <c:v>0.38976669064722957</c:v>
                </c:pt>
                <c:pt idx="4">
                  <c:v>2.410801941249519</c:v>
                </c:pt>
                <c:pt idx="5">
                  <c:v>0.85273691690526898</c:v>
                </c:pt>
                <c:pt idx="6">
                  <c:v>0.60773832001723349</c:v>
                </c:pt>
                <c:pt idx="7">
                  <c:v>0.41837963126599792</c:v>
                </c:pt>
                <c:pt idx="8">
                  <c:v>0.90559199433773752</c:v>
                </c:pt>
                <c:pt idx="9">
                  <c:v>1.415689541259781</c:v>
                </c:pt>
                <c:pt idx="10">
                  <c:v>0.41602321853861213</c:v>
                </c:pt>
                <c:pt idx="11">
                  <c:v>0.66951766423881054</c:v>
                </c:pt>
                <c:pt idx="12">
                  <c:v>0.77552924095652997</c:v>
                </c:pt>
                <c:pt idx="13">
                  <c:v>0.94974508164450522</c:v>
                </c:pt>
                <c:pt idx="14">
                  <c:v>0.38585680141113698</c:v>
                </c:pt>
                <c:pt idx="15">
                  <c:v>0.78475319379940633</c:v>
                </c:pt>
                <c:pt idx="16">
                  <c:v>0.32728738463483747</c:v>
                </c:pt>
                <c:pt idx="17">
                  <c:v>1.7239579925313591</c:v>
                </c:pt>
                <c:pt idx="18">
                  <c:v>0.45374890589155259</c:v>
                </c:pt>
                <c:pt idx="19">
                  <c:v>1.1441323408391331</c:v>
                </c:pt>
                <c:pt idx="20">
                  <c:v>0.78137000743299723</c:v>
                </c:pt>
                <c:pt idx="21">
                  <c:v>0.75061712488532062</c:v>
                </c:pt>
                <c:pt idx="22">
                  <c:v>1.5575018590316181</c:v>
                </c:pt>
                <c:pt idx="23">
                  <c:v>0.22625689511187369</c:v>
                </c:pt>
                <c:pt idx="24">
                  <c:v>0.6412787031847984</c:v>
                </c:pt>
                <c:pt idx="25">
                  <c:v>0.66886843917891381</c:v>
                </c:pt>
                <c:pt idx="26">
                  <c:v>0.4148556764703244</c:v>
                </c:pt>
                <c:pt idx="27">
                  <c:v>0.61776879709213972</c:v>
                </c:pt>
                <c:pt idx="28">
                  <c:v>0.43381634042598299</c:v>
                </c:pt>
                <c:pt idx="29">
                  <c:v>0.39840380069799719</c:v>
                </c:pt>
                <c:pt idx="30">
                  <c:v>0.42164124436676498</c:v>
                </c:pt>
                <c:pt idx="31">
                  <c:v>0.41233766931109128</c:v>
                </c:pt>
                <c:pt idx="32">
                  <c:v>0.98311033826321359</c:v>
                </c:pt>
                <c:pt idx="33">
                  <c:v>1.095300895022228</c:v>
                </c:pt>
                <c:pt idx="34">
                  <c:v>0.41983369230292739</c:v>
                </c:pt>
                <c:pt idx="35">
                  <c:v>0.45150345722213392</c:v>
                </c:pt>
                <c:pt idx="36">
                  <c:v>0.40090229064226152</c:v>
                </c:pt>
                <c:pt idx="37">
                  <c:v>0.4532236145809293</c:v>
                </c:pt>
                <c:pt idx="38">
                  <c:v>0.32875313456170258</c:v>
                </c:pt>
                <c:pt idx="39">
                  <c:v>0.32926227496936911</c:v>
                </c:pt>
                <c:pt idx="40">
                  <c:v>0.46819197959266601</c:v>
                </c:pt>
                <c:pt idx="41">
                  <c:v>0.3131150704808533</c:v>
                </c:pt>
                <c:pt idx="42">
                  <c:v>0.35059566865675151</c:v>
                </c:pt>
                <c:pt idx="43">
                  <c:v>0.64505018331110475</c:v>
                </c:pt>
                <c:pt idx="44">
                  <c:v>0.90589155731722715</c:v>
                </c:pt>
                <c:pt idx="45">
                  <c:v>0.3879940625745803</c:v>
                </c:pt>
                <c:pt idx="46">
                  <c:v>0.32590354960411783</c:v>
                </c:pt>
                <c:pt idx="47">
                  <c:v>0.58672150387428701</c:v>
                </c:pt>
                <c:pt idx="48">
                  <c:v>0.46144613591022787</c:v>
                </c:pt>
                <c:pt idx="49">
                  <c:v>0.31703482898883523</c:v>
                </c:pt>
                <c:pt idx="50">
                  <c:v>0.34622876150533549</c:v>
                </c:pt>
                <c:pt idx="51">
                  <c:v>0.62452946826815603</c:v>
                </c:pt>
                <c:pt idx="52">
                  <c:v>0.8855442162137479</c:v>
                </c:pt>
                <c:pt idx="53">
                  <c:v>0.38779683974571533</c:v>
                </c:pt>
                <c:pt idx="54">
                  <c:v>0.31773599400185049</c:v>
                </c:pt>
                <c:pt idx="55">
                  <c:v>0.57176063903607433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B8-48B7-A2A7-F15AA1F618A2}"/>
            </c:ext>
          </c:extLst>
        </c:ser>
        <c:ser>
          <c:idx val="7"/>
          <c:order val="3"/>
          <c:tx>
            <c:strRef>
              <c:f>'[3]Pure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Decorrelation'!$AS$3:$AS$290</c:f>
              <c:numCache>
                <c:formatCode>General</c:formatCode>
                <c:ptCount val="288"/>
                <c:pt idx="0">
                  <c:v>0.33391631622798729</c:v>
                </c:pt>
                <c:pt idx="1">
                  <c:v>0.36564089278690509</c:v>
                </c:pt>
                <c:pt idx="2">
                  <c:v>0.30373849784955381</c:v>
                </c:pt>
                <c:pt idx="3">
                  <c:v>0.28307851706631482</c:v>
                </c:pt>
                <c:pt idx="4">
                  <c:v>0.44670642097480601</c:v>
                </c:pt>
                <c:pt idx="5">
                  <c:v>0.34793169554322961</c:v>
                </c:pt>
                <c:pt idx="6">
                  <c:v>0.31594692715443667</c:v>
                </c:pt>
                <c:pt idx="7">
                  <c:v>0.27847594451159241</c:v>
                </c:pt>
                <c:pt idx="8">
                  <c:v>0.33204609351232639</c:v>
                </c:pt>
                <c:pt idx="9">
                  <c:v>0.35234488602727648</c:v>
                </c:pt>
                <c:pt idx="10">
                  <c:v>0.29899648446589711</c:v>
                </c:pt>
                <c:pt idx="11">
                  <c:v>0.32918147398158909</c:v>
                </c:pt>
                <c:pt idx="12">
                  <c:v>0.38939097062684602</c:v>
                </c:pt>
                <c:pt idx="13">
                  <c:v>0.3822622798848897</c:v>
                </c:pt>
                <c:pt idx="14">
                  <c:v>0.3066620287019759</c:v>
                </c:pt>
                <c:pt idx="15">
                  <c:v>0.31846227245405317</c:v>
                </c:pt>
                <c:pt idx="16">
                  <c:v>0.26992048779502509</c:v>
                </c:pt>
                <c:pt idx="17">
                  <c:v>0.3137287690769881</c:v>
                </c:pt>
                <c:pt idx="18">
                  <c:v>0.2602587386034429</c:v>
                </c:pt>
                <c:pt idx="19">
                  <c:v>0.28295137942768628</c:v>
                </c:pt>
                <c:pt idx="20">
                  <c:v>0.28862326149828732</c:v>
                </c:pt>
                <c:pt idx="21">
                  <c:v>0.26165141914971168</c:v>
                </c:pt>
                <c:pt idx="22">
                  <c:v>0.32336603943258518</c:v>
                </c:pt>
                <c:pt idx="23">
                  <c:v>0.27104658884927629</c:v>
                </c:pt>
                <c:pt idx="24">
                  <c:v>0.426943008415401</c:v>
                </c:pt>
                <c:pt idx="25">
                  <c:v>0.42304479917511351</c:v>
                </c:pt>
                <c:pt idx="26">
                  <c:v>0.35763412439264358</c:v>
                </c:pt>
                <c:pt idx="27">
                  <c:v>0.37095123119652268</c:v>
                </c:pt>
                <c:pt idx="28">
                  <c:v>0.37072574296034871</c:v>
                </c:pt>
                <c:pt idx="29">
                  <c:v>0.36835284866392609</c:v>
                </c:pt>
                <c:pt idx="30">
                  <c:v>0.31830786834470931</c:v>
                </c:pt>
                <c:pt idx="31">
                  <c:v>0.3298443672247231</c:v>
                </c:pt>
                <c:pt idx="32">
                  <c:v>0.52106421901844446</c:v>
                </c:pt>
                <c:pt idx="33">
                  <c:v>0.53289146260358389</c:v>
                </c:pt>
                <c:pt idx="34">
                  <c:v>0.38067542836070062</c:v>
                </c:pt>
                <c:pt idx="35">
                  <c:v>0.38599887411110101</c:v>
                </c:pt>
                <c:pt idx="36">
                  <c:v>0.37691918984055522</c:v>
                </c:pt>
                <c:pt idx="37">
                  <c:v>0.38213320863433181</c:v>
                </c:pt>
                <c:pt idx="38">
                  <c:v>0.30383308911696078</c:v>
                </c:pt>
                <c:pt idx="39">
                  <c:v>0.30642446815036228</c:v>
                </c:pt>
                <c:pt idx="40">
                  <c:v>0.27558584492653598</c:v>
                </c:pt>
                <c:pt idx="41">
                  <c:v>0.27708131554536519</c:v>
                </c:pt>
                <c:pt idx="42">
                  <c:v>0.27941713756881648</c:v>
                </c:pt>
                <c:pt idx="43">
                  <c:v>0.28365506837144489</c:v>
                </c:pt>
                <c:pt idx="44">
                  <c:v>0.28478705002926291</c:v>
                </c:pt>
                <c:pt idx="45">
                  <c:v>0.28857793584465968</c:v>
                </c:pt>
                <c:pt idx="46">
                  <c:v>0.27891518268734222</c:v>
                </c:pt>
                <c:pt idx="47">
                  <c:v>0.26365961357951162</c:v>
                </c:pt>
                <c:pt idx="48">
                  <c:v>0.27313851681537921</c:v>
                </c:pt>
                <c:pt idx="49">
                  <c:v>0.28978930525481689</c:v>
                </c:pt>
                <c:pt idx="50">
                  <c:v>0.2755482466425746</c:v>
                </c:pt>
                <c:pt idx="51">
                  <c:v>0.27260603345930579</c:v>
                </c:pt>
                <c:pt idx="52">
                  <c:v>0.2794581069145351</c:v>
                </c:pt>
                <c:pt idx="53">
                  <c:v>0.28407918154262002</c:v>
                </c:pt>
                <c:pt idx="54">
                  <c:v>0.26980750495567912</c:v>
                </c:pt>
                <c:pt idx="55">
                  <c:v>0.25973028568550938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B8-48B7-A2A7-F15AA1F618A2}"/>
            </c:ext>
          </c:extLst>
        </c:ser>
        <c:ser>
          <c:idx val="9"/>
          <c:order val="4"/>
          <c:tx>
            <c:strRef>
              <c:f>'[3]Pure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'[3]Pure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'[3]Pure Decorrelation'!$AU$3:$AU$290</c:f>
              <c:numCache>
                <c:formatCode>General</c:formatCode>
                <c:ptCount val="288"/>
                <c:pt idx="0">
                  <c:v>6.9434224564116436</c:v>
                </c:pt>
                <c:pt idx="1">
                  <c:v>2.4983120373915879</c:v>
                </c:pt>
                <c:pt idx="2">
                  <c:v>3.3146459042094651</c:v>
                </c:pt>
                <c:pt idx="3">
                  <c:v>1.1012815139722081</c:v>
                </c:pt>
                <c:pt idx="4">
                  <c:v>5.0789743165951222</c:v>
                </c:pt>
                <c:pt idx="5">
                  <c:v>3.2395683757029472</c:v>
                </c:pt>
                <c:pt idx="6">
                  <c:v>2.189029193622992</c:v>
                </c:pt>
                <c:pt idx="7">
                  <c:v>2.0036525954958049</c:v>
                </c:pt>
                <c:pt idx="8">
                  <c:v>4.354894652450457</c:v>
                </c:pt>
                <c:pt idx="9">
                  <c:v>3.809442000603303</c:v>
                </c:pt>
                <c:pt idx="10">
                  <c:v>1.7830402988474821</c:v>
                </c:pt>
                <c:pt idx="11">
                  <c:v>2.8671902905683959</c:v>
                </c:pt>
                <c:pt idx="12">
                  <c:v>2.3469473368953908</c:v>
                </c:pt>
                <c:pt idx="13">
                  <c:v>5.2826070547569541</c:v>
                </c:pt>
                <c:pt idx="14">
                  <c:v>1.1545169101562349</c:v>
                </c:pt>
                <c:pt idx="15">
                  <c:v>4.1352712746709583</c:v>
                </c:pt>
                <c:pt idx="16">
                  <c:v>1.031401765206829</c:v>
                </c:pt>
                <c:pt idx="17">
                  <c:v>6.2385821170173594</c:v>
                </c:pt>
                <c:pt idx="18">
                  <c:v>1.897485274029896</c:v>
                </c:pt>
                <c:pt idx="19">
                  <c:v>2.9445506507996471</c:v>
                </c:pt>
                <c:pt idx="20">
                  <c:v>2.9914486413355919</c:v>
                </c:pt>
                <c:pt idx="21">
                  <c:v>1.7698925959412011</c:v>
                </c:pt>
                <c:pt idx="22">
                  <c:v>7.1828249252866954</c:v>
                </c:pt>
                <c:pt idx="23">
                  <c:v>0.5840967587195337</c:v>
                </c:pt>
                <c:pt idx="24">
                  <c:v>1.507621155446395</c:v>
                </c:pt>
                <c:pt idx="25">
                  <c:v>1.967763759894297</c:v>
                </c:pt>
                <c:pt idx="26">
                  <c:v>1.108296139724553</c:v>
                </c:pt>
                <c:pt idx="27">
                  <c:v>1.630748734949157</c:v>
                </c:pt>
                <c:pt idx="28">
                  <c:v>1.043683131365106</c:v>
                </c:pt>
                <c:pt idx="29">
                  <c:v>1.03359033036977</c:v>
                </c:pt>
                <c:pt idx="30">
                  <c:v>0.87486739321611817</c:v>
                </c:pt>
                <c:pt idx="31">
                  <c:v>0.98375280229374762</c:v>
                </c:pt>
                <c:pt idx="32">
                  <c:v>2.8518247799016541</c:v>
                </c:pt>
                <c:pt idx="33">
                  <c:v>2.6926754711195828</c:v>
                </c:pt>
                <c:pt idx="34">
                  <c:v>1.3867905134335159</c:v>
                </c:pt>
                <c:pt idx="35">
                  <c:v>1.38125337115489</c:v>
                </c:pt>
                <c:pt idx="36">
                  <c:v>1.5368679239414631</c:v>
                </c:pt>
                <c:pt idx="37">
                  <c:v>1.1157612991984931</c:v>
                </c:pt>
                <c:pt idx="38">
                  <c:v>0.79859611210413273</c:v>
                </c:pt>
                <c:pt idx="39">
                  <c:v>0.63003670447506011</c:v>
                </c:pt>
                <c:pt idx="40">
                  <c:v>2.9985451527405531</c:v>
                </c:pt>
                <c:pt idx="41">
                  <c:v>0.91680039591155948</c:v>
                </c:pt>
                <c:pt idx="42">
                  <c:v>1.3116018630098549</c:v>
                </c:pt>
                <c:pt idx="43">
                  <c:v>4.9259610421955582</c:v>
                </c:pt>
                <c:pt idx="44">
                  <c:v>4.8022979271598158</c:v>
                </c:pt>
                <c:pt idx="45">
                  <c:v>1.3345173513051121</c:v>
                </c:pt>
                <c:pt idx="46">
                  <c:v>0.94400786003097892</c:v>
                </c:pt>
                <c:pt idx="47">
                  <c:v>2.729917801450938</c:v>
                </c:pt>
                <c:pt idx="48">
                  <c:v>2.9996374491602178</c:v>
                </c:pt>
                <c:pt idx="49">
                  <c:v>0.91238830867223442</c:v>
                </c:pt>
                <c:pt idx="50">
                  <c:v>1.3044625679962341</c:v>
                </c:pt>
                <c:pt idx="51">
                  <c:v>4.7980543686077004</c:v>
                </c:pt>
                <c:pt idx="52">
                  <c:v>4.6970888989511881</c:v>
                </c:pt>
                <c:pt idx="53">
                  <c:v>1.2437853509560231</c:v>
                </c:pt>
                <c:pt idx="54">
                  <c:v>0.90804376346059146</c:v>
                </c:pt>
                <c:pt idx="55">
                  <c:v>2.5593415067065508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AB8-48B7-A2A7-F15AA1F61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Decorrelation'!$N$978:$S$978</c:f>
              <c:numCache>
                <c:formatCode>General</c:formatCode>
                <c:ptCount val="6"/>
                <c:pt idx="0">
                  <c:v>-0.92224320017077022</c:v>
                </c:pt>
                <c:pt idx="1">
                  <c:v>-1.0422658253231971</c:v>
                </c:pt>
                <c:pt idx="2">
                  <c:v>0.21190899642384675</c:v>
                </c:pt>
                <c:pt idx="3">
                  <c:v>0.17307075283665613</c:v>
                </c:pt>
                <c:pt idx="4">
                  <c:v>-1.1335466127856808</c:v>
                </c:pt>
                <c:pt idx="5">
                  <c:v>3.9530327290766887E-2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4-4B80-B866-DE69D86EC15D}"/>
            </c:ext>
          </c:extLst>
        </c:ser>
        <c:ser>
          <c:idx val="2"/>
          <c:order val="1"/>
          <c:tx>
            <c:strRef>
              <c:f>'[3]Pure Decorrelation'!$M$977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Decorrelation'!$N$977:$S$977</c:f>
              <c:numCache>
                <c:formatCode>General</c:formatCode>
                <c:ptCount val="6"/>
                <c:pt idx="0">
                  <c:v>3.4099043325830906E-2</c:v>
                </c:pt>
                <c:pt idx="1">
                  <c:v>-4.6610122302806895E-3</c:v>
                </c:pt>
                <c:pt idx="2">
                  <c:v>0.62267614847867292</c:v>
                </c:pt>
                <c:pt idx="3">
                  <c:v>0.39326397588266543</c:v>
                </c:pt>
                <c:pt idx="4">
                  <c:v>-0.41918210774912879</c:v>
                </c:pt>
                <c:pt idx="5">
                  <c:v>0.22264500488366476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4-4B80-B866-DE69D86EC15D}"/>
            </c:ext>
          </c:extLst>
        </c:ser>
        <c:ser>
          <c:idx val="3"/>
          <c:order val="2"/>
          <c:tx>
            <c:strRef>
              <c:f>'[3]Pure Decorrelation'!$M$975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Decorrelation'!$N$975:$S$975</c:f>
              <c:numCache>
                <c:formatCode>General</c:formatCode>
                <c:ptCount val="6"/>
                <c:pt idx="0">
                  <c:v>0.35735136363292891</c:v>
                </c:pt>
                <c:pt idx="1">
                  <c:v>0.3477178078231748</c:v>
                </c:pt>
                <c:pt idx="2">
                  <c:v>0.77689762045024024</c:v>
                </c:pt>
                <c:pt idx="3">
                  <c:v>0.76171531647282376</c:v>
                </c:pt>
                <c:pt idx="4">
                  <c:v>0.36506118181698738</c:v>
                </c:pt>
                <c:pt idx="5">
                  <c:v>0.6657935484187304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4-4B80-B866-DE69D86EC15D}"/>
            </c:ext>
          </c:extLst>
        </c:ser>
        <c:ser>
          <c:idx val="1"/>
          <c:order val="3"/>
          <c:tx>
            <c:strRef>
              <c:f>'[3]Pure Decorrelation'!$M$974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'[3]Pure Decorrelation'!$N$974:$S$974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4-4B80-B866-DE69D86EC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Decorrelation'!$V$978:$AA$978</c:f>
              <c:numCache>
                <c:formatCode>General</c:formatCode>
                <c:ptCount val="6"/>
                <c:pt idx="0">
                  <c:v>-0.46199032267717993</c:v>
                </c:pt>
                <c:pt idx="1">
                  <c:v>-0.50530928919637885</c:v>
                </c:pt>
                <c:pt idx="2">
                  <c:v>-0.17510082879367767</c:v>
                </c:pt>
                <c:pt idx="3">
                  <c:v>-0.15833830059708492</c:v>
                </c:pt>
                <c:pt idx="4">
                  <c:v>-0.38302763602726519</c:v>
                </c:pt>
                <c:pt idx="5">
                  <c:v>-1.9534631679127918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5-47C2-904B-9D9A52A877F0}"/>
            </c:ext>
          </c:extLst>
        </c:ser>
        <c:ser>
          <c:idx val="2"/>
          <c:order val="1"/>
          <c:tx>
            <c:strRef>
              <c:f>'[3]Pure Decorrelation'!$U$977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Decorrelation'!$V$977:$AA$977</c:f>
              <c:numCache>
                <c:formatCode>General</c:formatCode>
                <c:ptCount val="6"/>
                <c:pt idx="0">
                  <c:v>-3.1617022675428166E-3</c:v>
                </c:pt>
                <c:pt idx="1">
                  <c:v>-8.7019366166046705E-3</c:v>
                </c:pt>
                <c:pt idx="2">
                  <c:v>0.34722966365725383</c:v>
                </c:pt>
                <c:pt idx="3">
                  <c:v>0.15963245664782533</c:v>
                </c:pt>
                <c:pt idx="4">
                  <c:v>-0.10884625008288888</c:v>
                </c:pt>
                <c:pt idx="5">
                  <c:v>-0.75121067617031312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5-47C2-904B-9D9A52A877F0}"/>
            </c:ext>
          </c:extLst>
        </c:ser>
        <c:ser>
          <c:idx val="3"/>
          <c:order val="2"/>
          <c:tx>
            <c:strRef>
              <c:f>'[3]Pure Decorrelation'!$U$975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Decorrelation'!$V$975:$AA$975</c:f>
              <c:numCache>
                <c:formatCode>General</c:formatCode>
                <c:ptCount val="6"/>
                <c:pt idx="0">
                  <c:v>0.3617117421426197</c:v>
                </c:pt>
                <c:pt idx="1">
                  <c:v>0.36443804562587623</c:v>
                </c:pt>
                <c:pt idx="2">
                  <c:v>0.66453744263442815</c:v>
                </c:pt>
                <c:pt idx="3">
                  <c:v>0.52961966980752018</c:v>
                </c:pt>
                <c:pt idx="4">
                  <c:v>0.51718528010325771</c:v>
                </c:pt>
                <c:pt idx="5">
                  <c:v>6.4514522699087973E-2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25-47C2-904B-9D9A52A877F0}"/>
            </c:ext>
          </c:extLst>
        </c:ser>
        <c:ser>
          <c:idx val="1"/>
          <c:order val="3"/>
          <c:tx>
            <c:strRef>
              <c:f>'[3]Pure Decorrelation'!$U$974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'[3]Pure Decorrelation'!$V$974:$AA$974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25-47C2-904B-9D9A52A87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Decorrelation'!$AD$978:$AI$978</c:f>
              <c:numCache>
                <c:formatCode>General</c:formatCode>
                <c:ptCount val="6"/>
                <c:pt idx="0">
                  <c:v>0.43245064337820827</c:v>
                </c:pt>
                <c:pt idx="1">
                  <c:v>0.38400302460171498</c:v>
                </c:pt>
                <c:pt idx="2">
                  <c:v>0.51768185457925586</c:v>
                </c:pt>
                <c:pt idx="3">
                  <c:v>0.5091474210774749</c:v>
                </c:pt>
                <c:pt idx="4">
                  <c:v>0.69974795830506431</c:v>
                </c:pt>
                <c:pt idx="5">
                  <c:v>-1.1234164426045008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B-47A2-A343-537E92D539EB}"/>
            </c:ext>
          </c:extLst>
        </c:ser>
        <c:ser>
          <c:idx val="2"/>
          <c:order val="1"/>
          <c:tx>
            <c:strRef>
              <c:f>'[3]Pure Decorrelation'!$AC$977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Decorrelation'!$AD$977:$AI$977</c:f>
              <c:numCache>
                <c:formatCode>General</c:formatCode>
                <c:ptCount val="6"/>
                <c:pt idx="0">
                  <c:v>0.57869794544948017</c:v>
                </c:pt>
                <c:pt idx="1">
                  <c:v>0.60368034882857446</c:v>
                </c:pt>
                <c:pt idx="2">
                  <c:v>0.72585680013489196</c:v>
                </c:pt>
                <c:pt idx="3">
                  <c:v>0.65725901741797932</c:v>
                </c:pt>
                <c:pt idx="4">
                  <c:v>0.77208304294559538</c:v>
                </c:pt>
                <c:pt idx="5">
                  <c:v>-0.24458339046855199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6B-47A2-A343-537E92D539EB}"/>
            </c:ext>
          </c:extLst>
        </c:ser>
        <c:ser>
          <c:idx val="3"/>
          <c:order val="2"/>
          <c:tx>
            <c:strRef>
              <c:f>'[3]Pure Decorrelation'!$AC$975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Decorrelation'!$AD$975:$AI$975</c:f>
              <c:numCache>
                <c:formatCode>General</c:formatCode>
                <c:ptCount val="6"/>
                <c:pt idx="0">
                  <c:v>0.75641377598557069</c:v>
                </c:pt>
                <c:pt idx="1">
                  <c:v>0.75276482041121029</c:v>
                </c:pt>
                <c:pt idx="2">
                  <c:v>0.84237149613931084</c:v>
                </c:pt>
                <c:pt idx="3">
                  <c:v>0.81910107349248917</c:v>
                </c:pt>
                <c:pt idx="4">
                  <c:v>0.87722967709930288</c:v>
                </c:pt>
                <c:pt idx="5">
                  <c:v>0.3211023207864141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6B-47A2-A343-537E92D539EB}"/>
            </c:ext>
          </c:extLst>
        </c:ser>
        <c:ser>
          <c:idx val="1"/>
          <c:order val="3"/>
          <c:tx>
            <c:strRef>
              <c:f>'[3]Pure Decorrelation'!$AC$974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'[3]Pure Decorrelation'!$AD$974:$AI$974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6B-47A2-A343-537E92D53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Decorrelation'!$N$979:$S$979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0-4672-8BF3-FD44A195E538}"/>
            </c:ext>
          </c:extLst>
        </c:ser>
        <c:ser>
          <c:idx val="0"/>
          <c:order val="1"/>
          <c:tx>
            <c:strRef>
              <c:f>'[3]Pure Decorrelation'!$M$980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Decorrelation'!$N$980:$S$980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0-4672-8BF3-FD44A195E538}"/>
            </c:ext>
          </c:extLst>
        </c:ser>
        <c:ser>
          <c:idx val="2"/>
          <c:order val="2"/>
          <c:tx>
            <c:strRef>
              <c:f>'[3]Pure Decorrelation'!$M$981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Decorrelation'!$N$981:$S$981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E0-4672-8BF3-FD44A195E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Decorrelation'!$V$979:$AA$979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8-4472-B973-6419B23AD6C7}"/>
            </c:ext>
          </c:extLst>
        </c:ser>
        <c:ser>
          <c:idx val="0"/>
          <c:order val="1"/>
          <c:tx>
            <c:strRef>
              <c:f>'[3]Pure Decorrelation'!$U$980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Decorrelation'!$V$980:$AA$980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8-4472-B973-6419B23AD6C7}"/>
            </c:ext>
          </c:extLst>
        </c:ser>
        <c:ser>
          <c:idx val="2"/>
          <c:order val="2"/>
          <c:tx>
            <c:strRef>
              <c:f>'[3]Pure Decorrelation'!$U$981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Decorrelation'!$V$981:$AA$981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18-4472-B973-6419B23AD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Decorrelation'!$AD$979:$AI$979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D-4D58-BA56-C73BA74122E3}"/>
            </c:ext>
          </c:extLst>
        </c:ser>
        <c:ser>
          <c:idx val="0"/>
          <c:order val="1"/>
          <c:tx>
            <c:strRef>
              <c:f>'[3]Pure Decorrelation'!$AC$980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Decorrelation'!$AD$980:$AI$980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D-4D58-BA56-C73BA74122E3}"/>
            </c:ext>
          </c:extLst>
        </c:ser>
        <c:ser>
          <c:idx val="2"/>
          <c:order val="2"/>
          <c:tx>
            <c:strRef>
              <c:f>'[3]Pure Decorrelation'!$AC$981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Decorrelation'!$AD$981:$AI$981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8D-4D58-BA56-C73BA7412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4F-4B8E-98C7-2EA6126D434C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4F-4B8E-98C7-2EA6126D4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Decorrelation'!$T$632:$Y$632</c:f>
              <c:numCache>
                <c:formatCode>General</c:formatCode>
                <c:ptCount val="6"/>
                <c:pt idx="0">
                  <c:v>-1.2524951369157311</c:v>
                </c:pt>
                <c:pt idx="1">
                  <c:v>-1.2697988545337142</c:v>
                </c:pt>
                <c:pt idx="2">
                  <c:v>-0.87846283450863294</c:v>
                </c:pt>
                <c:pt idx="3">
                  <c:v>-2.3990173007222895</c:v>
                </c:pt>
                <c:pt idx="4">
                  <c:v>-0.40937534985817742</c:v>
                </c:pt>
                <c:pt idx="5">
                  <c:v>-9.9443030079959076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F-4B8E-98C7-2EA6126D434C}"/>
            </c:ext>
          </c:extLst>
        </c:ser>
        <c:ser>
          <c:idx val="1"/>
          <c:order val="1"/>
          <c:tx>
            <c:strRef>
              <c:f>'[3]Pure Decorrelation'!$S$631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Decorrelation'!$T$631:$Y$631</c:f>
              <c:numCache>
                <c:formatCode>General</c:formatCode>
                <c:ptCount val="6"/>
                <c:pt idx="0">
                  <c:v>-0.72945550021702465</c:v>
                </c:pt>
                <c:pt idx="1">
                  <c:v>-0.7297592532493099</c:v>
                </c:pt>
                <c:pt idx="2">
                  <c:v>-0.39885915361498087</c:v>
                </c:pt>
                <c:pt idx="3">
                  <c:v>-1.7822037140651572</c:v>
                </c:pt>
                <c:pt idx="4">
                  <c:v>-4.7812862296433084E-2</c:v>
                </c:pt>
                <c:pt idx="5">
                  <c:v>-1.9518434699498004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4F-4B8E-98C7-2EA6126D434C}"/>
            </c:ext>
          </c:extLst>
        </c:ser>
        <c:ser>
          <c:idx val="2"/>
          <c:order val="2"/>
          <c:tx>
            <c:strRef>
              <c:f>'[3]Pure Decorrelation'!$S$630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Decorrelation'!$T$630:$Y$630</c:f>
              <c:numCache>
                <c:formatCode>General</c:formatCode>
                <c:ptCount val="6"/>
                <c:pt idx="0">
                  <c:v>0.34307947996258364</c:v>
                </c:pt>
                <c:pt idx="1">
                  <c:v>0.35119519599215748</c:v>
                </c:pt>
                <c:pt idx="2">
                  <c:v>0.55639367927750394</c:v>
                </c:pt>
                <c:pt idx="3">
                  <c:v>0.37679421148797265</c:v>
                </c:pt>
                <c:pt idx="4">
                  <c:v>-0.34324860471134533</c:v>
                </c:pt>
                <c:pt idx="5">
                  <c:v>3.10561238067079E-2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4F-4B8E-98C7-2EA6126D434C}"/>
            </c:ext>
          </c:extLst>
        </c:ser>
        <c:ser>
          <c:idx val="3"/>
          <c:order val="3"/>
          <c:tx>
            <c:strRef>
              <c:f>'[3]Pure Decorrelation'!$S$633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Decorrelation'!$T$633:$Y$633</c:f>
              <c:numCache>
                <c:formatCode>General</c:formatCode>
                <c:ptCount val="6"/>
                <c:pt idx="0">
                  <c:v>-3.6872687603369116</c:v>
                </c:pt>
                <c:pt idx="1">
                  <c:v>-3.6959127551499167</c:v>
                </c:pt>
                <c:pt idx="2">
                  <c:v>-3.8196659199986303</c:v>
                </c:pt>
                <c:pt idx="3">
                  <c:v>-11.509210992015538</c:v>
                </c:pt>
                <c:pt idx="4">
                  <c:v>7.4045204508634332E-2</c:v>
                </c:pt>
                <c:pt idx="5">
                  <c:v>-5.7857221773986511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4F-4B8E-98C7-2EA6126D4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Decorrelation'!$AA$632:$AF$632</c:f>
              <c:numCache>
                <c:formatCode>General</c:formatCode>
                <c:ptCount val="6"/>
                <c:pt idx="0">
                  <c:v>6.8504639976444501E-2</c:v>
                </c:pt>
                <c:pt idx="1">
                  <c:v>4.2772505684620328E-2</c:v>
                </c:pt>
                <c:pt idx="2">
                  <c:v>0.15870537726771888</c:v>
                </c:pt>
                <c:pt idx="3">
                  <c:v>-0.48812421648134546</c:v>
                </c:pt>
                <c:pt idx="4">
                  <c:v>0.41671724387260656</c:v>
                </c:pt>
                <c:pt idx="5">
                  <c:v>-7.9744715487156537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C-4777-81B6-4D7D37149D95}"/>
            </c:ext>
          </c:extLst>
        </c:ser>
        <c:ser>
          <c:idx val="1"/>
          <c:order val="1"/>
          <c:tx>
            <c:strRef>
              <c:f>'[3]Pure Decorrelation'!$Z$631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Decorrelation'!$AA$631:$AF$631</c:f>
              <c:numCache>
                <c:formatCode>General</c:formatCode>
                <c:ptCount val="6"/>
                <c:pt idx="0">
                  <c:v>0.22632253552729703</c:v>
                </c:pt>
                <c:pt idx="1">
                  <c:v>0.22150086525037421</c:v>
                </c:pt>
                <c:pt idx="2">
                  <c:v>0.33759064887583617</c:v>
                </c:pt>
                <c:pt idx="3">
                  <c:v>-0.32776673296166181</c:v>
                </c:pt>
                <c:pt idx="4">
                  <c:v>0.55655686888942979</c:v>
                </c:pt>
                <c:pt idx="5">
                  <c:v>-1.255367517647715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C-4777-81B6-4D7D37149D95}"/>
            </c:ext>
          </c:extLst>
        </c:ser>
        <c:ser>
          <c:idx val="2"/>
          <c:order val="2"/>
          <c:tx>
            <c:strRef>
              <c:f>'[3]Pure Decorrelation'!$Z$630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Decorrelation'!$AA$630:$AF$630</c:f>
              <c:numCache>
                <c:formatCode>General</c:formatCode>
                <c:ptCount val="6"/>
                <c:pt idx="0">
                  <c:v>0.72560295226863858</c:v>
                </c:pt>
                <c:pt idx="1">
                  <c:v>0.73026210707452111</c:v>
                </c:pt>
                <c:pt idx="2">
                  <c:v>0.79010846760790243</c:v>
                </c:pt>
                <c:pt idx="3">
                  <c:v>0.74730225021156371</c:v>
                </c:pt>
                <c:pt idx="4">
                  <c:v>0.42654948147165633</c:v>
                </c:pt>
                <c:pt idx="5">
                  <c:v>0.27251004335715667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DC-4777-81B6-4D7D37149D95}"/>
            </c:ext>
          </c:extLst>
        </c:ser>
        <c:ser>
          <c:idx val="3"/>
          <c:order val="3"/>
          <c:tx>
            <c:strRef>
              <c:f>'[3]Pure Decorrelation'!$Z$633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Decorrelation'!$AA$633:$AF$633</c:f>
              <c:numCache>
                <c:formatCode>General</c:formatCode>
                <c:ptCount val="6"/>
                <c:pt idx="0">
                  <c:v>-1.1713498342556192</c:v>
                </c:pt>
                <c:pt idx="1">
                  <c:v>-1.1867288250271335</c:v>
                </c:pt>
                <c:pt idx="2">
                  <c:v>-1.3584338587766998</c:v>
                </c:pt>
                <c:pt idx="3">
                  <c:v>-5.2731487598740721</c:v>
                </c:pt>
                <c:pt idx="4">
                  <c:v>0.61661336984869319</c:v>
                </c:pt>
                <c:pt idx="5">
                  <c:v>-4.5902181073370958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DC-4777-81B6-4D7D37149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Decorrelation'!$M$641:$R$641</c:f>
              <c:numCache>
                <c:formatCode>General</c:formatCode>
                <c:ptCount val="6"/>
                <c:pt idx="0">
                  <c:v>-0.92224320017077022</c:v>
                </c:pt>
                <c:pt idx="1">
                  <c:v>-1.0422658253231971</c:v>
                </c:pt>
                <c:pt idx="2">
                  <c:v>0.12800278712187685</c:v>
                </c:pt>
                <c:pt idx="3">
                  <c:v>-0.77450256642831072</c:v>
                </c:pt>
                <c:pt idx="4">
                  <c:v>3.1863493197144883E-2</c:v>
                </c:pt>
                <c:pt idx="5">
                  <c:v>0.22582969197398867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5-469B-ABE3-349A7594B0D1}"/>
            </c:ext>
          </c:extLst>
        </c:ser>
        <c:ser>
          <c:idx val="1"/>
          <c:order val="1"/>
          <c:tx>
            <c:strRef>
              <c:f>'[3]Pure Decorrelation'!$L$640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Decorrelation'!$M$640:$R$640</c:f>
              <c:numCache>
                <c:formatCode>General</c:formatCode>
                <c:ptCount val="6"/>
                <c:pt idx="0">
                  <c:v>3.4099043325830906E-2</c:v>
                </c:pt>
                <c:pt idx="1">
                  <c:v>-4.6610122302806895E-3</c:v>
                </c:pt>
                <c:pt idx="2">
                  <c:v>0.53625594139839894</c:v>
                </c:pt>
                <c:pt idx="3">
                  <c:v>0.25442570034644363</c:v>
                </c:pt>
                <c:pt idx="4">
                  <c:v>0.1729399948205097</c:v>
                </c:pt>
                <c:pt idx="5">
                  <c:v>0.73294189525637587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5-469B-ABE3-349A7594B0D1}"/>
            </c:ext>
          </c:extLst>
        </c:ser>
        <c:ser>
          <c:idx val="2"/>
          <c:order val="2"/>
          <c:tx>
            <c:strRef>
              <c:f>'[3]Pure Decorrelation'!$L$639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Decorrelation'!$M$639:$R$639</c:f>
              <c:numCache>
                <c:formatCode>General</c:formatCode>
                <c:ptCount val="6"/>
                <c:pt idx="0">
                  <c:v>0.35735136363292891</c:v>
                </c:pt>
                <c:pt idx="1">
                  <c:v>0.3477178078231748</c:v>
                </c:pt>
                <c:pt idx="2">
                  <c:v>0.65357967379511606</c:v>
                </c:pt>
                <c:pt idx="3">
                  <c:v>0.43314926844657126</c:v>
                </c:pt>
                <c:pt idx="4">
                  <c:v>0.12450219479425609</c:v>
                </c:pt>
                <c:pt idx="5">
                  <c:v>0.84348054581731269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35-469B-ABE3-349A7594B0D1}"/>
            </c:ext>
          </c:extLst>
        </c:ser>
        <c:ser>
          <c:idx val="3"/>
          <c:order val="3"/>
          <c:tx>
            <c:strRef>
              <c:f>'[3]Pure Decorrelation'!$L$642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Decorrelation'!$M$642:$R$642</c:f>
              <c:numCache>
                <c:formatCode>General</c:formatCode>
                <c:ptCount val="6"/>
                <c:pt idx="0">
                  <c:v>-6.5254520357378372</c:v>
                </c:pt>
                <c:pt idx="1">
                  <c:v>-6.5731228845261134</c:v>
                </c:pt>
                <c:pt idx="2">
                  <c:v>-5.9865136534314543</c:v>
                </c:pt>
                <c:pt idx="3">
                  <c:v>-11.880246140456265</c:v>
                </c:pt>
                <c:pt idx="4">
                  <c:v>0.25971067309099538</c:v>
                </c:pt>
                <c:pt idx="5">
                  <c:v>-2.5032345139946592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35-469B-ABE3-349A7594B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Decorrelation'!$T$641:$Y$641</c:f>
              <c:numCache>
                <c:formatCode>General</c:formatCode>
                <c:ptCount val="6"/>
                <c:pt idx="0">
                  <c:v>-0.46199032267717993</c:v>
                </c:pt>
                <c:pt idx="1">
                  <c:v>-0.50530928919637885</c:v>
                </c:pt>
                <c:pt idx="2">
                  <c:v>-8.402685391199155E-2</c:v>
                </c:pt>
                <c:pt idx="3">
                  <c:v>-0.4107533489908447</c:v>
                </c:pt>
                <c:pt idx="4">
                  <c:v>-0.31110305982947167</c:v>
                </c:pt>
                <c:pt idx="5">
                  <c:v>-0.72006318003308301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5-482A-86F7-590108C75D0F}"/>
            </c:ext>
          </c:extLst>
        </c:ser>
        <c:ser>
          <c:idx val="1"/>
          <c:order val="1"/>
          <c:tx>
            <c:strRef>
              <c:f>'[3]Pure Decorrelation'!$S$640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Decorrelation'!$T$640:$Y$640</c:f>
              <c:numCache>
                <c:formatCode>General</c:formatCode>
                <c:ptCount val="6"/>
                <c:pt idx="0">
                  <c:v>-3.1617022675428166E-3</c:v>
                </c:pt>
                <c:pt idx="1">
                  <c:v>-8.7019366166046705E-3</c:v>
                </c:pt>
                <c:pt idx="2">
                  <c:v>0.43209291335871125</c:v>
                </c:pt>
                <c:pt idx="3">
                  <c:v>0.2253573587073516</c:v>
                </c:pt>
                <c:pt idx="4">
                  <c:v>-0.13384671801654122</c:v>
                </c:pt>
                <c:pt idx="5">
                  <c:v>-0.19734874618742532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5-482A-86F7-590108C75D0F}"/>
            </c:ext>
          </c:extLst>
        </c:ser>
        <c:ser>
          <c:idx val="2"/>
          <c:order val="2"/>
          <c:tx>
            <c:strRef>
              <c:f>'[3]Pure Decorrelation'!$S$639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Decorrelation'!$T$639:$Y$639</c:f>
              <c:numCache>
                <c:formatCode>General</c:formatCode>
                <c:ptCount val="6"/>
                <c:pt idx="0">
                  <c:v>0.3617117421426197</c:v>
                </c:pt>
                <c:pt idx="1">
                  <c:v>0.36443804562587623</c:v>
                </c:pt>
                <c:pt idx="2">
                  <c:v>0.53576549398315854</c:v>
                </c:pt>
                <c:pt idx="3">
                  <c:v>0.29415310613193035</c:v>
                </c:pt>
                <c:pt idx="4">
                  <c:v>-0.27517606819465051</c:v>
                </c:pt>
                <c:pt idx="5">
                  <c:v>4.9868181191819849E-2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5-482A-86F7-590108C75D0F}"/>
            </c:ext>
          </c:extLst>
        </c:ser>
        <c:ser>
          <c:idx val="3"/>
          <c:order val="3"/>
          <c:tx>
            <c:strRef>
              <c:f>'[3]Pure Decorrelation'!$S$642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Decorrelation'!$T$642:$Y$642</c:f>
              <c:numCache>
                <c:formatCode>General</c:formatCode>
                <c:ptCount val="6"/>
                <c:pt idx="0">
                  <c:v>-3.0567759075392207</c:v>
                </c:pt>
                <c:pt idx="1">
                  <c:v>-3.0546545201190152</c:v>
                </c:pt>
                <c:pt idx="2">
                  <c:v>-2.7048533224469842</c:v>
                </c:pt>
                <c:pt idx="3">
                  <c:v>-6.3976469484299106</c:v>
                </c:pt>
                <c:pt idx="4">
                  <c:v>9.4284105875879598E-2</c:v>
                </c:pt>
                <c:pt idx="5">
                  <c:v>-2.3848383132050408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75-482A-86F7-590108C75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'[3]Pure Decorrelation'!$Z$641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Decorrelation'!$AA$641:$AF$641</c:f>
              <c:numCache>
                <c:formatCode>General</c:formatCode>
                <c:ptCount val="6"/>
                <c:pt idx="0">
                  <c:v>0.43245064337820827</c:v>
                </c:pt>
                <c:pt idx="1">
                  <c:v>0.38400302460171498</c:v>
                </c:pt>
                <c:pt idx="2">
                  <c:v>0.44092107044938611</c:v>
                </c:pt>
                <c:pt idx="3">
                  <c:v>0.46471104917436984</c:v>
                </c:pt>
                <c:pt idx="4">
                  <c:v>0.42471382807828617</c:v>
                </c:pt>
                <c:pt idx="5">
                  <c:v>-0.30390037909035239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5-462D-B4EF-2475D23A1919}"/>
            </c:ext>
          </c:extLst>
        </c:ser>
        <c:ser>
          <c:idx val="1"/>
          <c:order val="1"/>
          <c:tx>
            <c:strRef>
              <c:f>'[3]Pure Decorrelation'!$Z$640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'[3]Pure Decorrelation'!$AA$640:$AF$640</c:f>
              <c:numCache>
                <c:formatCode>General</c:formatCode>
                <c:ptCount val="6"/>
                <c:pt idx="0">
                  <c:v>0.57869794544948017</c:v>
                </c:pt>
                <c:pt idx="1">
                  <c:v>0.60368034882857446</c:v>
                </c:pt>
                <c:pt idx="2">
                  <c:v>0.75485967177464008</c:v>
                </c:pt>
                <c:pt idx="3">
                  <c:v>0.69347828137929635</c:v>
                </c:pt>
                <c:pt idx="4">
                  <c:v>0.5206449689344006</c:v>
                </c:pt>
                <c:pt idx="5">
                  <c:v>0.10072412152084781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5-462D-B4EF-2475D23A1919}"/>
            </c:ext>
          </c:extLst>
        </c:ser>
        <c:ser>
          <c:idx val="2"/>
          <c:order val="2"/>
          <c:tx>
            <c:strRef>
              <c:f>'[3]Pure Decorrelation'!$Z$639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Decorrelation'!$AA$639:$AF$639</c:f>
              <c:numCache>
                <c:formatCode>General</c:formatCode>
                <c:ptCount val="6"/>
                <c:pt idx="0">
                  <c:v>0.75641377598557069</c:v>
                </c:pt>
                <c:pt idx="1">
                  <c:v>0.75276482041121029</c:v>
                </c:pt>
                <c:pt idx="2">
                  <c:v>0.77769470714398059</c:v>
                </c:pt>
                <c:pt idx="3">
                  <c:v>0.70928696304923577</c:v>
                </c:pt>
                <c:pt idx="4">
                  <c:v>0.42817135648890703</c:v>
                </c:pt>
                <c:pt idx="5">
                  <c:v>0.26701365739567928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5-462D-B4EF-2475D23A1919}"/>
            </c:ext>
          </c:extLst>
        </c:ser>
        <c:ser>
          <c:idx val="3"/>
          <c:order val="3"/>
          <c:tx>
            <c:strRef>
              <c:f>'[3]Pure Decorrelation'!$Z$642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'[3]Pure Decorrelation'!$AA$642:$AF$642</c:f>
              <c:numCache>
                <c:formatCode>General</c:formatCode>
                <c:ptCount val="6"/>
                <c:pt idx="0">
                  <c:v>-0.79072361190227336</c:v>
                </c:pt>
                <c:pt idx="1">
                  <c:v>-0.79097959164162435</c:v>
                </c:pt>
                <c:pt idx="2">
                  <c:v>-0.69670955800029388</c:v>
                </c:pt>
                <c:pt idx="3">
                  <c:v>-2.4958321052365169</c:v>
                </c:pt>
                <c:pt idx="4">
                  <c:v>0.6156719511092642</c:v>
                </c:pt>
                <c:pt idx="5">
                  <c:v>-1.6932962914485494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F5-462D-B4EF-2475D23A1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Decorrelation'!$M$298:$W$298</c:f>
              <c:numCache>
                <c:formatCode>General</c:formatCode>
                <c:ptCount val="11"/>
                <c:pt idx="0">
                  <c:v>1475354.9923076928</c:v>
                </c:pt>
                <c:pt idx="1">
                  <c:v>1890665.8615384609</c:v>
                </c:pt>
                <c:pt idx="2">
                  <c:v>1941573.7076923077</c:v>
                </c:pt>
                <c:pt idx="3">
                  <c:v>2620902.3307692301</c:v>
                </c:pt>
                <c:pt idx="4">
                  <c:v>1084127.5</c:v>
                </c:pt>
                <c:pt idx="5">
                  <c:v>1747108.046153846</c:v>
                </c:pt>
                <c:pt idx="6">
                  <c:v>1366808.0153846156</c:v>
                </c:pt>
                <c:pt idx="7">
                  <c:v>2092956.453846154</c:v>
                </c:pt>
                <c:pt idx="8">
                  <c:v>1937205.2230769231</c:v>
                </c:pt>
                <c:pt idx="9">
                  <c:v>4006060.2153846151</c:v>
                </c:pt>
                <c:pt idx="10">
                  <c:v>1846612.4384615384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D-4D45-8F12-46421C25D646}"/>
            </c:ext>
          </c:extLst>
        </c:ser>
        <c:ser>
          <c:idx val="0"/>
          <c:order val="1"/>
          <c:tx>
            <c:strRef>
              <c:f>'[3]Pure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Decorrelation'!$M$297:$W$297</c:f>
              <c:numCache>
                <c:formatCode>General</c:formatCode>
                <c:ptCount val="11"/>
                <c:pt idx="0">
                  <c:v>2006130.3199999996</c:v>
                </c:pt>
                <c:pt idx="1">
                  <c:v>1950370.7866666666</c:v>
                </c:pt>
                <c:pt idx="2">
                  <c:v>1975752.82</c:v>
                </c:pt>
                <c:pt idx="3">
                  <c:v>2393755.2599999993</c:v>
                </c:pt>
                <c:pt idx="4">
                  <c:v>907580.98</c:v>
                </c:pt>
                <c:pt idx="5">
                  <c:v>2301753.773333333</c:v>
                </c:pt>
                <c:pt idx="6">
                  <c:v>1362464.5266666668</c:v>
                </c:pt>
                <c:pt idx="7">
                  <c:v>2665358.9866666663</c:v>
                </c:pt>
                <c:pt idx="8">
                  <c:v>2000993.5799999998</c:v>
                </c:pt>
                <c:pt idx="9">
                  <c:v>6056883.2133333338</c:v>
                </c:pt>
                <c:pt idx="10">
                  <c:v>1641720.3133333335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D-4D45-8F12-46421C25D646}"/>
            </c:ext>
          </c:extLst>
        </c:ser>
        <c:ser>
          <c:idx val="4"/>
          <c:order val="2"/>
          <c:tx>
            <c:strRef>
              <c:f>'[3]Pure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Decorrelation'!$M$295:$W$295</c:f>
              <c:numCache>
                <c:formatCode>General</c:formatCode>
                <c:ptCount val="11"/>
                <c:pt idx="0">
                  <c:v>3645997.4</c:v>
                </c:pt>
                <c:pt idx="1">
                  <c:v>2260656.7000000002</c:v>
                </c:pt>
                <c:pt idx="2">
                  <c:v>2251714.5</c:v>
                </c:pt>
                <c:pt idx="3">
                  <c:v>3448553.2</c:v>
                </c:pt>
                <c:pt idx="4">
                  <c:v>758019.5</c:v>
                </c:pt>
                <c:pt idx="5">
                  <c:v>3168818.7</c:v>
                </c:pt>
                <c:pt idx="6">
                  <c:v>1121480.5</c:v>
                </c:pt>
                <c:pt idx="7">
                  <c:v>2131922.25</c:v>
                </c:pt>
                <c:pt idx="8">
                  <c:v>1887667.2999999998</c:v>
                </c:pt>
                <c:pt idx="9">
                  <c:v>6647363.1500000004</c:v>
                </c:pt>
                <c:pt idx="10">
                  <c:v>1103408.8500000001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CD-4D45-8F12-46421C25D646}"/>
            </c:ext>
          </c:extLst>
        </c:ser>
        <c:ser>
          <c:idx val="2"/>
          <c:order val="3"/>
          <c:tx>
            <c:strRef>
              <c:f>'[3]Pure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Decorrelation'!$M$294:$W$294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CD-4D45-8F12-46421C25D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Decorrelation'!$Y$298:$AI$298</c:f>
              <c:numCache>
                <c:formatCode>General</c:formatCode>
                <c:ptCount val="11"/>
                <c:pt idx="0">
                  <c:v>1.3725822060870441</c:v>
                </c:pt>
                <c:pt idx="1">
                  <c:v>1.6282366798313046</c:v>
                </c:pt>
                <c:pt idx="2">
                  <c:v>1.6418957848657063</c:v>
                </c:pt>
                <c:pt idx="3">
                  <c:v>2.3809426501516451</c:v>
                </c:pt>
                <c:pt idx="4">
                  <c:v>1.2300627290063018</c:v>
                </c:pt>
                <c:pt idx="5">
                  <c:v>1.685157454597692</c:v>
                </c:pt>
                <c:pt idx="6">
                  <c:v>1.4398191459727687</c:v>
                </c:pt>
                <c:pt idx="7">
                  <c:v>1.139850931800902</c:v>
                </c:pt>
                <c:pt idx="8">
                  <c:v>1.4062091906232619</c:v>
                </c:pt>
                <c:pt idx="9">
                  <c:v>2.3545031511815844</c:v>
                </c:pt>
                <c:pt idx="10">
                  <c:v>3.4684819274187939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2-4506-B330-1E8E248E809B}"/>
            </c:ext>
          </c:extLst>
        </c:ser>
        <c:ser>
          <c:idx val="0"/>
          <c:order val="1"/>
          <c:tx>
            <c:strRef>
              <c:f>'[3]Pure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Decorrelation'!$Y$297:$AI$297</c:f>
              <c:numCache>
                <c:formatCode>General</c:formatCode>
                <c:ptCount val="11"/>
                <c:pt idx="0">
                  <c:v>1.7121839225168032</c:v>
                </c:pt>
                <c:pt idx="1">
                  <c:v>1.6510511096365124</c:v>
                </c:pt>
                <c:pt idx="2">
                  <c:v>1.6485022708059596</c:v>
                </c:pt>
                <c:pt idx="3">
                  <c:v>2.0368611239591461</c:v>
                </c:pt>
                <c:pt idx="4">
                  <c:v>1.0830757785192691</c:v>
                </c:pt>
                <c:pt idx="5">
                  <c:v>2.116398845973114</c:v>
                </c:pt>
                <c:pt idx="6">
                  <c:v>1.5116305126746497</c:v>
                </c:pt>
                <c:pt idx="7">
                  <c:v>1.5412175705889237</c:v>
                </c:pt>
                <c:pt idx="8">
                  <c:v>1.4280035780991116</c:v>
                </c:pt>
                <c:pt idx="9">
                  <c:v>2.7668200294642395</c:v>
                </c:pt>
                <c:pt idx="10">
                  <c:v>3.0421554141258818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2-4506-B330-1E8E248E809B}"/>
            </c:ext>
          </c:extLst>
        </c:ser>
        <c:ser>
          <c:idx val="4"/>
          <c:order val="2"/>
          <c:tx>
            <c:strRef>
              <c:f>'[3]Pure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Decorrelation'!$Y$295:$AI$295</c:f>
              <c:numCache>
                <c:formatCode>General</c:formatCode>
                <c:ptCount val="11"/>
                <c:pt idx="0">
                  <c:v>3.0509278682526197</c:v>
                </c:pt>
                <c:pt idx="1">
                  <c:v>1.8339199292124246</c:v>
                </c:pt>
                <c:pt idx="2">
                  <c:v>1.8141732243588193</c:v>
                </c:pt>
                <c:pt idx="3">
                  <c:v>2.623258726298809</c:v>
                </c:pt>
                <c:pt idx="4">
                  <c:v>0.96650530324986916</c:v>
                </c:pt>
                <c:pt idx="5">
                  <c:v>3.0556446931092065</c:v>
                </c:pt>
                <c:pt idx="6">
                  <c:v>1.4433316217269749</c:v>
                </c:pt>
                <c:pt idx="7">
                  <c:v>0.95304738645209008</c:v>
                </c:pt>
                <c:pt idx="8">
                  <c:v>1.2564784887596032</c:v>
                </c:pt>
                <c:pt idx="9">
                  <c:v>3.0165708608925339</c:v>
                </c:pt>
                <c:pt idx="10">
                  <c:v>2.7679252166301014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52-4506-B330-1E8E248E809B}"/>
            </c:ext>
          </c:extLst>
        </c:ser>
        <c:ser>
          <c:idx val="2"/>
          <c:order val="3"/>
          <c:tx>
            <c:strRef>
              <c:f>'[3]Pure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Decorrelation'!$Y$294:$AI$294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52-4506-B330-1E8E248E8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Decorrelation'!$AK$298:$AU$298</c:f>
              <c:numCache>
                <c:formatCode>General</c:formatCode>
                <c:ptCount val="11"/>
                <c:pt idx="0">
                  <c:v>1.3725822060870441</c:v>
                </c:pt>
                <c:pt idx="1">
                  <c:v>0.67669565640927221</c:v>
                </c:pt>
                <c:pt idx="2">
                  <c:v>0.69607817201982636</c:v>
                </c:pt>
                <c:pt idx="3">
                  <c:v>2.3809426501516451</c:v>
                </c:pt>
                <c:pt idx="4">
                  <c:v>0.55432412306142309</c:v>
                </c:pt>
                <c:pt idx="5">
                  <c:v>1.685157454597692</c:v>
                </c:pt>
                <c:pt idx="6">
                  <c:v>0.61306767439505527</c:v>
                </c:pt>
                <c:pt idx="7">
                  <c:v>0.61738035506747957</c:v>
                </c:pt>
                <c:pt idx="8">
                  <c:v>0.32005479012150317</c:v>
                </c:pt>
                <c:pt idx="9">
                  <c:v>2.3545031511815844</c:v>
                </c:pt>
                <c:pt idx="10">
                  <c:v>2.6733310213581163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9-4D3B-82D8-068C68B8AA90}"/>
            </c:ext>
          </c:extLst>
        </c:ser>
        <c:ser>
          <c:idx val="0"/>
          <c:order val="1"/>
          <c:tx>
            <c:strRef>
              <c:f>'[3]Pure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Decorrelation'!$AK$297:$AU$297</c:f>
              <c:numCache>
                <c:formatCode>General</c:formatCode>
                <c:ptCount val="11"/>
                <c:pt idx="0">
                  <c:v>1.7121839225168032</c:v>
                </c:pt>
                <c:pt idx="1">
                  <c:v>0.72239324437299113</c:v>
                </c:pt>
                <c:pt idx="2">
                  <c:v>0.7254007001764452</c:v>
                </c:pt>
                <c:pt idx="3">
                  <c:v>2.0368611239591461</c:v>
                </c:pt>
                <c:pt idx="4">
                  <c:v>0.50882887913923092</c:v>
                </c:pt>
                <c:pt idx="5">
                  <c:v>2.116398845973114</c:v>
                </c:pt>
                <c:pt idx="6">
                  <c:v>0.68300063522377352</c:v>
                </c:pt>
                <c:pt idx="7">
                  <c:v>0.84427997374441477</c:v>
                </c:pt>
                <c:pt idx="8">
                  <c:v>0.33088280341587967</c:v>
                </c:pt>
                <c:pt idx="9">
                  <c:v>2.7668200294642395</c:v>
                </c:pt>
                <c:pt idx="10">
                  <c:v>2.305568453875992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9-4D3B-82D8-068C68B8AA90}"/>
            </c:ext>
          </c:extLst>
        </c:ser>
        <c:ser>
          <c:idx val="4"/>
          <c:order val="2"/>
          <c:tx>
            <c:strRef>
              <c:f>'[3]Pure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Decorrelation'!$AK$295:$AU$295</c:f>
              <c:numCache>
                <c:formatCode>General</c:formatCode>
                <c:ptCount val="11"/>
                <c:pt idx="0">
                  <c:v>3.0509278682526197</c:v>
                </c:pt>
                <c:pt idx="1">
                  <c:v>0.78210082817822701</c:v>
                </c:pt>
                <c:pt idx="2">
                  <c:v>0.77208518414990968</c:v>
                </c:pt>
                <c:pt idx="3">
                  <c:v>2.623258726298809</c:v>
                </c:pt>
                <c:pt idx="4">
                  <c:v>0.45817095594829882</c:v>
                </c:pt>
                <c:pt idx="5">
                  <c:v>3.0556446931092065</c:v>
                </c:pt>
                <c:pt idx="6">
                  <c:v>0.60851401676191019</c:v>
                </c:pt>
                <c:pt idx="7">
                  <c:v>0.57416770784184334</c:v>
                </c:pt>
                <c:pt idx="8">
                  <c:v>0.3298494169255719</c:v>
                </c:pt>
                <c:pt idx="9">
                  <c:v>3.0165708608925339</c:v>
                </c:pt>
                <c:pt idx="10">
                  <c:v>2.1177093813545067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F9-4D3B-82D8-068C68B8AA90}"/>
            </c:ext>
          </c:extLst>
        </c:ser>
        <c:ser>
          <c:idx val="2"/>
          <c:order val="3"/>
          <c:tx>
            <c:strRef>
              <c:f>'[3]Pure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Decorrelation'!$AK$294:$AU$294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F9-4D3B-82D8-068C68B8A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'[3]Pure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Decorrelation'!$M$299:$W$299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5-404A-ABCE-017B4B50F3B5}"/>
            </c:ext>
          </c:extLst>
        </c:ser>
        <c:ser>
          <c:idx val="3"/>
          <c:order val="1"/>
          <c:tx>
            <c:strRef>
              <c:f>'[3]Pure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Decorrelation'!$M$300:$W$300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5-404A-ABCE-017B4B50F3B5}"/>
            </c:ext>
          </c:extLst>
        </c:ser>
        <c:ser>
          <c:idx val="0"/>
          <c:order val="2"/>
          <c:tx>
            <c:strRef>
              <c:f>'[3]Pure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'[3]Pure Decorrelation'!$M$301:$W$301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5-404A-ABCE-017B4B50F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'[3]Pure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Decorrelation'!$Y$299:$AI$299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9-4633-9F12-3CE623A4881D}"/>
            </c:ext>
          </c:extLst>
        </c:ser>
        <c:ser>
          <c:idx val="3"/>
          <c:order val="1"/>
          <c:tx>
            <c:strRef>
              <c:f>'[3]Pure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'[3]Pure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Decorrelation'!$Y$300:$AI$300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09-4633-9F12-3CE623A4881D}"/>
            </c:ext>
          </c:extLst>
        </c:ser>
        <c:ser>
          <c:idx val="0"/>
          <c:order val="2"/>
          <c:tx>
            <c:strRef>
              <c:f>'[3]Pure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Decorrelation'!$Y$301:$AI$301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09-4633-9F12-3CE623A48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'[3]Pure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Decorrelation'!$AK$299:$AU$299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A-4A67-8A35-ADE4EAB7A5AB}"/>
            </c:ext>
          </c:extLst>
        </c:ser>
        <c:ser>
          <c:idx val="3"/>
          <c:order val="1"/>
          <c:tx>
            <c:strRef>
              <c:f>'[3]Pure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'[3]Pure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Decorrelation'!$AK$300:$AU$300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A-4A67-8A35-ADE4EAB7A5AB}"/>
            </c:ext>
          </c:extLst>
        </c:ser>
        <c:ser>
          <c:idx val="0"/>
          <c:order val="2"/>
          <c:tx>
            <c:strRef>
              <c:f>'[3]Pure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Decorrelation'!$AK$301:$AU$301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6A-4A67-8A35-ADE4EAB7A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Decorrelation'!$M$320:$W$320</c:f>
              <c:numCache>
                <c:formatCode>General</c:formatCode>
                <c:ptCount val="11"/>
                <c:pt idx="0">
                  <c:v>850734.6</c:v>
                </c:pt>
                <c:pt idx="1">
                  <c:v>1699376.8</c:v>
                </c:pt>
                <c:pt idx="2">
                  <c:v>1748652.2</c:v>
                </c:pt>
                <c:pt idx="3">
                  <c:v>837529.89999999991</c:v>
                </c:pt>
                <c:pt idx="4">
                  <c:v>1059241</c:v>
                </c:pt>
                <c:pt idx="5">
                  <c:v>591114</c:v>
                </c:pt>
                <c:pt idx="6">
                  <c:v>1427093.6</c:v>
                </c:pt>
                <c:pt idx="7">
                  <c:v>2038086.3</c:v>
                </c:pt>
                <c:pt idx="8">
                  <c:v>1871194.3</c:v>
                </c:pt>
                <c:pt idx="9">
                  <c:v>1680419.9</c:v>
                </c:pt>
                <c:pt idx="10">
                  <c:v>1893799.4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320-9CEB-8F15338FB6A6}"/>
            </c:ext>
          </c:extLst>
        </c:ser>
        <c:ser>
          <c:idx val="0"/>
          <c:order val="1"/>
          <c:tx>
            <c:strRef>
              <c:f>'[3]Pure Decorrelation'!$L$319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Decorrelation'!$M$319:$W$319</c:f>
              <c:numCache>
                <c:formatCode>General</c:formatCode>
                <c:ptCount val="11"/>
                <c:pt idx="0">
                  <c:v>1426990.2000000002</c:v>
                </c:pt>
                <c:pt idx="1">
                  <c:v>1265035.1000000001</c:v>
                </c:pt>
                <c:pt idx="2">
                  <c:v>1315163.2999999998</c:v>
                </c:pt>
                <c:pt idx="3">
                  <c:v>1558719.7999999998</c:v>
                </c:pt>
                <c:pt idx="4">
                  <c:v>512827.7</c:v>
                </c:pt>
                <c:pt idx="5">
                  <c:v>1440096.2</c:v>
                </c:pt>
                <c:pt idx="6">
                  <c:v>929203.19999999995</c:v>
                </c:pt>
                <c:pt idx="7">
                  <c:v>2307200.9</c:v>
                </c:pt>
                <c:pt idx="8">
                  <c:v>2027694.6</c:v>
                </c:pt>
                <c:pt idx="9">
                  <c:v>3898378.8</c:v>
                </c:pt>
                <c:pt idx="10">
                  <c:v>1325754.2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4-4320-9CEB-8F15338FB6A6}"/>
            </c:ext>
          </c:extLst>
        </c:ser>
        <c:ser>
          <c:idx val="4"/>
          <c:order val="2"/>
          <c:tx>
            <c:strRef>
              <c:f>'[3]Pure Decorrelation'!$L$317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Decorrelation'!$M$317:$W$317</c:f>
              <c:numCache>
                <c:formatCode>General</c:formatCode>
                <c:ptCount val="11"/>
                <c:pt idx="0">
                  <c:v>3009968.1</c:v>
                </c:pt>
                <c:pt idx="1">
                  <c:v>2325613.2000000002</c:v>
                </c:pt>
                <c:pt idx="2">
                  <c:v>2360920.7000000002</c:v>
                </c:pt>
                <c:pt idx="3">
                  <c:v>2407700.5</c:v>
                </c:pt>
                <c:pt idx="4">
                  <c:v>822289.9</c:v>
                </c:pt>
                <c:pt idx="5">
                  <c:v>1719169.7</c:v>
                </c:pt>
                <c:pt idx="6">
                  <c:v>992361.6</c:v>
                </c:pt>
                <c:pt idx="7">
                  <c:v>2125542.9</c:v>
                </c:pt>
                <c:pt idx="8">
                  <c:v>1901670.1</c:v>
                </c:pt>
                <c:pt idx="9">
                  <c:v>6737091.0999999996</c:v>
                </c:pt>
                <c:pt idx="10">
                  <c:v>1143188.7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84-4320-9CEB-8F15338FB6A6}"/>
            </c:ext>
          </c:extLst>
        </c:ser>
        <c:ser>
          <c:idx val="2"/>
          <c:order val="3"/>
          <c:tx>
            <c:strRef>
              <c:f>'[3]Pure Decorrelation'!$L$316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Decorrelation'!$M$316:$W$316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84-4320-9CEB-8F15338FB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Decorrelation'!$Y$320:$AI$320</c:f>
              <c:numCache>
                <c:formatCode>General</c:formatCode>
                <c:ptCount val="11"/>
                <c:pt idx="0">
                  <c:v>0.95913217917550353</c:v>
                </c:pt>
                <c:pt idx="1">
                  <c:v>1.5049719618866222</c:v>
                </c:pt>
                <c:pt idx="2">
                  <c:v>1.5440360662760215</c:v>
                </c:pt>
                <c:pt idx="3">
                  <c:v>0.86030398889852222</c:v>
                </c:pt>
                <c:pt idx="4">
                  <c:v>1.191697491085506</c:v>
                </c:pt>
                <c:pt idx="5">
                  <c:v>0.80108412092085923</c:v>
                </c:pt>
                <c:pt idx="6">
                  <c:v>1.2546197455376387</c:v>
                </c:pt>
                <c:pt idx="7">
                  <c:v>0.97744511999189843</c:v>
                </c:pt>
                <c:pt idx="8">
                  <c:v>1.2680134379072114</c:v>
                </c:pt>
                <c:pt idx="9">
                  <c:v>1.6147845632163804</c:v>
                </c:pt>
                <c:pt idx="10">
                  <c:v>3.4981733307009559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0-426E-B141-EB246A0AEF4C}"/>
            </c:ext>
          </c:extLst>
        </c:ser>
        <c:ser>
          <c:idx val="0"/>
          <c:order val="1"/>
          <c:tx>
            <c:strRef>
              <c:f>'[3]Pure Decorrelation'!$X$319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Decorrelation'!$Y$319:$AI$319</c:f>
              <c:numCache>
                <c:formatCode>General</c:formatCode>
                <c:ptCount val="11"/>
                <c:pt idx="0">
                  <c:v>1.263903116970323</c:v>
                </c:pt>
                <c:pt idx="1">
                  <c:v>1.2472731858724728</c:v>
                </c:pt>
                <c:pt idx="2">
                  <c:v>1.2674601473612714</c:v>
                </c:pt>
                <c:pt idx="3">
                  <c:v>1.4585270752926589</c:v>
                </c:pt>
                <c:pt idx="4">
                  <c:v>0.84166186630027373</c:v>
                </c:pt>
                <c:pt idx="5">
                  <c:v>1.5816053793765605</c:v>
                </c:pt>
                <c:pt idx="6">
                  <c:v>1.1484012987231835</c:v>
                </c:pt>
                <c:pt idx="7">
                  <c:v>1.3159157629590483</c:v>
                </c:pt>
                <c:pt idx="8">
                  <c:v>1.385568310203962</c:v>
                </c:pt>
                <c:pt idx="9">
                  <c:v>2.2769304915098472</c:v>
                </c:pt>
                <c:pt idx="10">
                  <c:v>2.303785382141359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80-426E-B141-EB246A0AEF4C}"/>
            </c:ext>
          </c:extLst>
        </c:ser>
        <c:ser>
          <c:idx val="4"/>
          <c:order val="2"/>
          <c:tx>
            <c:strRef>
              <c:f>'[3]Pure Decorrelation'!$X$317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Decorrelation'!$Y$317:$AI$317</c:f>
              <c:numCache>
                <c:formatCode>General</c:formatCode>
                <c:ptCount val="11"/>
                <c:pt idx="0">
                  <c:v>2.5722521429182961</c:v>
                </c:pt>
                <c:pt idx="1">
                  <c:v>1.8851028563920407</c:v>
                </c:pt>
                <c:pt idx="2">
                  <c:v>1.8905327512649819</c:v>
                </c:pt>
                <c:pt idx="3">
                  <c:v>2.2383343442983459</c:v>
                </c:pt>
                <c:pt idx="4">
                  <c:v>0.98012485470972033</c:v>
                </c:pt>
                <c:pt idx="5">
                  <c:v>2.0604283449007195</c:v>
                </c:pt>
                <c:pt idx="6">
                  <c:v>1.4214436149690299</c:v>
                </c:pt>
                <c:pt idx="7">
                  <c:v>0.91457666789647196</c:v>
                </c:pt>
                <c:pt idx="8">
                  <c:v>1.2728815291309725</c:v>
                </c:pt>
                <c:pt idx="9">
                  <c:v>2.8200011009117585</c:v>
                </c:pt>
                <c:pt idx="10">
                  <c:v>2.7245305567746985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80-426E-B141-EB246A0AEF4C}"/>
            </c:ext>
          </c:extLst>
        </c:ser>
        <c:ser>
          <c:idx val="2"/>
          <c:order val="3"/>
          <c:tx>
            <c:strRef>
              <c:f>'[3]Pure Decorrelation'!$X$316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Decorrelation'!$Y$316:$AI$316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80-426E-B141-EB246A0AE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'[3]Pure Decorrelation'!$AJ$320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Decorrelation'!$AK$320:$AU$320</c:f>
              <c:numCache>
                <c:formatCode>General</c:formatCode>
                <c:ptCount val="11"/>
                <c:pt idx="0">
                  <c:v>0.95913217917550353</c:v>
                </c:pt>
                <c:pt idx="1">
                  <c:v>0.62777372417040167</c:v>
                </c:pt>
                <c:pt idx="2">
                  <c:v>0.65350804056506595</c:v>
                </c:pt>
                <c:pt idx="3">
                  <c:v>0.86030398889852222</c:v>
                </c:pt>
                <c:pt idx="4">
                  <c:v>0.50358570110111023</c:v>
                </c:pt>
                <c:pt idx="5">
                  <c:v>0.80108412092085923</c:v>
                </c:pt>
                <c:pt idx="6">
                  <c:v>0.57924107145518067</c:v>
                </c:pt>
                <c:pt idx="7">
                  <c:v>0.5698363548610359</c:v>
                </c:pt>
                <c:pt idx="8">
                  <c:v>0.2975238648243248</c:v>
                </c:pt>
                <c:pt idx="9">
                  <c:v>1.6147845632163804</c:v>
                </c:pt>
                <c:pt idx="10">
                  <c:v>2.626008488913067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D-4237-80FE-C7E4051A42F4}"/>
            </c:ext>
          </c:extLst>
        </c:ser>
        <c:ser>
          <c:idx val="0"/>
          <c:order val="1"/>
          <c:tx>
            <c:strRef>
              <c:f>'[3]Pure Decorrelation'!$AJ$319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Decorrelation'!$AK$319:$AU$319</c:f>
              <c:numCache>
                <c:formatCode>General</c:formatCode>
                <c:ptCount val="11"/>
                <c:pt idx="0">
                  <c:v>1.263903116970323</c:v>
                </c:pt>
                <c:pt idx="1">
                  <c:v>0.51804033513180903</c:v>
                </c:pt>
                <c:pt idx="2">
                  <c:v>0.53555246398318568</c:v>
                </c:pt>
                <c:pt idx="3">
                  <c:v>1.4585270752926589</c:v>
                </c:pt>
                <c:pt idx="4">
                  <c:v>0.38041122560389334</c:v>
                </c:pt>
                <c:pt idx="5">
                  <c:v>1.5816053793765605</c:v>
                </c:pt>
                <c:pt idx="6">
                  <c:v>0.43679129909724002</c:v>
                </c:pt>
                <c:pt idx="7">
                  <c:v>0.70290163205936551</c:v>
                </c:pt>
                <c:pt idx="8">
                  <c:v>0.31483784811571236</c:v>
                </c:pt>
                <c:pt idx="9">
                  <c:v>2.2769304915098472</c:v>
                </c:pt>
                <c:pt idx="10">
                  <c:v>1.700320665445179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D-4237-80FE-C7E4051A42F4}"/>
            </c:ext>
          </c:extLst>
        </c:ser>
        <c:ser>
          <c:idx val="4"/>
          <c:order val="2"/>
          <c:tx>
            <c:strRef>
              <c:f>'[3]Pure Decorrelation'!$AJ$317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'[3]Pure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Decorrelation'!$AK$317:$AU$317</c:f>
              <c:numCache>
                <c:formatCode>General</c:formatCode>
                <c:ptCount val="11"/>
                <c:pt idx="0">
                  <c:v>2.5722521429182961</c:v>
                </c:pt>
                <c:pt idx="1">
                  <c:v>0.7799374370835721</c:v>
                </c:pt>
                <c:pt idx="2">
                  <c:v>0.79456798117607841</c:v>
                </c:pt>
                <c:pt idx="3">
                  <c:v>2.2383343442983459</c:v>
                </c:pt>
                <c:pt idx="4">
                  <c:v>0.46073470089759216</c:v>
                </c:pt>
                <c:pt idx="5">
                  <c:v>2.0604283449007195</c:v>
                </c:pt>
                <c:pt idx="6">
                  <c:v>0.59577622974757105</c:v>
                </c:pt>
                <c:pt idx="7">
                  <c:v>0.56691577073652288</c:v>
                </c:pt>
                <c:pt idx="8">
                  <c:v>0.32346409000456333</c:v>
                </c:pt>
                <c:pt idx="9">
                  <c:v>2.8200011009117585</c:v>
                </c:pt>
                <c:pt idx="10">
                  <c:v>2.0649938178714367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3D-4237-80FE-C7E4051A42F4}"/>
            </c:ext>
          </c:extLst>
        </c:ser>
        <c:ser>
          <c:idx val="2"/>
          <c:order val="3"/>
          <c:tx>
            <c:strRef>
              <c:f>'[3]Pure Decorrelation'!$AJ$316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'[3]Pure Decorrelation'!$AK$316:$AU$316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3D-4237-80FE-C7E4051A4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'[3]Pure Decorrelation'!$L$321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Decorrelation'!$M$321:$W$321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9-41BD-B0CE-82A7B127ABC4}"/>
            </c:ext>
          </c:extLst>
        </c:ser>
        <c:ser>
          <c:idx val="3"/>
          <c:order val="1"/>
          <c:tx>
            <c:strRef>
              <c:f>'[3]Pure Decorrelation'!$L$322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'[3]Pure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Decorrelation'!$M$322:$W$322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9-41BD-B0CE-82A7B127ABC4}"/>
            </c:ext>
          </c:extLst>
        </c:ser>
        <c:ser>
          <c:idx val="0"/>
          <c:order val="2"/>
          <c:tx>
            <c:strRef>
              <c:f>'[3]Pure Decorrelation'!$L$323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Decorrelation'!$M$323:$W$323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09-41BD-B0CE-82A7B127A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'[3]Pure Decorrelation'!$X$321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Decorrelation'!$Y$321:$AI$321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2-448D-AD8A-46B511605B97}"/>
            </c:ext>
          </c:extLst>
        </c:ser>
        <c:ser>
          <c:idx val="3"/>
          <c:order val="1"/>
          <c:tx>
            <c:strRef>
              <c:f>'[3]Pure Decorrelation'!$X$322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'[3]Pure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Decorrelation'!$Y$322:$AI$322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82-448D-AD8A-46B511605B97}"/>
            </c:ext>
          </c:extLst>
        </c:ser>
        <c:ser>
          <c:idx val="0"/>
          <c:order val="2"/>
          <c:tx>
            <c:strRef>
              <c:f>'[3]Pure Decorrelation'!$X$323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Decorrelation'!$Y$323:$AI$323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82-448D-AD8A-46B511605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'[3]Pure Decorrelation'!$AJ$321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'[3]Pure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Decorrelation'!$AK$321:$AU$321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D-4F20-8B50-29B92EAD40D3}"/>
            </c:ext>
          </c:extLst>
        </c:ser>
        <c:ser>
          <c:idx val="3"/>
          <c:order val="1"/>
          <c:tx>
            <c:strRef>
              <c:f>'[3]Pure Decorrelation'!$AJ$322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'[3]Pure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Decorrelation'!$AK$322:$AU$322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D-4F20-8B50-29B92EAD40D3}"/>
            </c:ext>
          </c:extLst>
        </c:ser>
        <c:ser>
          <c:idx val="0"/>
          <c:order val="2"/>
          <c:tx>
            <c:strRef>
              <c:f>'[3]Pure Decorrelation'!$AJ$323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'[3]Pure Decorrelation'!$AK$323:$AU$323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D-4F20-8B50-29B92EAD4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Decorrelation'!$N$962:$S$962</c:f>
              <c:numCache>
                <c:formatCode>General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8-44C1-825A-D72F72A3C38B}"/>
            </c:ext>
          </c:extLst>
        </c:ser>
        <c:ser>
          <c:idx val="2"/>
          <c:order val="1"/>
          <c:tx>
            <c:strRef>
              <c:f>'[1]Pure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Decorrelation'!$N$961:$S$961</c:f>
              <c:numCache>
                <c:formatCode>General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8-44C1-825A-D72F72A3C38B}"/>
            </c:ext>
          </c:extLst>
        </c:ser>
        <c:ser>
          <c:idx val="3"/>
          <c:order val="2"/>
          <c:tx>
            <c:strRef>
              <c:f>'[1]Pure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Decorrelation'!$N$959:$S$959</c:f>
              <c:numCache>
                <c:formatCode>General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8-44C1-825A-D72F72A3C38B}"/>
            </c:ext>
          </c:extLst>
        </c:ser>
        <c:ser>
          <c:idx val="1"/>
          <c:order val="3"/>
          <c:tx>
            <c:strRef>
              <c:f>'[1]Pure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'[1]Pure Decorrelation'!$N$958:$S$958</c:f>
              <c:numCache>
                <c:formatCode>General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58-44C1-825A-D72F72A3C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Decorrelation'!$V$962:$AA$962</c:f>
              <c:numCache>
                <c:formatCode>General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1-4DE2-9DC5-C59E0DC81FF1}"/>
            </c:ext>
          </c:extLst>
        </c:ser>
        <c:ser>
          <c:idx val="2"/>
          <c:order val="1"/>
          <c:tx>
            <c:strRef>
              <c:f>'[1]Pure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Decorrelation'!$V$961:$AA$961</c:f>
              <c:numCache>
                <c:formatCode>General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1-4DE2-9DC5-C59E0DC81FF1}"/>
            </c:ext>
          </c:extLst>
        </c:ser>
        <c:ser>
          <c:idx val="3"/>
          <c:order val="2"/>
          <c:tx>
            <c:strRef>
              <c:f>'[1]Pure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Decorrelation'!$V$959:$AA$959</c:f>
              <c:numCache>
                <c:formatCode>General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41-4DE2-9DC5-C59E0DC81FF1}"/>
            </c:ext>
          </c:extLst>
        </c:ser>
        <c:ser>
          <c:idx val="1"/>
          <c:order val="3"/>
          <c:tx>
            <c:strRef>
              <c:f>'[1]Pure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'[1]Pure Decorrelation'!$V$958:$AA$958</c:f>
              <c:numCache>
                <c:formatCode>General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41-4DE2-9DC5-C59E0DC81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Decorrelation'!$N$963:$S$963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C-4210-A57E-4D360FB7C8ED}"/>
            </c:ext>
          </c:extLst>
        </c:ser>
        <c:ser>
          <c:idx val="0"/>
          <c:order val="1"/>
          <c:tx>
            <c:strRef>
              <c:f>'[1]Pure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Decorrelation'!$N$964:$S$964</c:f>
              <c:numCache>
                <c:formatCode>General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C-4210-A57E-4D360FB7C8ED}"/>
            </c:ext>
          </c:extLst>
        </c:ser>
        <c:ser>
          <c:idx val="2"/>
          <c:order val="2"/>
          <c:tx>
            <c:strRef>
              <c:f>'[1]Pure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Decorrelation'!$N$965:$S$965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C-4210-A57E-4D360FB7C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Decorrelation'!$V$963:$AA$963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6-449E-92F7-9785CAD4DB67}"/>
            </c:ext>
          </c:extLst>
        </c:ser>
        <c:ser>
          <c:idx val="0"/>
          <c:order val="1"/>
          <c:tx>
            <c:strRef>
              <c:f>'[1]Pure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Decorrelation'!$V$964:$AA$964</c:f>
              <c:numCache>
                <c:formatCode>General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6-449E-92F7-9785CAD4DB67}"/>
            </c:ext>
          </c:extLst>
        </c:ser>
        <c:ser>
          <c:idx val="2"/>
          <c:order val="2"/>
          <c:tx>
            <c:strRef>
              <c:f>'[1]Pure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Decorrelation'!$V$965:$AA$965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6-449E-92F7-9785CAD4D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2F-4CAB-A6EB-6B538A6B2131}"/>
            </c:ext>
          </c:extLst>
        </c:ser>
        <c:ser>
          <c:idx val="2"/>
          <c:order val="1"/>
          <c:tx>
            <c:strRef>
              <c:f>'[1]Pure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2F-4CAB-A6EB-6B538A6B2131}"/>
            </c:ext>
          </c:extLst>
        </c:ser>
        <c:ser>
          <c:idx val="4"/>
          <c:order val="2"/>
          <c:tx>
            <c:strRef>
              <c:f>'[1]Pure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2F-4CAB-A6EB-6B538A6B2131}"/>
            </c:ext>
          </c:extLst>
        </c:ser>
        <c:ser>
          <c:idx val="6"/>
          <c:order val="3"/>
          <c:tx>
            <c:strRef>
              <c:f>'[1]Pure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2F-4CAB-A6EB-6B538A6B2131}"/>
            </c:ext>
          </c:extLst>
        </c:ser>
        <c:ser>
          <c:idx val="8"/>
          <c:order val="4"/>
          <c:tx>
            <c:strRef>
              <c:f>'[1]Pure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22F-4CAB-A6EB-6B538A6B2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'[1]Pure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83-4863-926F-7C401005FBA7}"/>
            </c:ext>
          </c:extLst>
        </c:ser>
        <c:ser>
          <c:idx val="3"/>
          <c:order val="1"/>
          <c:tx>
            <c:strRef>
              <c:f>'[1]Pure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83-4863-926F-7C401005FBA7}"/>
            </c:ext>
          </c:extLst>
        </c:ser>
        <c:ser>
          <c:idx val="5"/>
          <c:order val="2"/>
          <c:tx>
            <c:strRef>
              <c:f>'[1]Pure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83-4863-926F-7C401005FBA7}"/>
            </c:ext>
          </c:extLst>
        </c:ser>
        <c:ser>
          <c:idx val="7"/>
          <c:order val="3"/>
          <c:tx>
            <c:strRef>
              <c:f>'[1]Pure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83-4863-926F-7C401005FBA7}"/>
            </c:ext>
          </c:extLst>
        </c:ser>
        <c:ser>
          <c:idx val="9"/>
          <c:order val="4"/>
          <c:tx>
            <c:strRef>
              <c:f>'[1]Pure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83-4863-926F-7C401005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'[1]Pure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E6-43F7-AEBE-8E74487C8CED}"/>
            </c:ext>
          </c:extLst>
        </c:ser>
        <c:ser>
          <c:idx val="3"/>
          <c:order val="1"/>
          <c:tx>
            <c:strRef>
              <c:f>'[1]Pure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E6-43F7-AEBE-8E74487C8CED}"/>
            </c:ext>
          </c:extLst>
        </c:ser>
        <c:ser>
          <c:idx val="5"/>
          <c:order val="2"/>
          <c:tx>
            <c:strRef>
              <c:f>'[1]Pure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E6-43F7-AEBE-8E74487C8CED}"/>
            </c:ext>
          </c:extLst>
        </c:ser>
        <c:ser>
          <c:idx val="7"/>
          <c:order val="3"/>
          <c:tx>
            <c:strRef>
              <c:f>'[1]Pure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0E6-43F7-AEBE-8E74487C8CED}"/>
            </c:ext>
          </c:extLst>
        </c:ser>
        <c:ser>
          <c:idx val="9"/>
          <c:order val="4"/>
          <c:tx>
            <c:strRef>
              <c:f>'[1]Pure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0E6-43F7-AEBE-8E74487C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'[1]Pure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1D-418A-B065-A3D36D7A5B39}"/>
            </c:ext>
          </c:extLst>
        </c:ser>
        <c:ser>
          <c:idx val="3"/>
          <c:order val="1"/>
          <c:tx>
            <c:strRef>
              <c:f>'[1]Pure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1D-418A-B065-A3D36D7A5B39}"/>
            </c:ext>
          </c:extLst>
        </c:ser>
        <c:ser>
          <c:idx val="5"/>
          <c:order val="2"/>
          <c:tx>
            <c:strRef>
              <c:f>'[1]Pure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1D-418A-B065-A3D36D7A5B39}"/>
            </c:ext>
          </c:extLst>
        </c:ser>
        <c:ser>
          <c:idx val="7"/>
          <c:order val="3"/>
          <c:tx>
            <c:strRef>
              <c:f>'[1]Pure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1D-418A-B065-A3D36D7A5B39}"/>
            </c:ext>
          </c:extLst>
        </c:ser>
        <c:ser>
          <c:idx val="9"/>
          <c:order val="4"/>
          <c:tx>
            <c:strRef>
              <c:f>'[1]Pure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E1D-418A-B065-A3D36D7A5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BD-4BC6-BE66-A4990EE36193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BD-4BC6-BE66-A4990EE361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Decorrelation'!$M$636:$R$636</c:f>
              <c:numCache>
                <c:formatCode>General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D-4BC6-BE66-A4990EE36193}"/>
            </c:ext>
          </c:extLst>
        </c:ser>
        <c:ser>
          <c:idx val="1"/>
          <c:order val="1"/>
          <c:tx>
            <c:strRef>
              <c:f>'[1]Pure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Decorrelation'!$M$635:$R$635</c:f>
              <c:numCache>
                <c:formatCode>General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BD-4BC6-BE66-A4990EE36193}"/>
            </c:ext>
          </c:extLst>
        </c:ser>
        <c:ser>
          <c:idx val="2"/>
          <c:order val="2"/>
          <c:tx>
            <c:strRef>
              <c:f>'[1]Pure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Decorrelation'!$M$634:$R$634</c:f>
              <c:numCache>
                <c:formatCode>General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D-4BC6-BE66-A4990EE36193}"/>
            </c:ext>
          </c:extLst>
        </c:ser>
        <c:ser>
          <c:idx val="3"/>
          <c:order val="3"/>
          <c:tx>
            <c:strRef>
              <c:f>'[1]Pure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Decorrelation'!$M$637:$R$637</c:f>
              <c:numCache>
                <c:formatCode>General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D-4BC6-BE66-A4990EE3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Decorrelation'!$AD$962:$AI$962</c:f>
              <c:numCache>
                <c:formatCode>General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7-44A4-9F02-FA9EC3CDE0BC}"/>
            </c:ext>
          </c:extLst>
        </c:ser>
        <c:ser>
          <c:idx val="2"/>
          <c:order val="1"/>
          <c:tx>
            <c:strRef>
              <c:f>'[1]Pure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Decorrelation'!$AD$961:$AI$961</c:f>
              <c:numCache>
                <c:formatCode>General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7-44A4-9F02-FA9EC3CDE0BC}"/>
            </c:ext>
          </c:extLst>
        </c:ser>
        <c:ser>
          <c:idx val="3"/>
          <c:order val="2"/>
          <c:tx>
            <c:strRef>
              <c:f>'[1]Pure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Decorrelation'!$AD$959:$AI$959</c:f>
              <c:numCache>
                <c:formatCode>General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7-44A4-9F02-FA9EC3CDE0BC}"/>
            </c:ext>
          </c:extLst>
        </c:ser>
        <c:ser>
          <c:idx val="1"/>
          <c:order val="3"/>
          <c:tx>
            <c:strRef>
              <c:f>'[1]Pure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'[1]Pure Decorrelation'!$AD$958:$AI$958</c:f>
              <c:numCache>
                <c:formatCode>General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7-44A4-9F02-FA9EC3CDE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Decorrelation'!$AD$963:$AI$963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2-415B-A0E6-2D64469A906D}"/>
            </c:ext>
          </c:extLst>
        </c:ser>
        <c:ser>
          <c:idx val="0"/>
          <c:order val="1"/>
          <c:tx>
            <c:strRef>
              <c:f>'[1]Pure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Decorrelation'!$AD$964:$AI$964</c:f>
              <c:numCache>
                <c:formatCode>General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2-415B-A0E6-2D64469A906D}"/>
            </c:ext>
          </c:extLst>
        </c:ser>
        <c:ser>
          <c:idx val="2"/>
          <c:order val="2"/>
          <c:tx>
            <c:strRef>
              <c:f>'[1]Pure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Decorrelation'!$AD$965:$AI$965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42-415B-A0E6-2D64469A9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'[1]Pure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99-40C7-9063-9DD4F0E7C073}"/>
            </c:ext>
          </c:extLst>
        </c:ser>
        <c:ser>
          <c:idx val="3"/>
          <c:order val="1"/>
          <c:tx>
            <c:strRef>
              <c:f>'[1]Pure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99-40C7-9063-9DD4F0E7C073}"/>
            </c:ext>
          </c:extLst>
        </c:ser>
        <c:ser>
          <c:idx val="5"/>
          <c:order val="2"/>
          <c:tx>
            <c:strRef>
              <c:f>'[1]Pure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99-40C7-9063-9DD4F0E7C073}"/>
            </c:ext>
          </c:extLst>
        </c:ser>
        <c:ser>
          <c:idx val="7"/>
          <c:order val="3"/>
          <c:tx>
            <c:strRef>
              <c:f>'[1]Pure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199-40C7-9063-9DD4F0E7C073}"/>
            </c:ext>
          </c:extLst>
        </c:ser>
        <c:ser>
          <c:idx val="9"/>
          <c:order val="4"/>
          <c:tx>
            <c:strRef>
              <c:f>'[1]Pure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199-40C7-9063-9DD4F0E7C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'[1]Pure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11-4FB9-AD49-4FEE36DDB97F}"/>
            </c:ext>
          </c:extLst>
        </c:ser>
        <c:ser>
          <c:idx val="3"/>
          <c:order val="1"/>
          <c:tx>
            <c:strRef>
              <c:f>'[1]Pure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11-4FB9-AD49-4FEE36DDB97F}"/>
            </c:ext>
          </c:extLst>
        </c:ser>
        <c:ser>
          <c:idx val="5"/>
          <c:order val="2"/>
          <c:tx>
            <c:strRef>
              <c:f>'[1]Pure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11-4FB9-AD49-4FEE36DDB97F}"/>
            </c:ext>
          </c:extLst>
        </c:ser>
        <c:ser>
          <c:idx val="7"/>
          <c:order val="3"/>
          <c:tx>
            <c:strRef>
              <c:f>'[1]Pure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11-4FB9-AD49-4FEE36DDB97F}"/>
            </c:ext>
          </c:extLst>
        </c:ser>
        <c:ser>
          <c:idx val="9"/>
          <c:order val="4"/>
          <c:tx>
            <c:strRef>
              <c:f>'[1]Pure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'[1]Pure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'[1]Pure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C11-4FB9-AD49-4FEE36DDB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Decorrelation'!$N$987:$S$987</c:f>
              <c:numCache>
                <c:formatCode>General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A-445D-9123-229DC73DFCD4}"/>
            </c:ext>
          </c:extLst>
        </c:ser>
        <c:ser>
          <c:idx val="2"/>
          <c:order val="1"/>
          <c:tx>
            <c:strRef>
              <c:f>'[1]Pure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Decorrelation'!$N$986:$S$986</c:f>
              <c:numCache>
                <c:formatCode>General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A-445D-9123-229DC73DFCD4}"/>
            </c:ext>
          </c:extLst>
        </c:ser>
        <c:ser>
          <c:idx val="3"/>
          <c:order val="2"/>
          <c:tx>
            <c:strRef>
              <c:f>'[1]Pure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Decorrelation'!$N$984:$S$984</c:f>
              <c:numCache>
                <c:formatCode>General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BA-445D-9123-229DC73DFCD4}"/>
            </c:ext>
          </c:extLst>
        </c:ser>
        <c:ser>
          <c:idx val="1"/>
          <c:order val="3"/>
          <c:tx>
            <c:strRef>
              <c:f>'[1]Pure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'[1]Pure Decorrelation'!$N$983:$S$983</c:f>
              <c:numCache>
                <c:formatCode>General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BA-445D-9123-229DC73DF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Decorrelation'!$V$987:$AA$987</c:f>
              <c:numCache>
                <c:formatCode>General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4-4926-A0D5-593D4B42A70A}"/>
            </c:ext>
          </c:extLst>
        </c:ser>
        <c:ser>
          <c:idx val="2"/>
          <c:order val="1"/>
          <c:tx>
            <c:strRef>
              <c:f>'[1]Pure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Decorrelation'!$V$986:$AA$986</c:f>
              <c:numCache>
                <c:formatCode>General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4-4926-A0D5-593D4B42A70A}"/>
            </c:ext>
          </c:extLst>
        </c:ser>
        <c:ser>
          <c:idx val="3"/>
          <c:order val="2"/>
          <c:tx>
            <c:strRef>
              <c:f>'[1]Pure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Decorrelation'!$V$984:$AA$984</c:f>
              <c:numCache>
                <c:formatCode>General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54-4926-A0D5-593D4B42A70A}"/>
            </c:ext>
          </c:extLst>
        </c:ser>
        <c:ser>
          <c:idx val="1"/>
          <c:order val="3"/>
          <c:tx>
            <c:strRef>
              <c:f>'[1]Pure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'[1]Pure Decorrelation'!$V$983:$AA$983</c:f>
              <c:numCache>
                <c:formatCode>General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54-4926-A0D5-593D4B42A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Decorrelation'!$AD$987:$AI$987</c:f>
              <c:numCache>
                <c:formatCode>General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F-4A7B-AAE1-8FEBA7BE9AB0}"/>
            </c:ext>
          </c:extLst>
        </c:ser>
        <c:ser>
          <c:idx val="2"/>
          <c:order val="1"/>
          <c:tx>
            <c:strRef>
              <c:f>'[1]Pure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Decorrelation'!$AD$986:$AI$986</c:f>
              <c:numCache>
                <c:formatCode>General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FF-4A7B-AAE1-8FEBA7BE9AB0}"/>
            </c:ext>
          </c:extLst>
        </c:ser>
        <c:ser>
          <c:idx val="3"/>
          <c:order val="2"/>
          <c:tx>
            <c:strRef>
              <c:f>'[1]Pure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Decorrelation'!$AD$984:$AI$984</c:f>
              <c:numCache>
                <c:formatCode>General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FF-4A7B-AAE1-8FEBA7BE9AB0}"/>
            </c:ext>
          </c:extLst>
        </c:ser>
        <c:ser>
          <c:idx val="1"/>
          <c:order val="3"/>
          <c:tx>
            <c:strRef>
              <c:f>'[1]Pure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'[1]Pure Decorrelation'!$AD$983:$AI$983</c:f>
              <c:numCache>
                <c:formatCode>General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FF-4A7B-AAE1-8FEBA7BE9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Decorrelation'!$N$988:$S$988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C-4034-BD50-6DA75D00BC47}"/>
            </c:ext>
          </c:extLst>
        </c:ser>
        <c:ser>
          <c:idx val="0"/>
          <c:order val="1"/>
          <c:tx>
            <c:strRef>
              <c:f>'[1]Pure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Decorrelation'!$N$989:$S$989</c:f>
              <c:numCache>
                <c:formatCode>General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C-4034-BD50-6DA75D00BC47}"/>
            </c:ext>
          </c:extLst>
        </c:ser>
        <c:ser>
          <c:idx val="2"/>
          <c:order val="2"/>
          <c:tx>
            <c:strRef>
              <c:f>'[1]Pure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Decorrelation'!$N$990:$S$990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9C-4034-BD50-6DA75D00B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Decorrelation'!$V$988:$AA$988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6-4E7C-9D19-325B97CD57E7}"/>
            </c:ext>
          </c:extLst>
        </c:ser>
        <c:ser>
          <c:idx val="0"/>
          <c:order val="1"/>
          <c:tx>
            <c:strRef>
              <c:f>'[1]Pure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Decorrelation'!$V$989:$AA$989</c:f>
              <c:numCache>
                <c:formatCode>General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6-4E7C-9D19-325B97CD57E7}"/>
            </c:ext>
          </c:extLst>
        </c:ser>
        <c:ser>
          <c:idx val="2"/>
          <c:order val="2"/>
          <c:tx>
            <c:strRef>
              <c:f>'[1]Pure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Decorrelation'!$V$990:$AA$990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6-4E7C-9D19-325B97CD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Decorrelation'!$AD$988:$AI$988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D-4C16-87B3-280D09F05435}"/>
            </c:ext>
          </c:extLst>
        </c:ser>
        <c:ser>
          <c:idx val="0"/>
          <c:order val="1"/>
          <c:tx>
            <c:strRef>
              <c:f>'[1]Pure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Decorrelation'!$AD$989:$AI$989</c:f>
              <c:numCache>
                <c:formatCode>General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6D-4C16-87B3-280D09F05435}"/>
            </c:ext>
          </c:extLst>
        </c:ser>
        <c:ser>
          <c:idx val="2"/>
          <c:order val="2"/>
          <c:tx>
            <c:strRef>
              <c:f>'[1]Pure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Decorrelation'!$AD$990:$AI$990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6D-4C16-87B3-280D09F05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ED-4AB7-B8EF-FD9F1AE08699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ED-4AB7-B8EF-FD9F1AE086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Decorrelation'!$T$636:$Y$636</c:f>
              <c:numCache>
                <c:formatCode>General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D-4AB7-B8EF-FD9F1AE08699}"/>
            </c:ext>
          </c:extLst>
        </c:ser>
        <c:ser>
          <c:idx val="1"/>
          <c:order val="1"/>
          <c:tx>
            <c:strRef>
              <c:f>'[1]Pure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Decorrelation'!$T$635:$Y$635</c:f>
              <c:numCache>
                <c:formatCode>General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ED-4AB7-B8EF-FD9F1AE08699}"/>
            </c:ext>
          </c:extLst>
        </c:ser>
        <c:ser>
          <c:idx val="2"/>
          <c:order val="2"/>
          <c:tx>
            <c:strRef>
              <c:f>'[1]Pure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Decorrelation'!$T$634:$Y$634</c:f>
              <c:numCache>
                <c:formatCode>General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ED-4AB7-B8EF-FD9F1AE08699}"/>
            </c:ext>
          </c:extLst>
        </c:ser>
        <c:ser>
          <c:idx val="3"/>
          <c:order val="3"/>
          <c:tx>
            <c:strRef>
              <c:f>'[1]Pure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Decorrelation'!$T$637:$Y$637</c:f>
              <c:numCache>
                <c:formatCode>General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ED-4AB7-B8EF-FD9F1AE08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Decorrelation'!$AA$636:$AF$636</c:f>
              <c:numCache>
                <c:formatCode>General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E-4971-9BF2-6177AB59CF7D}"/>
            </c:ext>
          </c:extLst>
        </c:ser>
        <c:ser>
          <c:idx val="1"/>
          <c:order val="1"/>
          <c:tx>
            <c:strRef>
              <c:f>'[1]Pure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Decorrelation'!$AA$635:$AF$635</c:f>
              <c:numCache>
                <c:formatCode>General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FE-4971-9BF2-6177AB59CF7D}"/>
            </c:ext>
          </c:extLst>
        </c:ser>
        <c:ser>
          <c:idx val="2"/>
          <c:order val="2"/>
          <c:tx>
            <c:strRef>
              <c:f>'[1]Pure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Decorrelation'!$AA$634:$AF$634</c:f>
              <c:numCache>
                <c:formatCode>General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FE-4971-9BF2-6177AB59CF7D}"/>
            </c:ext>
          </c:extLst>
        </c:ser>
        <c:ser>
          <c:idx val="3"/>
          <c:order val="3"/>
          <c:tx>
            <c:strRef>
              <c:f>'[1]Pure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Decorrelation'!$AA$637:$AF$637</c:f>
              <c:numCache>
                <c:formatCode>General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FE-4971-9BF2-6177AB59C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Decorrelation'!$M$646:$R$646</c:f>
              <c:numCache>
                <c:formatCode>General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3-4FEB-9FDF-DFD88F57EF9A}"/>
            </c:ext>
          </c:extLst>
        </c:ser>
        <c:ser>
          <c:idx val="1"/>
          <c:order val="1"/>
          <c:tx>
            <c:strRef>
              <c:f>'[1]Pure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Decorrelation'!$M$645:$R$645</c:f>
              <c:numCache>
                <c:formatCode>General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3-4FEB-9FDF-DFD88F57EF9A}"/>
            </c:ext>
          </c:extLst>
        </c:ser>
        <c:ser>
          <c:idx val="2"/>
          <c:order val="2"/>
          <c:tx>
            <c:strRef>
              <c:f>'[1]Pure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Decorrelation'!$M$644:$R$644</c:f>
              <c:numCache>
                <c:formatCode>General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3-4FEB-9FDF-DFD88F57EF9A}"/>
            </c:ext>
          </c:extLst>
        </c:ser>
        <c:ser>
          <c:idx val="3"/>
          <c:order val="3"/>
          <c:tx>
            <c:strRef>
              <c:f>'[1]Pure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Decorrelation'!$M$647:$R$647</c:f>
              <c:numCache>
                <c:formatCode>General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E3-4FEB-9FDF-DFD88F57E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Decorrelation'!$T$646:$Y$646</c:f>
              <c:numCache>
                <c:formatCode>General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0-4677-9E59-08365F988DE4}"/>
            </c:ext>
          </c:extLst>
        </c:ser>
        <c:ser>
          <c:idx val="1"/>
          <c:order val="1"/>
          <c:tx>
            <c:strRef>
              <c:f>'[1]Pure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Decorrelation'!$T$645:$Y$645</c:f>
              <c:numCache>
                <c:formatCode>General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0-4677-9E59-08365F988DE4}"/>
            </c:ext>
          </c:extLst>
        </c:ser>
        <c:ser>
          <c:idx val="2"/>
          <c:order val="2"/>
          <c:tx>
            <c:strRef>
              <c:f>'[1]Pure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Decorrelation'!$T$644:$Y$644</c:f>
              <c:numCache>
                <c:formatCode>General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70-4677-9E59-08365F988DE4}"/>
            </c:ext>
          </c:extLst>
        </c:ser>
        <c:ser>
          <c:idx val="3"/>
          <c:order val="3"/>
          <c:tx>
            <c:strRef>
              <c:f>'[1]Pure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Decorrelation'!$T$647:$Y$647</c:f>
              <c:numCache>
                <c:formatCode>General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70-4677-9E59-08365F988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Decorrelation'!$AA$646:$AF$646</c:f>
              <c:numCache>
                <c:formatCode>General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8-448B-B417-203FF638971E}"/>
            </c:ext>
          </c:extLst>
        </c:ser>
        <c:ser>
          <c:idx val="1"/>
          <c:order val="1"/>
          <c:tx>
            <c:strRef>
              <c:f>'[1]Pure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'[1]Pure Decorrelation'!$AA$645:$AF$645</c:f>
              <c:numCache>
                <c:formatCode>General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8-448B-B417-203FF638971E}"/>
            </c:ext>
          </c:extLst>
        </c:ser>
        <c:ser>
          <c:idx val="2"/>
          <c:order val="2"/>
          <c:tx>
            <c:strRef>
              <c:f>'[1]Pure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Decorrelation'!$AA$644:$AF$644</c:f>
              <c:numCache>
                <c:formatCode>General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B8-448B-B417-203FF638971E}"/>
            </c:ext>
          </c:extLst>
        </c:ser>
        <c:ser>
          <c:idx val="3"/>
          <c:order val="3"/>
          <c:tx>
            <c:strRef>
              <c:f>'[1]Pure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'[1]Pure Decorrelation'!$AA$647:$AF$647</c:f>
              <c:numCache>
                <c:formatCode>General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B8-448B-B417-203FF6389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Decorrelation'!$M$298:$W$298</c:f>
              <c:numCache>
                <c:formatCode>General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C-49E2-A0BC-D3B8E107D20A}"/>
            </c:ext>
          </c:extLst>
        </c:ser>
        <c:ser>
          <c:idx val="0"/>
          <c:order val="1"/>
          <c:tx>
            <c:strRef>
              <c:f>'[1]Pure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Decorrelation'!$M$297:$W$297</c:f>
              <c:numCache>
                <c:formatCode>General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C-49E2-A0BC-D3B8E107D20A}"/>
            </c:ext>
          </c:extLst>
        </c:ser>
        <c:ser>
          <c:idx val="4"/>
          <c:order val="2"/>
          <c:tx>
            <c:strRef>
              <c:f>'[1]Pure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Decorrelation'!$M$295:$W$295</c:f>
              <c:numCache>
                <c:formatCode>General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C-49E2-A0BC-D3B8E107D20A}"/>
            </c:ext>
          </c:extLst>
        </c:ser>
        <c:ser>
          <c:idx val="2"/>
          <c:order val="3"/>
          <c:tx>
            <c:strRef>
              <c:f>'[1]Pure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Decorrelation'!$M$294:$W$294</c:f>
              <c:numCache>
                <c:formatCode>General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0C-49E2-A0BC-D3B8E107D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Decorrelation'!$Y$298:$AI$298</c:f>
              <c:numCache>
                <c:formatCode>General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5-469E-A798-C48AA8A8849B}"/>
            </c:ext>
          </c:extLst>
        </c:ser>
        <c:ser>
          <c:idx val="0"/>
          <c:order val="1"/>
          <c:tx>
            <c:strRef>
              <c:f>'[1]Pure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Decorrelation'!$Y$297:$AI$297</c:f>
              <c:numCache>
                <c:formatCode>General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5-469E-A798-C48AA8A8849B}"/>
            </c:ext>
          </c:extLst>
        </c:ser>
        <c:ser>
          <c:idx val="4"/>
          <c:order val="2"/>
          <c:tx>
            <c:strRef>
              <c:f>'[1]Pure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Decorrelation'!$Y$295:$AI$295</c:f>
              <c:numCache>
                <c:formatCode>General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5-469E-A798-C48AA8A8849B}"/>
            </c:ext>
          </c:extLst>
        </c:ser>
        <c:ser>
          <c:idx val="2"/>
          <c:order val="3"/>
          <c:tx>
            <c:strRef>
              <c:f>'[1]Pure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Decorrelation'!$Y$294:$AI$294</c:f>
              <c:numCache>
                <c:formatCode>General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5-469E-A798-C48AA8A88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Decorrelation'!$AK$298:$AU$298</c:f>
              <c:numCache>
                <c:formatCode>General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A-4A68-9A85-E3A3EBC2436A}"/>
            </c:ext>
          </c:extLst>
        </c:ser>
        <c:ser>
          <c:idx val="0"/>
          <c:order val="1"/>
          <c:tx>
            <c:strRef>
              <c:f>'[1]Pure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Decorrelation'!$AK$297:$AU$297</c:f>
              <c:numCache>
                <c:formatCode>General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A-4A68-9A85-E3A3EBC2436A}"/>
            </c:ext>
          </c:extLst>
        </c:ser>
        <c:ser>
          <c:idx val="4"/>
          <c:order val="2"/>
          <c:tx>
            <c:strRef>
              <c:f>'[1]Pure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Decorrelation'!$AK$295:$AU$295</c:f>
              <c:numCache>
                <c:formatCode>General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1A-4A68-9A85-E3A3EBC2436A}"/>
            </c:ext>
          </c:extLst>
        </c:ser>
        <c:ser>
          <c:idx val="2"/>
          <c:order val="3"/>
          <c:tx>
            <c:strRef>
              <c:f>'[1]Pure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Decorrelation'!$AK$294:$AU$294</c:f>
              <c:numCache>
                <c:formatCode>General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1A-4A68-9A85-E3A3EBC24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'[1]Pure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Decorrelation'!$M$299:$W$299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0-4B23-86A8-3723AEF79EAE}"/>
            </c:ext>
          </c:extLst>
        </c:ser>
        <c:ser>
          <c:idx val="3"/>
          <c:order val="1"/>
          <c:tx>
            <c:strRef>
              <c:f>'[1]Pure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Decorrelation'!$M$300:$W$300</c:f>
              <c:numCache>
                <c:formatCode>General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0-4B23-86A8-3723AEF79EAE}"/>
            </c:ext>
          </c:extLst>
        </c:ser>
        <c:ser>
          <c:idx val="0"/>
          <c:order val="2"/>
          <c:tx>
            <c:strRef>
              <c:f>'[1]Pure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'[1]Pure Decorrelation'!$M$301:$W$301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20-4B23-86A8-3723AEF79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'[1]Pure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Decorrelation'!$Y$299:$AI$299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8-44F2-BFD5-8A96F11B4946}"/>
            </c:ext>
          </c:extLst>
        </c:ser>
        <c:ser>
          <c:idx val="3"/>
          <c:order val="1"/>
          <c:tx>
            <c:strRef>
              <c:f>'[1]Pure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Decorrelation'!$Y$300:$AI$300</c:f>
              <c:numCache>
                <c:formatCode>General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8-44F2-BFD5-8A96F11B4946}"/>
            </c:ext>
          </c:extLst>
        </c:ser>
        <c:ser>
          <c:idx val="0"/>
          <c:order val="2"/>
          <c:tx>
            <c:strRef>
              <c:f>'[1]Pure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Decorrelation'!$Y$301:$AI$301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08-44F2-BFD5-8A96F11B4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'[1]Pure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Decorrelation'!$AK$299:$AU$299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1-4CC2-B665-8818E2BE1193}"/>
            </c:ext>
          </c:extLst>
        </c:ser>
        <c:ser>
          <c:idx val="3"/>
          <c:order val="1"/>
          <c:tx>
            <c:strRef>
              <c:f>'[1]Pure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Decorrelation'!$AK$300:$AU$300</c:f>
              <c:numCache>
                <c:formatCode>General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1-4CC2-B665-8818E2BE1193}"/>
            </c:ext>
          </c:extLst>
        </c:ser>
        <c:ser>
          <c:idx val="0"/>
          <c:order val="2"/>
          <c:tx>
            <c:strRef>
              <c:f>'[1]Pure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Decorrelation'!$AK$301:$AU$301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F1-4CC2-B665-8818E2BE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Decorrelation'!$M$322:$W$322</c:f>
              <c:numCache>
                <c:formatCode>General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2-4DC8-B10A-2FBF41790741}"/>
            </c:ext>
          </c:extLst>
        </c:ser>
        <c:ser>
          <c:idx val="0"/>
          <c:order val="1"/>
          <c:tx>
            <c:strRef>
              <c:f>'[1]Pure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Decorrelation'!$M$321:$W$321</c:f>
              <c:numCache>
                <c:formatCode>General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D2-4DC8-B10A-2FBF41790741}"/>
            </c:ext>
          </c:extLst>
        </c:ser>
        <c:ser>
          <c:idx val="4"/>
          <c:order val="2"/>
          <c:tx>
            <c:strRef>
              <c:f>'[1]Pure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Decorrelation'!$M$319:$W$319</c:f>
              <c:numCache>
                <c:formatCode>General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D2-4DC8-B10A-2FBF41790741}"/>
            </c:ext>
          </c:extLst>
        </c:ser>
        <c:ser>
          <c:idx val="2"/>
          <c:order val="3"/>
          <c:tx>
            <c:strRef>
              <c:f>'[1]Pure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Decorrelation'!$M$318:$W$318</c:f>
              <c:numCache>
                <c:formatCode>General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D2-4DC8-B10A-2FBF41790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Decorrelation'!$Y$322:$AI$322</c:f>
              <c:numCache>
                <c:formatCode>General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C-4AA3-B2FD-0F5114CB68CD}"/>
            </c:ext>
          </c:extLst>
        </c:ser>
        <c:ser>
          <c:idx val="0"/>
          <c:order val="1"/>
          <c:tx>
            <c:strRef>
              <c:f>'[1]Pure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Decorrelation'!$Y$321:$AI$321</c:f>
              <c:numCache>
                <c:formatCode>General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C-4AA3-B2FD-0F5114CB68CD}"/>
            </c:ext>
          </c:extLst>
        </c:ser>
        <c:ser>
          <c:idx val="4"/>
          <c:order val="2"/>
          <c:tx>
            <c:strRef>
              <c:f>'[1]Pure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Decorrelation'!$Y$319:$AI$319</c:f>
              <c:numCache>
                <c:formatCode>General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5C-4AA3-B2FD-0F5114CB68CD}"/>
            </c:ext>
          </c:extLst>
        </c:ser>
        <c:ser>
          <c:idx val="2"/>
          <c:order val="3"/>
          <c:tx>
            <c:strRef>
              <c:f>'[1]Pure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Decorrelation'!$Y$318:$AI$318</c:f>
              <c:numCache>
                <c:formatCode>General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5C-4AA3-B2FD-0F5114CB6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'[1]Pure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Decorrelation'!$AK$322:$AU$322</c:f>
              <c:numCache>
                <c:formatCode>General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9-4EAE-94E4-56CDB4587F89}"/>
            </c:ext>
          </c:extLst>
        </c:ser>
        <c:ser>
          <c:idx val="0"/>
          <c:order val="1"/>
          <c:tx>
            <c:strRef>
              <c:f>'[1]Pure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Decorrelation'!$AK$321:$AU$321</c:f>
              <c:numCache>
                <c:formatCode>General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B9-4EAE-94E4-56CDB4587F89}"/>
            </c:ext>
          </c:extLst>
        </c:ser>
        <c:ser>
          <c:idx val="4"/>
          <c:order val="2"/>
          <c:tx>
            <c:strRef>
              <c:f>'[1]Pure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Decorrelation'!$AK$319:$AU$319</c:f>
              <c:numCache>
                <c:formatCode>General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B9-4EAE-94E4-56CDB4587F89}"/>
            </c:ext>
          </c:extLst>
        </c:ser>
        <c:ser>
          <c:idx val="2"/>
          <c:order val="3"/>
          <c:tx>
            <c:strRef>
              <c:f>'[1]Pure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'[1]Pure Decorrelation'!$AK$318:$AU$318</c:f>
              <c:numCache>
                <c:formatCode>General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B9-4EAE-94E4-56CDB458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'[1]Pure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Decorrelation'!$M$323:$W$323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0-439B-B807-FFC95D84512A}"/>
            </c:ext>
          </c:extLst>
        </c:ser>
        <c:ser>
          <c:idx val="3"/>
          <c:order val="1"/>
          <c:tx>
            <c:strRef>
              <c:f>'[1]Pure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Decorrelation'!$M$324:$W$324</c:f>
              <c:numCache>
                <c:formatCode>General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0-439B-B807-FFC95D84512A}"/>
            </c:ext>
          </c:extLst>
        </c:ser>
        <c:ser>
          <c:idx val="0"/>
          <c:order val="2"/>
          <c:tx>
            <c:strRef>
              <c:f>'[1]Pure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Decorrelation'!$M$325:$W$325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0-439B-B807-FFC95D845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'[1]Pure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Decorrelation'!$Y$323:$AI$323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8-44DC-8EE5-27B805AB0EB4}"/>
            </c:ext>
          </c:extLst>
        </c:ser>
        <c:ser>
          <c:idx val="3"/>
          <c:order val="1"/>
          <c:tx>
            <c:strRef>
              <c:f>'[1]Pure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Decorrelation'!$Y$324:$AI$324</c:f>
              <c:numCache>
                <c:formatCode>General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C8-44DC-8EE5-27B805AB0EB4}"/>
            </c:ext>
          </c:extLst>
        </c:ser>
        <c:ser>
          <c:idx val="0"/>
          <c:order val="2"/>
          <c:tx>
            <c:strRef>
              <c:f>'[1]Pure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Decorrelation'!$Y$325:$AI$325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C8-44DC-8EE5-27B805AB0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'[1]Pure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Decorrelation'!$AK$323:$AU$323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3-4AE9-B6E2-BE8CBDC2733C}"/>
            </c:ext>
          </c:extLst>
        </c:ser>
        <c:ser>
          <c:idx val="3"/>
          <c:order val="1"/>
          <c:tx>
            <c:strRef>
              <c:f>'[1]Pure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Decorrelation'!$AK$324:$AU$324</c:f>
              <c:numCache>
                <c:formatCode>General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3-4AE9-B6E2-BE8CBDC2733C}"/>
            </c:ext>
          </c:extLst>
        </c:ser>
        <c:ser>
          <c:idx val="0"/>
          <c:order val="2"/>
          <c:tx>
            <c:strRef>
              <c:f>'[1]Pure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'[1]Pure Decorrelation'!$AK$325:$AU$325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3-4AE9-B6E2-BE8CBDC27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Decorrelation'!$M$955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Decorrelation'!$N$955:$S$955</c:f>
              <c:numCache>
                <c:formatCode>General</c:formatCode>
                <c:ptCount val="6"/>
                <c:pt idx="0">
                  <c:v>-5.0569739966692975</c:v>
                </c:pt>
                <c:pt idx="1">
                  <c:v>-5.2374720058054329</c:v>
                </c:pt>
                <c:pt idx="2">
                  <c:v>-5.1769214644137511</c:v>
                </c:pt>
                <c:pt idx="3">
                  <c:v>-6.5247587554040374</c:v>
                </c:pt>
                <c:pt idx="4">
                  <c:v>-3.400135929934244</c:v>
                </c:pt>
                <c:pt idx="5">
                  <c:v>-10.714620956326266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E-47D5-B4D1-5F26FD676EC9}"/>
            </c:ext>
          </c:extLst>
        </c:ser>
        <c:ser>
          <c:idx val="2"/>
          <c:order val="1"/>
          <c:tx>
            <c:strRef>
              <c:f>'[2]Pure Decorrelation'!$M$954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Decorrelation'!$N$954:$S$954</c:f>
              <c:numCache>
                <c:formatCode>General</c:formatCode>
                <c:ptCount val="6"/>
                <c:pt idx="0">
                  <c:v>-2.37910676353152</c:v>
                </c:pt>
                <c:pt idx="1">
                  <c:v>-2.4160866398530643</c:v>
                </c:pt>
                <c:pt idx="2">
                  <c:v>-2.3516704822828549</c:v>
                </c:pt>
                <c:pt idx="3">
                  <c:v>-3.8630867098500894</c:v>
                </c:pt>
                <c:pt idx="4">
                  <c:v>-1.7313360389304044</c:v>
                </c:pt>
                <c:pt idx="5">
                  <c:v>-5.0660835478735278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E-47D5-B4D1-5F26FD676EC9}"/>
            </c:ext>
          </c:extLst>
        </c:ser>
        <c:ser>
          <c:idx val="3"/>
          <c:order val="2"/>
          <c:tx>
            <c:strRef>
              <c:f>'[2]Pure Decorrelation'!$M$952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Decorrelation'!$N$952:$S$952</c:f>
              <c:numCache>
                <c:formatCode>General</c:formatCode>
                <c:ptCount val="6"/>
                <c:pt idx="0">
                  <c:v>0.18269414878817691</c:v>
                </c:pt>
                <c:pt idx="1">
                  <c:v>0.16887739082306941</c:v>
                </c:pt>
                <c:pt idx="2">
                  <c:v>0.63073485338467794</c:v>
                </c:pt>
                <c:pt idx="3">
                  <c:v>0.40686681294964722</c:v>
                </c:pt>
                <c:pt idx="4">
                  <c:v>0.18796002563954875</c:v>
                </c:pt>
                <c:pt idx="5">
                  <c:v>0.39214429327174805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5E-47D5-B4D1-5F26FD676EC9}"/>
            </c:ext>
          </c:extLst>
        </c:ser>
        <c:ser>
          <c:idx val="1"/>
          <c:order val="3"/>
          <c:tx>
            <c:strRef>
              <c:f>'[2]Pure Decorrelation'!$M$951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'[2]Pure Decorrelation'!$N$951:$S$951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5E-47D5-B4D1-5F26FD676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Decorrelation'!$U$955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Decorrelation'!$V$955:$AA$955</c:f>
              <c:numCache>
                <c:formatCode>General</c:formatCode>
                <c:ptCount val="6"/>
                <c:pt idx="0">
                  <c:v>-2.1158109394964768</c:v>
                </c:pt>
                <c:pt idx="1">
                  <c:v>-2.1590109501349621</c:v>
                </c:pt>
                <c:pt idx="2">
                  <c:v>-2.3913318610552055</c:v>
                </c:pt>
                <c:pt idx="3">
                  <c:v>-2.2679074477604462</c:v>
                </c:pt>
                <c:pt idx="4">
                  <c:v>-0.72772474329320547</c:v>
                </c:pt>
                <c:pt idx="5">
                  <c:v>-5.450811658208031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F-496B-A724-4F2506CC7822}"/>
            </c:ext>
          </c:extLst>
        </c:ser>
        <c:ser>
          <c:idx val="2"/>
          <c:order val="1"/>
          <c:tx>
            <c:strRef>
              <c:f>'[2]Pure Decorrelation'!$U$954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Decorrelation'!$V$954:$AA$954</c:f>
              <c:numCache>
                <c:formatCode>General</c:formatCode>
                <c:ptCount val="6"/>
                <c:pt idx="0">
                  <c:v>-1.061846403756705</c:v>
                </c:pt>
                <c:pt idx="1">
                  <c:v>-1.0728275887844727</c:v>
                </c:pt>
                <c:pt idx="2">
                  <c:v>-1.1478335918990006</c:v>
                </c:pt>
                <c:pt idx="3">
                  <c:v>-1.7123492601582009</c:v>
                </c:pt>
                <c:pt idx="4">
                  <c:v>-0.34810847521737304</c:v>
                </c:pt>
                <c:pt idx="5">
                  <c:v>-2.9302897513169626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F-496B-A724-4F2506CC7822}"/>
            </c:ext>
          </c:extLst>
        </c:ser>
        <c:ser>
          <c:idx val="3"/>
          <c:order val="2"/>
          <c:tx>
            <c:strRef>
              <c:f>'[2]Pure Decorrelation'!$U$952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Decorrelation'!$V$952:$AA$952</c:f>
              <c:numCache>
                <c:formatCode>General</c:formatCode>
                <c:ptCount val="6"/>
                <c:pt idx="0">
                  <c:v>0.32982716791638234</c:v>
                </c:pt>
                <c:pt idx="1">
                  <c:v>0.32579340225277081</c:v>
                </c:pt>
                <c:pt idx="2">
                  <c:v>0.54951502462191926</c:v>
                </c:pt>
                <c:pt idx="3">
                  <c:v>0.37225134109874014</c:v>
                </c:pt>
                <c:pt idx="4">
                  <c:v>0.58336396963156678</c:v>
                </c:pt>
                <c:pt idx="5">
                  <c:v>5.3470805097444521E-2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BF-496B-A724-4F2506CC7822}"/>
            </c:ext>
          </c:extLst>
        </c:ser>
        <c:ser>
          <c:idx val="1"/>
          <c:order val="3"/>
          <c:tx>
            <c:strRef>
              <c:f>'[2]Pure Decorrelation'!$U$951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'[2]Pure Decorrelation'!$V$951:$AA$951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BF-496B-A724-4F2506CC7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Decorrelation'!$M$956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Decorrelation'!$N$956:$S$956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3-4C18-A3A3-588566048274}"/>
            </c:ext>
          </c:extLst>
        </c:ser>
        <c:ser>
          <c:idx val="0"/>
          <c:order val="1"/>
          <c:tx>
            <c:strRef>
              <c:f>'[2]Pure Decorrelation'!$M$957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Decorrelation'!$N$957:$S$957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3-4C18-A3A3-588566048274}"/>
            </c:ext>
          </c:extLst>
        </c:ser>
        <c:ser>
          <c:idx val="2"/>
          <c:order val="2"/>
          <c:tx>
            <c:strRef>
              <c:f>'[2]Pure Decorrelation'!$M$958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Decorrelation'!$N$958:$S$958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3-4C18-A3A3-588566048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Decorrelation'!$U$956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Decorrelation'!$V$956:$AA$956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1-4C01-AA3E-E9E2AC675760}"/>
            </c:ext>
          </c:extLst>
        </c:ser>
        <c:ser>
          <c:idx val="0"/>
          <c:order val="1"/>
          <c:tx>
            <c:strRef>
              <c:f>'[2]Pure Decorrelation'!$U$957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Decorrelation'!$V$957:$AA$957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1-4C01-AA3E-E9E2AC675760}"/>
            </c:ext>
          </c:extLst>
        </c:ser>
        <c:ser>
          <c:idx val="2"/>
          <c:order val="2"/>
          <c:tx>
            <c:strRef>
              <c:f>'[2]Pure Decorrelation'!$U$958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Decorrelation'!$V$958:$AA$958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11-4C01-AA3E-E9E2AC675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Decorrelation'!$M$3:$M$290</c:f>
              <c:numCache>
                <c:formatCode>General</c:formatCode>
                <c:ptCount val="288"/>
                <c:pt idx="0">
                  <c:v>1628923.6</c:v>
                </c:pt>
                <c:pt idx="1">
                  <c:v>17148527.199999999</c:v>
                </c:pt>
                <c:pt idx="2">
                  <c:v>6268695.7999999998</c:v>
                </c:pt>
                <c:pt idx="3">
                  <c:v>8920035.8000000007</c:v>
                </c:pt>
                <c:pt idx="4">
                  <c:v>2534973.7999999998</c:v>
                </c:pt>
                <c:pt idx="5">
                  <c:v>7999665.7999999998</c:v>
                </c:pt>
                <c:pt idx="6">
                  <c:v>3444210</c:v>
                </c:pt>
                <c:pt idx="7">
                  <c:v>2458495.4</c:v>
                </c:pt>
                <c:pt idx="8">
                  <c:v>11230505</c:v>
                </c:pt>
                <c:pt idx="9">
                  <c:v>11697089.4</c:v>
                </c:pt>
                <c:pt idx="10">
                  <c:v>7907109.5999999996</c:v>
                </c:pt>
                <c:pt idx="11">
                  <c:v>3295170.6</c:v>
                </c:pt>
                <c:pt idx="12">
                  <c:v>21880143</c:v>
                </c:pt>
                <c:pt idx="13">
                  <c:v>11156838</c:v>
                </c:pt>
                <c:pt idx="14">
                  <c:v>12771855.800000001</c:v>
                </c:pt>
                <c:pt idx="15">
                  <c:v>568649.6</c:v>
                </c:pt>
                <c:pt idx="16">
                  <c:v>11085297.199999999</c:v>
                </c:pt>
                <c:pt idx="17">
                  <c:v>945008.2</c:v>
                </c:pt>
                <c:pt idx="18">
                  <c:v>7057857.2000000002</c:v>
                </c:pt>
                <c:pt idx="19">
                  <c:v>2215649</c:v>
                </c:pt>
                <c:pt idx="20">
                  <c:v>1848580.6</c:v>
                </c:pt>
                <c:pt idx="21">
                  <c:v>2968710.8</c:v>
                </c:pt>
                <c:pt idx="22">
                  <c:v>723736.4</c:v>
                </c:pt>
                <c:pt idx="23">
                  <c:v>3406212.8</c:v>
                </c:pt>
                <c:pt idx="24">
                  <c:v>3463193.2</c:v>
                </c:pt>
                <c:pt idx="25">
                  <c:v>1004868</c:v>
                </c:pt>
                <c:pt idx="26">
                  <c:v>4083850.4</c:v>
                </c:pt>
                <c:pt idx="27">
                  <c:v>1741114.8</c:v>
                </c:pt>
                <c:pt idx="28">
                  <c:v>4551366.8</c:v>
                </c:pt>
                <c:pt idx="29">
                  <c:v>2099111.4</c:v>
                </c:pt>
                <c:pt idx="30">
                  <c:v>5680360.5999999996</c:v>
                </c:pt>
                <c:pt idx="31">
                  <c:v>5864009.4000000004</c:v>
                </c:pt>
                <c:pt idx="32">
                  <c:v>15769512.800000001</c:v>
                </c:pt>
                <c:pt idx="33">
                  <c:v>21536870.600000001</c:v>
                </c:pt>
                <c:pt idx="34">
                  <c:v>4065346.6</c:v>
                </c:pt>
                <c:pt idx="35">
                  <c:v>6558838.5999999996</c:v>
                </c:pt>
                <c:pt idx="36">
                  <c:v>4111741.8</c:v>
                </c:pt>
                <c:pt idx="37">
                  <c:v>5808719.7999999998</c:v>
                </c:pt>
                <c:pt idx="38">
                  <c:v>1247414.2</c:v>
                </c:pt>
                <c:pt idx="39">
                  <c:v>1142105</c:v>
                </c:pt>
                <c:pt idx="40">
                  <c:v>2757822.8</c:v>
                </c:pt>
                <c:pt idx="41">
                  <c:v>10782642.6</c:v>
                </c:pt>
                <c:pt idx="42">
                  <c:v>5013891.8</c:v>
                </c:pt>
                <c:pt idx="43">
                  <c:v>778863.6</c:v>
                </c:pt>
                <c:pt idx="44">
                  <c:v>613398</c:v>
                </c:pt>
                <c:pt idx="45">
                  <c:v>4295584</c:v>
                </c:pt>
                <c:pt idx="46">
                  <c:v>14416071.199999999</c:v>
                </c:pt>
                <c:pt idx="47">
                  <c:v>2319929</c:v>
                </c:pt>
                <c:pt idx="48">
                  <c:v>2757822.8</c:v>
                </c:pt>
                <c:pt idx="49">
                  <c:v>10782642.6</c:v>
                </c:pt>
                <c:pt idx="50">
                  <c:v>5013891.8</c:v>
                </c:pt>
                <c:pt idx="51">
                  <c:v>778863.6</c:v>
                </c:pt>
                <c:pt idx="52">
                  <c:v>613398</c:v>
                </c:pt>
                <c:pt idx="53">
                  <c:v>4295584</c:v>
                </c:pt>
                <c:pt idx="54">
                  <c:v>14416071.199999999</c:v>
                </c:pt>
                <c:pt idx="55">
                  <c:v>2319929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84-4233-8A4D-47A333E4A133}"/>
            </c:ext>
          </c:extLst>
        </c:ser>
        <c:ser>
          <c:idx val="2"/>
          <c:order val="1"/>
          <c:tx>
            <c:strRef>
              <c:f>'[2]Pure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Decorrelation'!$P$3:$P$290</c:f>
              <c:numCache>
                <c:formatCode>General</c:formatCode>
                <c:ptCount val="288"/>
                <c:pt idx="0">
                  <c:v>1951696.6</c:v>
                </c:pt>
                <c:pt idx="1">
                  <c:v>35580631.200000003</c:v>
                </c:pt>
                <c:pt idx="2">
                  <c:v>3636407.2</c:v>
                </c:pt>
                <c:pt idx="3">
                  <c:v>2983158.2</c:v>
                </c:pt>
                <c:pt idx="4">
                  <c:v>11990298.4</c:v>
                </c:pt>
                <c:pt idx="5">
                  <c:v>13659067.6</c:v>
                </c:pt>
                <c:pt idx="6">
                  <c:v>4633528.8</c:v>
                </c:pt>
                <c:pt idx="7">
                  <c:v>1158898.3999999999</c:v>
                </c:pt>
                <c:pt idx="8">
                  <c:v>15161503.4</c:v>
                </c:pt>
                <c:pt idx="9">
                  <c:v>33715523.399999999</c:v>
                </c:pt>
                <c:pt idx="10">
                  <c:v>9247225</c:v>
                </c:pt>
                <c:pt idx="11">
                  <c:v>8160254.2000000002</c:v>
                </c:pt>
                <c:pt idx="12">
                  <c:v>36452279.600000001</c:v>
                </c:pt>
                <c:pt idx="13">
                  <c:v>7681911.5999999996</c:v>
                </c:pt>
                <c:pt idx="14">
                  <c:v>18440575.600000001</c:v>
                </c:pt>
                <c:pt idx="15">
                  <c:v>620632</c:v>
                </c:pt>
                <c:pt idx="16">
                  <c:v>31719713.600000001</c:v>
                </c:pt>
                <c:pt idx="17">
                  <c:v>1146330.6000000001</c:v>
                </c:pt>
                <c:pt idx="18">
                  <c:v>6956269.5999999996</c:v>
                </c:pt>
                <c:pt idx="19">
                  <c:v>17264961.600000001</c:v>
                </c:pt>
                <c:pt idx="20">
                  <c:v>4088228.2</c:v>
                </c:pt>
                <c:pt idx="21">
                  <c:v>3588147.4</c:v>
                </c:pt>
                <c:pt idx="22">
                  <c:v>488903.8</c:v>
                </c:pt>
                <c:pt idx="23">
                  <c:v>5403018.2000000002</c:v>
                </c:pt>
                <c:pt idx="24">
                  <c:v>4945571</c:v>
                </c:pt>
                <c:pt idx="25">
                  <c:v>659736</c:v>
                </c:pt>
                <c:pt idx="26">
                  <c:v>6716857.5999999996</c:v>
                </c:pt>
                <c:pt idx="27">
                  <c:v>455953.4</c:v>
                </c:pt>
                <c:pt idx="28">
                  <c:v>1886544</c:v>
                </c:pt>
                <c:pt idx="29">
                  <c:v>803777.8</c:v>
                </c:pt>
                <c:pt idx="30">
                  <c:v>1320308.2</c:v>
                </c:pt>
                <c:pt idx="31">
                  <c:v>545023.19999999995</c:v>
                </c:pt>
                <c:pt idx="32">
                  <c:v>103159254.2</c:v>
                </c:pt>
                <c:pt idx="33">
                  <c:v>169332830.40000001</c:v>
                </c:pt>
                <c:pt idx="34">
                  <c:v>8168286.2000000002</c:v>
                </c:pt>
                <c:pt idx="35">
                  <c:v>22365690.199999999</c:v>
                </c:pt>
                <c:pt idx="36">
                  <c:v>19500779.600000001</c:v>
                </c:pt>
                <c:pt idx="37">
                  <c:v>25273141.199999999</c:v>
                </c:pt>
                <c:pt idx="38">
                  <c:v>621026.6</c:v>
                </c:pt>
                <c:pt idx="39">
                  <c:v>478974.2</c:v>
                </c:pt>
                <c:pt idx="40">
                  <c:v>5218726</c:v>
                </c:pt>
                <c:pt idx="41">
                  <c:v>15055089</c:v>
                </c:pt>
                <c:pt idx="42">
                  <c:v>11715872.4</c:v>
                </c:pt>
                <c:pt idx="43">
                  <c:v>617923.19999999995</c:v>
                </c:pt>
                <c:pt idx="44">
                  <c:v>475968.8</c:v>
                </c:pt>
                <c:pt idx="45">
                  <c:v>21417326</c:v>
                </c:pt>
                <c:pt idx="46">
                  <c:v>9542414</c:v>
                </c:pt>
                <c:pt idx="47">
                  <c:v>2372817</c:v>
                </c:pt>
                <c:pt idx="48">
                  <c:v>5218726</c:v>
                </c:pt>
                <c:pt idx="49">
                  <c:v>15055089</c:v>
                </c:pt>
                <c:pt idx="50">
                  <c:v>11715872.4</c:v>
                </c:pt>
                <c:pt idx="51">
                  <c:v>617923.19999999995</c:v>
                </c:pt>
                <c:pt idx="52">
                  <c:v>475968.8</c:v>
                </c:pt>
                <c:pt idx="53">
                  <c:v>21417326</c:v>
                </c:pt>
                <c:pt idx="54">
                  <c:v>9542414</c:v>
                </c:pt>
                <c:pt idx="55">
                  <c:v>2372817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84-4233-8A4D-47A333E4A133}"/>
            </c:ext>
          </c:extLst>
        </c:ser>
        <c:ser>
          <c:idx val="4"/>
          <c:order val="2"/>
          <c:tx>
            <c:strRef>
              <c:f>'[2]Pure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Decorrelation'!$R$3:$R$290</c:f>
              <c:numCache>
                <c:formatCode>General</c:formatCode>
                <c:ptCount val="288"/>
                <c:pt idx="0">
                  <c:v>1502075.4</c:v>
                </c:pt>
                <c:pt idx="1">
                  <c:v>36690384.600000001</c:v>
                </c:pt>
                <c:pt idx="2">
                  <c:v>1563712.2</c:v>
                </c:pt>
                <c:pt idx="3">
                  <c:v>2199405.6</c:v>
                </c:pt>
                <c:pt idx="4">
                  <c:v>3430685.6</c:v>
                </c:pt>
                <c:pt idx="5">
                  <c:v>10040870.199999999</c:v>
                </c:pt>
                <c:pt idx="6">
                  <c:v>1519331.8</c:v>
                </c:pt>
                <c:pt idx="7">
                  <c:v>823302</c:v>
                </c:pt>
                <c:pt idx="8">
                  <c:v>17073653</c:v>
                </c:pt>
                <c:pt idx="9">
                  <c:v>20611999.399999999</c:v>
                </c:pt>
                <c:pt idx="10">
                  <c:v>6028395.7999999998</c:v>
                </c:pt>
                <c:pt idx="11">
                  <c:v>6325543.5999999996</c:v>
                </c:pt>
                <c:pt idx="12">
                  <c:v>36379498</c:v>
                </c:pt>
                <c:pt idx="13">
                  <c:v>7405553.5999999996</c:v>
                </c:pt>
                <c:pt idx="14">
                  <c:v>12611675.199999999</c:v>
                </c:pt>
                <c:pt idx="15">
                  <c:v>513646.6</c:v>
                </c:pt>
                <c:pt idx="16">
                  <c:v>36582994.600000001</c:v>
                </c:pt>
                <c:pt idx="17">
                  <c:v>980053</c:v>
                </c:pt>
                <c:pt idx="18">
                  <c:v>16481700.4</c:v>
                </c:pt>
                <c:pt idx="19">
                  <c:v>4209263.4000000004</c:v>
                </c:pt>
                <c:pt idx="20">
                  <c:v>1967556.6</c:v>
                </c:pt>
                <c:pt idx="21">
                  <c:v>3121148.2</c:v>
                </c:pt>
                <c:pt idx="22">
                  <c:v>82672.800000000003</c:v>
                </c:pt>
                <c:pt idx="23">
                  <c:v>5321307.5999999996</c:v>
                </c:pt>
                <c:pt idx="24">
                  <c:v>3954518.2</c:v>
                </c:pt>
                <c:pt idx="25">
                  <c:v>161310.79999999999</c:v>
                </c:pt>
                <c:pt idx="26">
                  <c:v>3631091.6</c:v>
                </c:pt>
                <c:pt idx="27">
                  <c:v>306514.40000000002</c:v>
                </c:pt>
                <c:pt idx="28">
                  <c:v>1560798.8</c:v>
                </c:pt>
                <c:pt idx="29">
                  <c:v>504664.2</c:v>
                </c:pt>
                <c:pt idx="30">
                  <c:v>1295068.2</c:v>
                </c:pt>
                <c:pt idx="31">
                  <c:v>473355.6</c:v>
                </c:pt>
                <c:pt idx="32">
                  <c:v>31828217</c:v>
                </c:pt>
                <c:pt idx="33">
                  <c:v>26105176.600000001</c:v>
                </c:pt>
                <c:pt idx="34">
                  <c:v>6238711.2000000002</c:v>
                </c:pt>
                <c:pt idx="35">
                  <c:v>15652067.4</c:v>
                </c:pt>
                <c:pt idx="36">
                  <c:v>14637891.800000001</c:v>
                </c:pt>
                <c:pt idx="37">
                  <c:v>16713291</c:v>
                </c:pt>
                <c:pt idx="38">
                  <c:v>608656.80000000005</c:v>
                </c:pt>
                <c:pt idx="39">
                  <c:v>467054.6</c:v>
                </c:pt>
                <c:pt idx="40">
                  <c:v>3203209.6</c:v>
                </c:pt>
                <c:pt idx="41">
                  <c:v>32186645.800000001</c:v>
                </c:pt>
                <c:pt idx="42">
                  <c:v>10145437</c:v>
                </c:pt>
                <c:pt idx="43">
                  <c:v>240165.4</c:v>
                </c:pt>
                <c:pt idx="44">
                  <c:v>161309.20000000001</c:v>
                </c:pt>
                <c:pt idx="45">
                  <c:v>9806926.8000000007</c:v>
                </c:pt>
                <c:pt idx="46">
                  <c:v>20906514.199999999</c:v>
                </c:pt>
                <c:pt idx="47">
                  <c:v>1960122</c:v>
                </c:pt>
                <c:pt idx="48">
                  <c:v>3203209.6</c:v>
                </c:pt>
                <c:pt idx="49">
                  <c:v>32186645.800000001</c:v>
                </c:pt>
                <c:pt idx="50">
                  <c:v>10145437</c:v>
                </c:pt>
                <c:pt idx="51">
                  <c:v>240165.4</c:v>
                </c:pt>
                <c:pt idx="52">
                  <c:v>161309.20000000001</c:v>
                </c:pt>
                <c:pt idx="53">
                  <c:v>9806926.8000000007</c:v>
                </c:pt>
                <c:pt idx="54">
                  <c:v>20906514.199999999</c:v>
                </c:pt>
                <c:pt idx="55">
                  <c:v>1960122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84-4233-8A4D-47A333E4A133}"/>
            </c:ext>
          </c:extLst>
        </c:ser>
        <c:ser>
          <c:idx val="6"/>
          <c:order val="3"/>
          <c:tx>
            <c:strRef>
              <c:f>'[2]Pure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Decorrelation'!$T$3:$T$290</c:f>
              <c:numCache>
                <c:formatCode>General</c:formatCode>
                <c:ptCount val="288"/>
                <c:pt idx="0">
                  <c:v>8744317.1999999993</c:v>
                </c:pt>
                <c:pt idx="1">
                  <c:v>9981972.4000000004</c:v>
                </c:pt>
                <c:pt idx="2">
                  <c:v>8789108.4000000004</c:v>
                </c:pt>
                <c:pt idx="3">
                  <c:v>9556546</c:v>
                </c:pt>
                <c:pt idx="4">
                  <c:v>9624378</c:v>
                </c:pt>
                <c:pt idx="5">
                  <c:v>8345087.7999999998</c:v>
                </c:pt>
                <c:pt idx="6">
                  <c:v>9477979.4000000004</c:v>
                </c:pt>
                <c:pt idx="7">
                  <c:v>8035001.4000000004</c:v>
                </c:pt>
                <c:pt idx="8">
                  <c:v>8784207.1999999993</c:v>
                </c:pt>
                <c:pt idx="9">
                  <c:v>9924516.4000000004</c:v>
                </c:pt>
                <c:pt idx="10">
                  <c:v>8787970.8000000007</c:v>
                </c:pt>
                <c:pt idx="11">
                  <c:v>9532003</c:v>
                </c:pt>
                <c:pt idx="12">
                  <c:v>9687336.4000000004</c:v>
                </c:pt>
                <c:pt idx="13">
                  <c:v>8315210</c:v>
                </c:pt>
                <c:pt idx="14">
                  <c:v>9499948</c:v>
                </c:pt>
                <c:pt idx="15">
                  <c:v>8025012.2000000002</c:v>
                </c:pt>
                <c:pt idx="16">
                  <c:v>9694991.8000000007</c:v>
                </c:pt>
                <c:pt idx="17">
                  <c:v>9674591.8000000007</c:v>
                </c:pt>
                <c:pt idx="18">
                  <c:v>9192223.5999999996</c:v>
                </c:pt>
                <c:pt idx="19">
                  <c:v>9207807.1999999993</c:v>
                </c:pt>
                <c:pt idx="20">
                  <c:v>9047804.4000000004</c:v>
                </c:pt>
                <c:pt idx="21">
                  <c:v>9056725</c:v>
                </c:pt>
                <c:pt idx="22">
                  <c:v>9251548.5999999996</c:v>
                </c:pt>
                <c:pt idx="23">
                  <c:v>9289121.8000000007</c:v>
                </c:pt>
                <c:pt idx="24">
                  <c:v>9731357.8000000007</c:v>
                </c:pt>
                <c:pt idx="25">
                  <c:v>9723776.8000000007</c:v>
                </c:pt>
                <c:pt idx="26">
                  <c:v>11119429</c:v>
                </c:pt>
                <c:pt idx="27">
                  <c:v>11101373.199999999</c:v>
                </c:pt>
                <c:pt idx="28">
                  <c:v>9362054.1999999993</c:v>
                </c:pt>
                <c:pt idx="29">
                  <c:v>9368981.4000000004</c:v>
                </c:pt>
                <c:pt idx="30">
                  <c:v>11009054.800000001</c:v>
                </c:pt>
                <c:pt idx="31">
                  <c:v>10998012</c:v>
                </c:pt>
                <c:pt idx="32">
                  <c:v>17041387.399999999</c:v>
                </c:pt>
                <c:pt idx="33">
                  <c:v>17051945.199999999</c:v>
                </c:pt>
                <c:pt idx="34">
                  <c:v>10482838.6</c:v>
                </c:pt>
                <c:pt idx="35">
                  <c:v>10492713.800000001</c:v>
                </c:pt>
                <c:pt idx="36">
                  <c:v>12381117</c:v>
                </c:pt>
                <c:pt idx="37">
                  <c:v>12380027.199999999</c:v>
                </c:pt>
                <c:pt idx="38">
                  <c:v>7885960.2000000002</c:v>
                </c:pt>
                <c:pt idx="39">
                  <c:v>7880562.4000000004</c:v>
                </c:pt>
                <c:pt idx="40">
                  <c:v>7201776.4000000004</c:v>
                </c:pt>
                <c:pt idx="41">
                  <c:v>15576330</c:v>
                </c:pt>
                <c:pt idx="42">
                  <c:v>15341228.199999999</c:v>
                </c:pt>
                <c:pt idx="43">
                  <c:v>7459355</c:v>
                </c:pt>
                <c:pt idx="44">
                  <c:v>7182413.5999999996</c:v>
                </c:pt>
                <c:pt idx="45">
                  <c:v>15533113.6</c:v>
                </c:pt>
                <c:pt idx="46">
                  <c:v>15386900.4</c:v>
                </c:pt>
                <c:pt idx="47">
                  <c:v>7454163.2000000002</c:v>
                </c:pt>
                <c:pt idx="48">
                  <c:v>7201776.4000000004</c:v>
                </c:pt>
                <c:pt idx="49">
                  <c:v>15576330</c:v>
                </c:pt>
                <c:pt idx="50">
                  <c:v>15341228.199999999</c:v>
                </c:pt>
                <c:pt idx="51">
                  <c:v>7459355</c:v>
                </c:pt>
                <c:pt idx="52">
                  <c:v>7182413.5999999996</c:v>
                </c:pt>
                <c:pt idx="53">
                  <c:v>15533113.6</c:v>
                </c:pt>
                <c:pt idx="54">
                  <c:v>15386900.4</c:v>
                </c:pt>
                <c:pt idx="55">
                  <c:v>7454163.2000000002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84-4233-8A4D-47A333E4A133}"/>
            </c:ext>
          </c:extLst>
        </c:ser>
        <c:ser>
          <c:idx val="8"/>
          <c:order val="4"/>
          <c:tx>
            <c:strRef>
              <c:f>'[2]Pure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Decorrelation'!$V$3:$V$290</c:f>
              <c:numCache>
                <c:formatCode>General</c:formatCode>
                <c:ptCount val="288"/>
                <c:pt idx="0">
                  <c:v>2703168.2</c:v>
                </c:pt>
                <c:pt idx="1">
                  <c:v>51846528.799999997</c:v>
                </c:pt>
                <c:pt idx="2">
                  <c:v>7329787.5999999996</c:v>
                </c:pt>
                <c:pt idx="3">
                  <c:v>21620826</c:v>
                </c:pt>
                <c:pt idx="4">
                  <c:v>24870126.800000001</c:v>
                </c:pt>
                <c:pt idx="5">
                  <c:v>67281514.400000006</c:v>
                </c:pt>
                <c:pt idx="6">
                  <c:v>1496578.2</c:v>
                </c:pt>
                <c:pt idx="7">
                  <c:v>414513.8</c:v>
                </c:pt>
                <c:pt idx="8">
                  <c:v>37364387.200000003</c:v>
                </c:pt>
                <c:pt idx="9">
                  <c:v>82864048.400000006</c:v>
                </c:pt>
                <c:pt idx="10">
                  <c:v>11014598.800000001</c:v>
                </c:pt>
                <c:pt idx="11">
                  <c:v>17062866.600000001</c:v>
                </c:pt>
                <c:pt idx="12">
                  <c:v>63743878.200000003</c:v>
                </c:pt>
                <c:pt idx="13">
                  <c:v>38290603.200000003</c:v>
                </c:pt>
                <c:pt idx="14">
                  <c:v>11629704.6</c:v>
                </c:pt>
                <c:pt idx="15">
                  <c:v>12164.4</c:v>
                </c:pt>
                <c:pt idx="16">
                  <c:v>34594101</c:v>
                </c:pt>
                <c:pt idx="17">
                  <c:v>4928780.5999999996</c:v>
                </c:pt>
                <c:pt idx="18">
                  <c:v>17997753.199999999</c:v>
                </c:pt>
                <c:pt idx="19">
                  <c:v>7106309.5999999996</c:v>
                </c:pt>
                <c:pt idx="20">
                  <c:v>10571968.4</c:v>
                </c:pt>
                <c:pt idx="21">
                  <c:v>12012586</c:v>
                </c:pt>
                <c:pt idx="22">
                  <c:v>668605.4</c:v>
                </c:pt>
                <c:pt idx="23">
                  <c:v>12297246</c:v>
                </c:pt>
                <c:pt idx="24">
                  <c:v>5832493.5999999996</c:v>
                </c:pt>
                <c:pt idx="25">
                  <c:v>696878.6</c:v>
                </c:pt>
                <c:pt idx="26">
                  <c:v>12461852.199999999</c:v>
                </c:pt>
                <c:pt idx="27">
                  <c:v>133631</c:v>
                </c:pt>
                <c:pt idx="28">
                  <c:v>6211492.2000000002</c:v>
                </c:pt>
                <c:pt idx="29">
                  <c:v>423474.2</c:v>
                </c:pt>
                <c:pt idx="30">
                  <c:v>3473479.8</c:v>
                </c:pt>
                <c:pt idx="31">
                  <c:v>69097.600000000006</c:v>
                </c:pt>
                <c:pt idx="32">
                  <c:v>179169760</c:v>
                </c:pt>
                <c:pt idx="33">
                  <c:v>256150100.59999999</c:v>
                </c:pt>
                <c:pt idx="34">
                  <c:v>42412782.399999999</c:v>
                </c:pt>
                <c:pt idx="35">
                  <c:v>67799524.599999994</c:v>
                </c:pt>
                <c:pt idx="36">
                  <c:v>19338977.800000001</c:v>
                </c:pt>
                <c:pt idx="37">
                  <c:v>24067388.800000001</c:v>
                </c:pt>
                <c:pt idx="38">
                  <c:v>89137.8</c:v>
                </c:pt>
                <c:pt idx="39">
                  <c:v>76774.2</c:v>
                </c:pt>
                <c:pt idx="40">
                  <c:v>18921811.399999999</c:v>
                </c:pt>
                <c:pt idx="41">
                  <c:v>44023434</c:v>
                </c:pt>
                <c:pt idx="42">
                  <c:v>33737238</c:v>
                </c:pt>
                <c:pt idx="43">
                  <c:v>1218451.3999999999</c:v>
                </c:pt>
                <c:pt idx="44">
                  <c:v>736314.4</c:v>
                </c:pt>
                <c:pt idx="45">
                  <c:v>20980250.800000001</c:v>
                </c:pt>
                <c:pt idx="46">
                  <c:v>105513843.40000001</c:v>
                </c:pt>
                <c:pt idx="47">
                  <c:v>7189980.5999999996</c:v>
                </c:pt>
                <c:pt idx="48">
                  <c:v>18921811.399999999</c:v>
                </c:pt>
                <c:pt idx="49">
                  <c:v>44023434</c:v>
                </c:pt>
                <c:pt idx="50">
                  <c:v>33737238</c:v>
                </c:pt>
                <c:pt idx="51">
                  <c:v>1218451.3999999999</c:v>
                </c:pt>
                <c:pt idx="52">
                  <c:v>736314.4</c:v>
                </c:pt>
                <c:pt idx="53">
                  <c:v>20980250.800000001</c:v>
                </c:pt>
                <c:pt idx="54">
                  <c:v>105513843.40000001</c:v>
                </c:pt>
                <c:pt idx="55">
                  <c:v>7189980.5999999996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984-4233-8A4D-47A333E4A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'[2]Pure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Decorrelation'!$Y$3:$Y$290</c:f>
              <c:numCache>
                <c:formatCode>General</c:formatCode>
                <c:ptCount val="288"/>
                <c:pt idx="0">
                  <c:v>2.6388397372327739</c:v>
                </c:pt>
                <c:pt idx="1">
                  <c:v>16.86299055004492</c:v>
                </c:pt>
                <c:pt idx="2">
                  <c:v>7.013655312778428</c:v>
                </c:pt>
                <c:pt idx="3">
                  <c:v>8.5350761695299298</c:v>
                </c:pt>
                <c:pt idx="4">
                  <c:v>4.1756560905836526</c:v>
                </c:pt>
                <c:pt idx="5">
                  <c:v>10.66500344602391</c:v>
                </c:pt>
                <c:pt idx="6">
                  <c:v>4.1894249301869424</c:v>
                </c:pt>
                <c:pt idx="7">
                  <c:v>3.2252558792475612</c:v>
                </c:pt>
                <c:pt idx="8">
                  <c:v>13.25773920961656</c:v>
                </c:pt>
                <c:pt idx="9">
                  <c:v>14.08549142042175</c:v>
                </c:pt>
                <c:pt idx="10">
                  <c:v>7.677908641658723</c:v>
                </c:pt>
                <c:pt idx="11">
                  <c:v>3.868838728731498</c:v>
                </c:pt>
                <c:pt idx="12">
                  <c:v>22.09757885076106</c:v>
                </c:pt>
                <c:pt idx="13">
                  <c:v>11.757231191731989</c:v>
                </c:pt>
                <c:pt idx="14">
                  <c:v>11.95352620659396</c:v>
                </c:pt>
                <c:pt idx="15">
                  <c:v>1.054763449216261</c:v>
                </c:pt>
                <c:pt idx="16">
                  <c:v>10.969527083309369</c:v>
                </c:pt>
                <c:pt idx="17">
                  <c:v>1.8537877842318271</c:v>
                </c:pt>
                <c:pt idx="18">
                  <c:v>7.1286972633562984</c:v>
                </c:pt>
                <c:pt idx="19">
                  <c:v>2.821495289355517</c:v>
                </c:pt>
                <c:pt idx="20">
                  <c:v>2.4760967884212728</c:v>
                </c:pt>
                <c:pt idx="21">
                  <c:v>3.7226287360768771</c:v>
                </c:pt>
                <c:pt idx="22">
                  <c:v>1.2062164566945279</c:v>
                </c:pt>
                <c:pt idx="23">
                  <c:v>3.7783305479679261</c:v>
                </c:pt>
                <c:pt idx="24">
                  <c:v>4.6242072343360636</c:v>
                </c:pt>
                <c:pt idx="25">
                  <c:v>1.974411520780996</c:v>
                </c:pt>
                <c:pt idx="26">
                  <c:v>4.6204389941878619</c:v>
                </c:pt>
                <c:pt idx="27">
                  <c:v>2.144443877413869</c:v>
                </c:pt>
                <c:pt idx="28">
                  <c:v>5.16343573522754</c:v>
                </c:pt>
                <c:pt idx="29">
                  <c:v>2.484983071358875</c:v>
                </c:pt>
                <c:pt idx="30">
                  <c:v>5.6183419502340257</c:v>
                </c:pt>
                <c:pt idx="31">
                  <c:v>4.672144730202854</c:v>
                </c:pt>
                <c:pt idx="32">
                  <c:v>16.36211356678978</c:v>
                </c:pt>
                <c:pt idx="33">
                  <c:v>21.545208381535481</c:v>
                </c:pt>
                <c:pt idx="34">
                  <c:v>4.8310482206288734</c:v>
                </c:pt>
                <c:pt idx="35">
                  <c:v>7.179165425989777</c:v>
                </c:pt>
                <c:pt idx="36">
                  <c:v>4.8038482198026031</c:v>
                </c:pt>
                <c:pt idx="37">
                  <c:v>6.2157133370172231</c:v>
                </c:pt>
                <c:pt idx="38">
                  <c:v>1.640551891224459</c:v>
                </c:pt>
                <c:pt idx="39">
                  <c:v>1.521519576665014</c:v>
                </c:pt>
                <c:pt idx="40">
                  <c:v>4.1515059344004843</c:v>
                </c:pt>
                <c:pt idx="41">
                  <c:v>9.7169216329697523</c:v>
                </c:pt>
                <c:pt idx="42">
                  <c:v>5.1114585168194022</c:v>
                </c:pt>
                <c:pt idx="43">
                  <c:v>1.6517194055952129</c:v>
                </c:pt>
                <c:pt idx="44">
                  <c:v>1.3853437388315799</c:v>
                </c:pt>
                <c:pt idx="45">
                  <c:v>4.5308479101397099</c:v>
                </c:pt>
                <c:pt idx="46">
                  <c:v>12.438459342392161</c:v>
                </c:pt>
                <c:pt idx="47">
                  <c:v>3.3287729717791081</c:v>
                </c:pt>
                <c:pt idx="48">
                  <c:v>4.0987616727594283</c:v>
                </c:pt>
                <c:pt idx="49">
                  <c:v>9.843508373899386</c:v>
                </c:pt>
                <c:pt idx="50">
                  <c:v>4.941607974516228</c:v>
                </c:pt>
                <c:pt idx="51">
                  <c:v>1.62322278721258</c:v>
                </c:pt>
                <c:pt idx="52">
                  <c:v>1.406801960850135</c:v>
                </c:pt>
                <c:pt idx="53">
                  <c:v>4.5686351061332973</c:v>
                </c:pt>
                <c:pt idx="54">
                  <c:v>12.52263710941188</c:v>
                </c:pt>
                <c:pt idx="55">
                  <c:v>3.4040067988913512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C-4141-8904-8DB0224913E2}"/>
            </c:ext>
          </c:extLst>
        </c:ser>
        <c:ser>
          <c:idx val="3"/>
          <c:order val="1"/>
          <c:tx>
            <c:strRef>
              <c:f>'[2]Pure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Decorrelation'!$AB$3:$AB$290</c:f>
              <c:numCache>
                <c:formatCode>General</c:formatCode>
                <c:ptCount val="288"/>
                <c:pt idx="0">
                  <c:v>3.215019213798223</c:v>
                </c:pt>
                <c:pt idx="1">
                  <c:v>19.02837759300601</c:v>
                </c:pt>
                <c:pt idx="2">
                  <c:v>6.1436081584019124</c:v>
                </c:pt>
                <c:pt idx="3">
                  <c:v>5.7021368037909266</c:v>
                </c:pt>
                <c:pt idx="4">
                  <c:v>10.2986431862053</c:v>
                </c:pt>
                <c:pt idx="5">
                  <c:v>17.25727144080447</c:v>
                </c:pt>
                <c:pt idx="6">
                  <c:v>5.5741015949985009</c:v>
                </c:pt>
                <c:pt idx="7">
                  <c:v>2.7925173763942439</c:v>
                </c:pt>
                <c:pt idx="8">
                  <c:v>19.471559176000302</c:v>
                </c:pt>
                <c:pt idx="9">
                  <c:v>29.95951564799179</c:v>
                </c:pt>
                <c:pt idx="10">
                  <c:v>6.2775075615965763</c:v>
                </c:pt>
                <c:pt idx="11">
                  <c:v>7.0568510250013787</c:v>
                </c:pt>
                <c:pt idx="12">
                  <c:v>24.832778266002421</c:v>
                </c:pt>
                <c:pt idx="13">
                  <c:v>10.64046240040334</c:v>
                </c:pt>
                <c:pt idx="14">
                  <c:v>10.16242944620317</c:v>
                </c:pt>
                <c:pt idx="15">
                  <c:v>1.143864089401905</c:v>
                </c:pt>
                <c:pt idx="16">
                  <c:v>32.417922969599019</c:v>
                </c:pt>
                <c:pt idx="17">
                  <c:v>2.2047817221959121</c:v>
                </c:pt>
                <c:pt idx="18">
                  <c:v>8.5710030149959486</c:v>
                </c:pt>
                <c:pt idx="19">
                  <c:v>7.5305256141931753</c:v>
                </c:pt>
                <c:pt idx="20">
                  <c:v>4.7698847582039887</c:v>
                </c:pt>
                <c:pt idx="21">
                  <c:v>4.5349720552039798</c:v>
                </c:pt>
                <c:pt idx="22">
                  <c:v>1.194637322996277</c:v>
                </c:pt>
                <c:pt idx="23">
                  <c:v>4.0642218184075318</c:v>
                </c:pt>
                <c:pt idx="24">
                  <c:v>7.4864526923978696</c:v>
                </c:pt>
                <c:pt idx="25">
                  <c:v>1.9750307313923261</c:v>
                </c:pt>
                <c:pt idx="26">
                  <c:v>8.02514362539514</c:v>
                </c:pt>
                <c:pt idx="27">
                  <c:v>1.5700657617999241</c:v>
                </c:pt>
                <c:pt idx="28">
                  <c:v>3.8120990862080362</c:v>
                </c:pt>
                <c:pt idx="29">
                  <c:v>1.755213379207998</c:v>
                </c:pt>
                <c:pt idx="30">
                  <c:v>2.4508466245955791</c:v>
                </c:pt>
                <c:pt idx="31">
                  <c:v>1.2613792218093289</c:v>
                </c:pt>
                <c:pt idx="32">
                  <c:v>94.161881254601752</c:v>
                </c:pt>
                <c:pt idx="33">
                  <c:v>152.9023713339993</c:v>
                </c:pt>
                <c:pt idx="34">
                  <c:v>9.1637990457995322</c:v>
                </c:pt>
                <c:pt idx="35">
                  <c:v>21.699956520600249</c:v>
                </c:pt>
                <c:pt idx="36">
                  <c:v>17.29532959259814</c:v>
                </c:pt>
                <c:pt idx="37">
                  <c:v>20.856300702795849</c:v>
                </c:pt>
                <c:pt idx="38">
                  <c:v>1.151723635406233</c:v>
                </c:pt>
                <c:pt idx="39">
                  <c:v>1.0321636112057599</c:v>
                </c:pt>
                <c:pt idx="40">
                  <c:v>7.3377613144053608</c:v>
                </c:pt>
                <c:pt idx="41">
                  <c:v>12.9461363779963</c:v>
                </c:pt>
                <c:pt idx="42">
                  <c:v>7.0530445782002058</c:v>
                </c:pt>
                <c:pt idx="43">
                  <c:v>1.681404851406114</c:v>
                </c:pt>
                <c:pt idx="44">
                  <c:v>1.5009816317935469</c:v>
                </c:pt>
                <c:pt idx="45">
                  <c:v>9.3947242053982336</c:v>
                </c:pt>
                <c:pt idx="46">
                  <c:v>9.7995395970065147</c:v>
                </c:pt>
                <c:pt idx="47">
                  <c:v>3.850861220195656</c:v>
                </c:pt>
                <c:pt idx="48">
                  <c:v>7.433222297398606</c:v>
                </c:pt>
                <c:pt idx="49">
                  <c:v>13.24407157980022</c:v>
                </c:pt>
                <c:pt idx="50">
                  <c:v>7.1940103253989944</c:v>
                </c:pt>
                <c:pt idx="51">
                  <c:v>1.622932526597288</c:v>
                </c:pt>
                <c:pt idx="52">
                  <c:v>1.5180279315973171</c:v>
                </c:pt>
                <c:pt idx="53">
                  <c:v>9.2140670140041045</c:v>
                </c:pt>
                <c:pt idx="54">
                  <c:v>9.8473136581946168</c:v>
                </c:pt>
                <c:pt idx="55">
                  <c:v>3.8282967760111211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2C-4141-8904-8DB0224913E2}"/>
            </c:ext>
          </c:extLst>
        </c:ser>
        <c:ser>
          <c:idx val="5"/>
          <c:order val="2"/>
          <c:tx>
            <c:strRef>
              <c:f>'[2]Pure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Decorrelation'!$AD$3:$AD$290</c:f>
              <c:numCache>
                <c:formatCode>General</c:formatCode>
                <c:ptCount val="288"/>
                <c:pt idx="0">
                  <c:v>1.943384492583573</c:v>
                </c:pt>
                <c:pt idx="1">
                  <c:v>26.90848315837793</c:v>
                </c:pt>
                <c:pt idx="2">
                  <c:v>4.114901642641053</c:v>
                </c:pt>
                <c:pt idx="3">
                  <c:v>6.2437000311445443</c:v>
                </c:pt>
                <c:pt idx="4">
                  <c:v>7.2250929833855482</c:v>
                </c:pt>
                <c:pt idx="5">
                  <c:v>15.48538587493822</c:v>
                </c:pt>
                <c:pt idx="6">
                  <c:v>3.7860318999737501</c:v>
                </c:pt>
                <c:pt idx="7">
                  <c:v>3.7819231236353521</c:v>
                </c:pt>
                <c:pt idx="8">
                  <c:v>18.667008392373099</c:v>
                </c:pt>
                <c:pt idx="9">
                  <c:v>23.947054014028978</c:v>
                </c:pt>
                <c:pt idx="10">
                  <c:v>5.9794730762485413</c:v>
                </c:pt>
                <c:pt idx="11">
                  <c:v>7.5843853301834319</c:v>
                </c:pt>
                <c:pt idx="12">
                  <c:v>32.247250516014176</c:v>
                </c:pt>
                <c:pt idx="13">
                  <c:v>11.411979477014389</c:v>
                </c:pt>
                <c:pt idx="14">
                  <c:v>9.5062912886496633</c:v>
                </c:pt>
                <c:pt idx="15">
                  <c:v>2.5020392706152048</c:v>
                </c:pt>
                <c:pt idx="16">
                  <c:v>28.207410991145299</c:v>
                </c:pt>
                <c:pt idx="17">
                  <c:v>1.234718383196741</c:v>
                </c:pt>
                <c:pt idx="18">
                  <c:v>14.19006695561111</c:v>
                </c:pt>
                <c:pt idx="19">
                  <c:v>4.4396154170390218</c:v>
                </c:pt>
                <c:pt idx="20">
                  <c:v>2.4610118577722462</c:v>
                </c:pt>
                <c:pt idx="21">
                  <c:v>3.7465914358384911</c:v>
                </c:pt>
                <c:pt idx="22">
                  <c:v>0.32796044512651862</c:v>
                </c:pt>
                <c:pt idx="23">
                  <c:v>6.2681877030059692</c:v>
                </c:pt>
                <c:pt idx="24">
                  <c:v>5.7898530512116846</c:v>
                </c:pt>
                <c:pt idx="25">
                  <c:v>0.41523718121461572</c:v>
                </c:pt>
                <c:pt idx="26">
                  <c:v>6.9055697360541668</c:v>
                </c:pt>
                <c:pt idx="27">
                  <c:v>1.895763209369034</c:v>
                </c:pt>
                <c:pt idx="28">
                  <c:v>4.7084892608691007</c:v>
                </c:pt>
                <c:pt idx="29">
                  <c:v>2.754356263764203</c:v>
                </c:pt>
                <c:pt idx="30">
                  <c:v>3.9533825208432969</c:v>
                </c:pt>
                <c:pt idx="31">
                  <c:v>2.5428562316112222</c:v>
                </c:pt>
                <c:pt idx="32">
                  <c:v>25.65889146998525</c:v>
                </c:pt>
                <c:pt idx="33">
                  <c:v>23.139692142978308</c:v>
                </c:pt>
                <c:pt idx="34">
                  <c:v>9.7336872382089492</c:v>
                </c:pt>
                <c:pt idx="35">
                  <c:v>19.80850960593671</c:v>
                </c:pt>
                <c:pt idx="36">
                  <c:v>17.985760824568569</c:v>
                </c:pt>
                <c:pt idx="37">
                  <c:v>19.55548615702428</c:v>
                </c:pt>
                <c:pt idx="38">
                  <c:v>2.7048711680341508</c:v>
                </c:pt>
                <c:pt idx="39">
                  <c:v>2.5695762722752988</c:v>
                </c:pt>
                <c:pt idx="40">
                  <c:v>3.4998776825610549</c:v>
                </c:pt>
                <c:pt idx="41">
                  <c:v>22.60723281418905</c:v>
                </c:pt>
                <c:pt idx="42">
                  <c:v>7.7792820676229892</c:v>
                </c:pt>
                <c:pt idx="43">
                  <c:v>0.51927144243381917</c:v>
                </c:pt>
                <c:pt idx="44">
                  <c:v>0.3930059192236513</c:v>
                </c:pt>
                <c:pt idx="45">
                  <c:v>6.6749430968426164</c:v>
                </c:pt>
                <c:pt idx="46">
                  <c:v>16.714841970801348</c:v>
                </c:pt>
                <c:pt idx="47">
                  <c:v>2.7651907789986581</c:v>
                </c:pt>
                <c:pt idx="48">
                  <c:v>3.524378118850291</c:v>
                </c:pt>
                <c:pt idx="49">
                  <c:v>22.75658570160158</c:v>
                </c:pt>
                <c:pt idx="50">
                  <c:v>7.7482793444301929</c:v>
                </c:pt>
                <c:pt idx="51">
                  <c:v>0.5097551582381129</c:v>
                </c:pt>
                <c:pt idx="52">
                  <c:v>0.40465896972455079</c:v>
                </c:pt>
                <c:pt idx="53">
                  <c:v>6.8889060639776289</c:v>
                </c:pt>
                <c:pt idx="54">
                  <c:v>16.705171152390541</c:v>
                </c:pt>
                <c:pt idx="55">
                  <c:v>2.8082944521214812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2C-4141-8904-8DB0224913E2}"/>
            </c:ext>
          </c:extLst>
        </c:ser>
        <c:ser>
          <c:idx val="7"/>
          <c:order val="3"/>
          <c:tx>
            <c:strRef>
              <c:f>'[2]Pure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Decorrelation'!$AF$3:$AF$290</c:f>
              <c:numCache>
                <c:formatCode>General</c:formatCode>
                <c:ptCount val="288"/>
                <c:pt idx="0">
                  <c:v>3.045715560438111</c:v>
                </c:pt>
                <c:pt idx="1">
                  <c:v>4.2367717780172827</c:v>
                </c:pt>
                <c:pt idx="2">
                  <c:v>3.122237410116941</c:v>
                </c:pt>
                <c:pt idx="3">
                  <c:v>3.6545945188496258</c:v>
                </c:pt>
                <c:pt idx="4">
                  <c:v>3.863641821825877</c:v>
                </c:pt>
                <c:pt idx="5">
                  <c:v>2.8648552445229138</c:v>
                </c:pt>
                <c:pt idx="6">
                  <c:v>3.6663677715230731</c:v>
                </c:pt>
                <c:pt idx="7">
                  <c:v>2.4699214916210619</c:v>
                </c:pt>
                <c:pt idx="8">
                  <c:v>3.2455771621316671</c:v>
                </c:pt>
                <c:pt idx="9">
                  <c:v>4.2411756293382492</c:v>
                </c:pt>
                <c:pt idx="10">
                  <c:v>3.1937214539851988</c:v>
                </c:pt>
                <c:pt idx="11">
                  <c:v>3.7257850125432008</c:v>
                </c:pt>
                <c:pt idx="12">
                  <c:v>4.0814878070726994</c:v>
                </c:pt>
                <c:pt idx="13">
                  <c:v>2.9075315252412111</c:v>
                </c:pt>
                <c:pt idx="14">
                  <c:v>3.8164043248631061</c:v>
                </c:pt>
                <c:pt idx="15">
                  <c:v>2.5560190477408469</c:v>
                </c:pt>
                <c:pt idx="16">
                  <c:v>4.6454120888374746</c:v>
                </c:pt>
                <c:pt idx="17">
                  <c:v>4.5645540271420044</c:v>
                </c:pt>
                <c:pt idx="18">
                  <c:v>4.2305289694108072</c:v>
                </c:pt>
                <c:pt idx="19">
                  <c:v>4.2555406071711328</c:v>
                </c:pt>
                <c:pt idx="20">
                  <c:v>4.2133594522718338</c:v>
                </c:pt>
                <c:pt idx="21">
                  <c:v>4.1845304738730196</c:v>
                </c:pt>
                <c:pt idx="22">
                  <c:v>4.2076085472945124</c:v>
                </c:pt>
                <c:pt idx="23">
                  <c:v>4.2795782253611829</c:v>
                </c:pt>
                <c:pt idx="24">
                  <c:v>6.0328068329952664</c:v>
                </c:pt>
                <c:pt idx="25">
                  <c:v>6.0015998372808097</c:v>
                </c:pt>
                <c:pt idx="26">
                  <c:v>7.0068727488629516</c:v>
                </c:pt>
                <c:pt idx="27">
                  <c:v>7.0043375618755821</c:v>
                </c:pt>
                <c:pt idx="28">
                  <c:v>5.5262402269057933</c:v>
                </c:pt>
                <c:pt idx="29">
                  <c:v>5.5837509402073922</c:v>
                </c:pt>
                <c:pt idx="30">
                  <c:v>6.8334299787413331</c:v>
                </c:pt>
                <c:pt idx="31">
                  <c:v>6.7554523192346094</c:v>
                </c:pt>
                <c:pt idx="32">
                  <c:v>14.589728191401811</c:v>
                </c:pt>
                <c:pt idx="33">
                  <c:v>14.59215496773832</c:v>
                </c:pt>
                <c:pt idx="34">
                  <c:v>6.8672036582138389</c:v>
                </c:pt>
                <c:pt idx="35">
                  <c:v>7.0044800373725593</c:v>
                </c:pt>
                <c:pt idx="36">
                  <c:v>9.0244226690847427</c:v>
                </c:pt>
                <c:pt idx="37">
                  <c:v>8.8221609253436331</c:v>
                </c:pt>
                <c:pt idx="38">
                  <c:v>3.912370510958135</c:v>
                </c:pt>
                <c:pt idx="39">
                  <c:v>3.9163135852199051</c:v>
                </c:pt>
                <c:pt idx="40">
                  <c:v>2.7096134259831159</c:v>
                </c:pt>
                <c:pt idx="41">
                  <c:v>8.9017760834190991</c:v>
                </c:pt>
                <c:pt idx="42">
                  <c:v>8.7912285125814371</c:v>
                </c:pt>
                <c:pt idx="43">
                  <c:v>2.9307221563998609</c:v>
                </c:pt>
                <c:pt idx="44">
                  <c:v>2.7120768927969041</c:v>
                </c:pt>
                <c:pt idx="45">
                  <c:v>8.9586022967472676</c:v>
                </c:pt>
                <c:pt idx="46">
                  <c:v>9.0267970114015039</c:v>
                </c:pt>
                <c:pt idx="47">
                  <c:v>3.0299277690239248</c:v>
                </c:pt>
                <c:pt idx="48">
                  <c:v>2.7289874386042361</c:v>
                </c:pt>
                <c:pt idx="49">
                  <c:v>9.0306860790587962</c:v>
                </c:pt>
                <c:pt idx="50">
                  <c:v>8.8947234782390296</c:v>
                </c:pt>
                <c:pt idx="51">
                  <c:v>2.9593792778905481</c:v>
                </c:pt>
                <c:pt idx="52">
                  <c:v>2.7903150457888839</c:v>
                </c:pt>
                <c:pt idx="53">
                  <c:v>9.2032730092294521</c:v>
                </c:pt>
                <c:pt idx="54">
                  <c:v>9.1218348739203066</c:v>
                </c:pt>
                <c:pt idx="55">
                  <c:v>3.0527254755143081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2C-4141-8904-8DB0224913E2}"/>
            </c:ext>
          </c:extLst>
        </c:ser>
        <c:ser>
          <c:idx val="9"/>
          <c:order val="4"/>
          <c:tx>
            <c:strRef>
              <c:f>'[2]Pure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Decorrelation'!$AH$3:$AH$290</c:f>
              <c:numCache>
                <c:formatCode>General</c:formatCode>
                <c:ptCount val="288"/>
                <c:pt idx="0">
                  <c:v>6.0550505653489379</c:v>
                </c:pt>
                <c:pt idx="1">
                  <c:v>20.063154311664402</c:v>
                </c:pt>
                <c:pt idx="2">
                  <c:v>9.5214240774046637</c:v>
                </c:pt>
                <c:pt idx="3">
                  <c:v>14.384885096643121</c:v>
                </c:pt>
                <c:pt idx="4">
                  <c:v>14.55666121020913</c:v>
                </c:pt>
                <c:pt idx="5">
                  <c:v>23.052448355592791</c:v>
                </c:pt>
                <c:pt idx="6">
                  <c:v>6.9820756939239796</c:v>
                </c:pt>
                <c:pt idx="7">
                  <c:v>3.5481866804417219</c:v>
                </c:pt>
                <c:pt idx="8">
                  <c:v>22.767902245419101</c:v>
                </c:pt>
                <c:pt idx="9">
                  <c:v>31.01483240593225</c:v>
                </c:pt>
                <c:pt idx="10">
                  <c:v>10.020829787990079</c:v>
                </c:pt>
                <c:pt idx="11">
                  <c:v>12.06861189263873</c:v>
                </c:pt>
                <c:pt idx="12">
                  <c:v>30.95759025793523</c:v>
                </c:pt>
                <c:pt idx="13">
                  <c:v>16.719021415151651</c:v>
                </c:pt>
                <c:pt idx="14">
                  <c:v>10.608280640793961</c:v>
                </c:pt>
                <c:pt idx="15">
                  <c:v>5.8077456988394213E-2</c:v>
                </c:pt>
                <c:pt idx="16">
                  <c:v>19.230994640011339</c:v>
                </c:pt>
                <c:pt idx="17">
                  <c:v>7.9088016035500912</c:v>
                </c:pt>
                <c:pt idx="18">
                  <c:v>12.52369924481027</c:v>
                </c:pt>
                <c:pt idx="19">
                  <c:v>8.7142859402112656</c:v>
                </c:pt>
                <c:pt idx="20">
                  <c:v>9.9284331468865279</c:v>
                </c:pt>
                <c:pt idx="21">
                  <c:v>10.74543040622957</c:v>
                </c:pt>
                <c:pt idx="22">
                  <c:v>2.0069844054058188</c:v>
                </c:pt>
                <c:pt idx="23">
                  <c:v>10.894981454871591</c:v>
                </c:pt>
                <c:pt idx="24">
                  <c:v>9.4759611830115311</c:v>
                </c:pt>
                <c:pt idx="25">
                  <c:v>2.2887025781441479</c:v>
                </c:pt>
                <c:pt idx="26">
                  <c:v>11.17918583364226</c:v>
                </c:pt>
                <c:pt idx="27">
                  <c:v>0.54589211279526351</c:v>
                </c:pt>
                <c:pt idx="28">
                  <c:v>9.2001605986151844</c:v>
                </c:pt>
                <c:pt idx="29">
                  <c:v>1.7955719210207459</c:v>
                </c:pt>
                <c:pt idx="30">
                  <c:v>8.2380507071036853</c:v>
                </c:pt>
                <c:pt idx="31">
                  <c:v>0.44300039950758219</c:v>
                </c:pt>
                <c:pt idx="32">
                  <c:v>84.358564387727526</c:v>
                </c:pt>
                <c:pt idx="33">
                  <c:v>123.1358537408523</c:v>
                </c:pt>
                <c:pt idx="34">
                  <c:v>22.414283091388651</c:v>
                </c:pt>
                <c:pt idx="35">
                  <c:v>30.73153266292065</c:v>
                </c:pt>
                <c:pt idx="36">
                  <c:v>13.95585909890942</c:v>
                </c:pt>
                <c:pt idx="37">
                  <c:v>15.138738513179121</c:v>
                </c:pt>
                <c:pt idx="38">
                  <c:v>0.35277707115747042</c:v>
                </c:pt>
                <c:pt idx="39">
                  <c:v>0.40615413817577062</c:v>
                </c:pt>
                <c:pt idx="40">
                  <c:v>13.20498685897328</c:v>
                </c:pt>
                <c:pt idx="41">
                  <c:v>19.905040852399541</c:v>
                </c:pt>
                <c:pt idx="42">
                  <c:v>16.178321924852209</c:v>
                </c:pt>
                <c:pt idx="43">
                  <c:v>3.790791689464823</c:v>
                </c:pt>
                <c:pt idx="44">
                  <c:v>3.1751750154420728</c:v>
                </c:pt>
                <c:pt idx="45">
                  <c:v>12.51603303505108</c:v>
                </c:pt>
                <c:pt idx="46">
                  <c:v>40.233066669385877</c:v>
                </c:pt>
                <c:pt idx="47">
                  <c:v>8.9937408667989072</c:v>
                </c:pt>
                <c:pt idx="48">
                  <c:v>13.21355272056535</c:v>
                </c:pt>
                <c:pt idx="49">
                  <c:v>19.814874220732602</c:v>
                </c:pt>
                <c:pt idx="50">
                  <c:v>15.842571429768579</c:v>
                </c:pt>
                <c:pt idx="51">
                  <c:v>3.742778256582096</c:v>
                </c:pt>
                <c:pt idx="52">
                  <c:v>3.17521436768584</c:v>
                </c:pt>
                <c:pt idx="53">
                  <c:v>12.33711994239129</c:v>
                </c:pt>
                <c:pt idx="54">
                  <c:v>40.583033298188823</c:v>
                </c:pt>
                <c:pt idx="55">
                  <c:v>8.8765490514226251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2C-4141-8904-8DB022491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'[2]Pure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Decorrelation'!$Z$3:$Z$290</c:f>
              <c:numCache>
                <c:formatCode>General</c:formatCode>
                <c:ptCount val="288"/>
                <c:pt idx="0">
                  <c:v>14.189956120867279</c:v>
                </c:pt>
                <c:pt idx="1">
                  <c:v>7.0267040853388609</c:v>
                </c:pt>
                <c:pt idx="2">
                  <c:v>8.8035901919007298</c:v>
                </c:pt>
                <c:pt idx="3">
                  <c:v>4.0650702965445813</c:v>
                </c:pt>
                <c:pt idx="4">
                  <c:v>14.780326099693781</c:v>
                </c:pt>
                <c:pt idx="5">
                  <c:v>10.123459998425099</c:v>
                </c:pt>
                <c:pt idx="6">
                  <c:v>7.8097607652656738</c:v>
                </c:pt>
                <c:pt idx="7">
                  <c:v>7.3479655289091168</c:v>
                </c:pt>
                <c:pt idx="8">
                  <c:v>12.124782710010191</c:v>
                </c:pt>
                <c:pt idx="9">
                  <c:v>11.316287720995019</c:v>
                </c:pt>
                <c:pt idx="10">
                  <c:v>6.9682882798835637</c:v>
                </c:pt>
                <c:pt idx="11">
                  <c:v>10.980594040965659</c:v>
                </c:pt>
                <c:pt idx="12">
                  <c:v>7.6814376270864164</c:v>
                </c:pt>
                <c:pt idx="13">
                  <c:v>13.949718138808381</c:v>
                </c:pt>
                <c:pt idx="14">
                  <c:v>4.6921293877996506</c:v>
                </c:pt>
                <c:pt idx="15">
                  <c:v>12.81908055720851</c:v>
                </c:pt>
                <c:pt idx="16">
                  <c:v>4.002487225038931</c:v>
                </c:pt>
                <c:pt idx="17">
                  <c:v>19.835911972215399</c:v>
                </c:pt>
                <c:pt idx="18">
                  <c:v>4.6086698521859946</c:v>
                </c:pt>
                <c:pt idx="19">
                  <c:v>8.3714417829643928</c:v>
                </c:pt>
                <c:pt idx="20">
                  <c:v>8.8998068465851254</c:v>
                </c:pt>
                <c:pt idx="21">
                  <c:v>4.2054224236402664</c:v>
                </c:pt>
                <c:pt idx="22">
                  <c:v>18.570258191041649</c:v>
                </c:pt>
                <c:pt idx="23">
                  <c:v>2.9853853481356061</c:v>
                </c:pt>
                <c:pt idx="24">
                  <c:v>5.2506174783222379</c:v>
                </c:pt>
                <c:pt idx="25">
                  <c:v>6.6336647202260792</c:v>
                </c:pt>
                <c:pt idx="26">
                  <c:v>4.714368901401758</c:v>
                </c:pt>
                <c:pt idx="27">
                  <c:v>6.8471137745305892</c:v>
                </c:pt>
                <c:pt idx="28">
                  <c:v>4.3729766438249502</c:v>
                </c:pt>
                <c:pt idx="29">
                  <c:v>5.2173807126004252</c:v>
                </c:pt>
                <c:pt idx="30">
                  <c:v>3.9637391306459899</c:v>
                </c:pt>
                <c:pt idx="31">
                  <c:v>5.3126247647684064</c:v>
                </c:pt>
                <c:pt idx="32">
                  <c:v>8.7382127720396969</c:v>
                </c:pt>
                <c:pt idx="33">
                  <c:v>7.880313627561554</c:v>
                </c:pt>
                <c:pt idx="34">
                  <c:v>5.0244304596446456</c:v>
                </c:pt>
                <c:pt idx="35">
                  <c:v>4.9366555276326833</c:v>
                </c:pt>
                <c:pt idx="36">
                  <c:v>5.5496126553043723</c:v>
                </c:pt>
                <c:pt idx="37">
                  <c:v>4.4887152611277994</c:v>
                </c:pt>
                <c:pt idx="38">
                  <c:v>4.1869003362953663</c:v>
                </c:pt>
                <c:pt idx="39">
                  <c:v>3.5228405419737099</c:v>
                </c:pt>
                <c:pt idx="40">
                  <c:v>8.6893666778225445</c:v>
                </c:pt>
                <c:pt idx="41">
                  <c:v>3.6043825922999528</c:v>
                </c:pt>
                <c:pt idx="42">
                  <c:v>3.9366254631895572</c:v>
                </c:pt>
                <c:pt idx="43">
                  <c:v>13.26208925074898</c:v>
                </c:pt>
                <c:pt idx="44">
                  <c:v>12.731629747152329</c:v>
                </c:pt>
                <c:pt idx="45">
                  <c:v>4.1714246290270243</c:v>
                </c:pt>
                <c:pt idx="46">
                  <c:v>3.824159888038412</c:v>
                </c:pt>
                <c:pt idx="47">
                  <c:v>8.9884887912310667</c:v>
                </c:pt>
                <c:pt idx="48">
                  <c:v>8.9342064895201467</c:v>
                </c:pt>
                <c:pt idx="49">
                  <c:v>3.6798272450454532</c:v>
                </c:pt>
                <c:pt idx="50">
                  <c:v>3.8706414155662059</c:v>
                </c:pt>
                <c:pt idx="51">
                  <c:v>13.067481508664789</c:v>
                </c:pt>
                <c:pt idx="52">
                  <c:v>12.76274128290825</c:v>
                </c:pt>
                <c:pt idx="53">
                  <c:v>4.1597602007910606</c:v>
                </c:pt>
                <c:pt idx="54">
                  <c:v>3.8574760932009671</c:v>
                </c:pt>
                <c:pt idx="55">
                  <c:v>9.012967694317922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3D-41C4-AF61-67B022D69945}"/>
            </c:ext>
          </c:extLst>
        </c:ser>
        <c:ser>
          <c:idx val="3"/>
          <c:order val="1"/>
          <c:tx>
            <c:strRef>
              <c:f>'[2]Pure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Decorrelation'!$AC$3:$AC$290</c:f>
              <c:numCache>
                <c:formatCode>General</c:formatCode>
                <c:ptCount val="288"/>
                <c:pt idx="0">
                  <c:v>11.18515188417514</c:v>
                </c:pt>
                <c:pt idx="1">
                  <c:v>4.4055169195751658</c:v>
                </c:pt>
                <c:pt idx="2">
                  <c:v>5.9459662321780344</c:v>
                </c:pt>
                <c:pt idx="3">
                  <c:v>2.5369814827630761</c:v>
                </c:pt>
                <c:pt idx="4">
                  <c:v>12.740159987600061</c:v>
                </c:pt>
                <c:pt idx="5">
                  <c:v>6.9685668843972959</c:v>
                </c:pt>
                <c:pt idx="6">
                  <c:v>6.677568886236986</c:v>
                </c:pt>
                <c:pt idx="7">
                  <c:v>5.8486615401925519</c:v>
                </c:pt>
                <c:pt idx="8">
                  <c:v>7.9190087995724756</c:v>
                </c:pt>
                <c:pt idx="9">
                  <c:v>7.5889757622091567</c:v>
                </c:pt>
                <c:pt idx="10">
                  <c:v>4.8453616814105773</c:v>
                </c:pt>
                <c:pt idx="11">
                  <c:v>8.3554853847948838</c:v>
                </c:pt>
                <c:pt idx="12">
                  <c:v>4.8662126716051706</c:v>
                </c:pt>
                <c:pt idx="13">
                  <c:v>8.6704389138147242</c:v>
                </c:pt>
                <c:pt idx="14">
                  <c:v>2.698276535229525</c:v>
                </c:pt>
                <c:pt idx="15">
                  <c:v>9.7552077697997444</c:v>
                </c:pt>
                <c:pt idx="16">
                  <c:v>3.5786799560126381</c:v>
                </c:pt>
                <c:pt idx="17">
                  <c:v>28.702733010397061</c:v>
                </c:pt>
                <c:pt idx="18">
                  <c:v>3.983627422596328</c:v>
                </c:pt>
                <c:pt idx="19">
                  <c:v>9.625234857614851</c:v>
                </c:pt>
                <c:pt idx="20">
                  <c:v>9.8786469015816696</c:v>
                </c:pt>
                <c:pt idx="21">
                  <c:v>4.2667628291994344</c:v>
                </c:pt>
                <c:pt idx="22">
                  <c:v>24.826401125418489</c:v>
                </c:pt>
                <c:pt idx="23">
                  <c:v>2.7503647154080682</c:v>
                </c:pt>
                <c:pt idx="24">
                  <c:v>4.4529981654195581</c:v>
                </c:pt>
                <c:pt idx="25">
                  <c:v>5.8094793367723474</c:v>
                </c:pt>
                <c:pt idx="26">
                  <c:v>3.3439013734168839</c:v>
                </c:pt>
                <c:pt idx="27">
                  <c:v>5.5572482643823609</c:v>
                </c:pt>
                <c:pt idx="28">
                  <c:v>3.250159084569896</c:v>
                </c:pt>
                <c:pt idx="29">
                  <c:v>4.0541218616010157</c:v>
                </c:pt>
                <c:pt idx="30">
                  <c:v>2.353660888574086</c:v>
                </c:pt>
                <c:pt idx="31">
                  <c:v>4.291620556026464</c:v>
                </c:pt>
                <c:pt idx="32">
                  <c:v>6.53790754180518</c:v>
                </c:pt>
                <c:pt idx="33">
                  <c:v>6.7900295100116637</c:v>
                </c:pt>
                <c:pt idx="34">
                  <c:v>4.3671708743961064</c:v>
                </c:pt>
                <c:pt idx="35">
                  <c:v>4.1712323304032903</c:v>
                </c:pt>
                <c:pt idx="36">
                  <c:v>4.2658301641757133</c:v>
                </c:pt>
                <c:pt idx="37">
                  <c:v>3.719849829631857</c:v>
                </c:pt>
                <c:pt idx="38">
                  <c:v>3.0816000350052488</c:v>
                </c:pt>
                <c:pt idx="39">
                  <c:v>2.459997034998378</c:v>
                </c:pt>
                <c:pt idx="40">
                  <c:v>10.62108860504231</c:v>
                </c:pt>
                <c:pt idx="41">
                  <c:v>2.7293048059509601</c:v>
                </c:pt>
                <c:pt idx="42">
                  <c:v>3.4411615033925051</c:v>
                </c:pt>
                <c:pt idx="43">
                  <c:v>16.16443487780634</c:v>
                </c:pt>
                <c:pt idx="44">
                  <c:v>18.16569024640485</c:v>
                </c:pt>
                <c:pt idx="45">
                  <c:v>3.2398018272360791</c:v>
                </c:pt>
                <c:pt idx="46">
                  <c:v>2.6567522834229749</c:v>
                </c:pt>
                <c:pt idx="47">
                  <c:v>10.706798030040231</c:v>
                </c:pt>
                <c:pt idx="48">
                  <c:v>10.67413933681091</c:v>
                </c:pt>
                <c:pt idx="49">
                  <c:v>2.7302705118141599</c:v>
                </c:pt>
                <c:pt idx="50">
                  <c:v>3.4984941845817961</c:v>
                </c:pt>
                <c:pt idx="51">
                  <c:v>16.292997518810449</c:v>
                </c:pt>
                <c:pt idx="52">
                  <c:v>18.31237492220826</c:v>
                </c:pt>
                <c:pt idx="53">
                  <c:v>3.2014143800071908</c:v>
                </c:pt>
                <c:pt idx="54">
                  <c:v>2.6480487455846742</c:v>
                </c:pt>
                <c:pt idx="55">
                  <c:v>10.74024250903749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3D-41C4-AF61-67B022D69945}"/>
            </c:ext>
          </c:extLst>
        </c:ser>
        <c:ser>
          <c:idx val="5"/>
          <c:order val="2"/>
          <c:tx>
            <c:strRef>
              <c:f>'[2]Pure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Decorrelation'!$AE$3:$AE$290</c:f>
              <c:numCache>
                <c:formatCode>General</c:formatCode>
                <c:ptCount val="288"/>
                <c:pt idx="0">
                  <c:v>16.058530101552609</c:v>
                </c:pt>
                <c:pt idx="1">
                  <c:v>6.4294586468953643</c:v>
                </c:pt>
                <c:pt idx="2">
                  <c:v>6.4454676821827892</c:v>
                </c:pt>
                <c:pt idx="3">
                  <c:v>3.7817043129354722</c:v>
                </c:pt>
                <c:pt idx="4">
                  <c:v>21.498129613464702</c:v>
                </c:pt>
                <c:pt idx="5">
                  <c:v>10.814269216591491</c:v>
                </c:pt>
                <c:pt idx="6">
                  <c:v>6.4846389798447488</c:v>
                </c:pt>
                <c:pt idx="7">
                  <c:v>6.3804988993331788</c:v>
                </c:pt>
                <c:pt idx="8">
                  <c:v>14.10573947746307</c:v>
                </c:pt>
                <c:pt idx="9">
                  <c:v>16.883710861299189</c:v>
                </c:pt>
                <c:pt idx="10">
                  <c:v>5.7570662507787347</c:v>
                </c:pt>
                <c:pt idx="11">
                  <c:v>8.120147768128664</c:v>
                </c:pt>
                <c:pt idx="12">
                  <c:v>6.7198432239238173</c:v>
                </c:pt>
                <c:pt idx="13">
                  <c:v>13.89359505795874</c:v>
                </c:pt>
                <c:pt idx="14">
                  <c:v>4.041720544686541</c:v>
                </c:pt>
                <c:pt idx="15">
                  <c:v>10.072285912837829</c:v>
                </c:pt>
                <c:pt idx="16">
                  <c:v>3.914284965954721</c:v>
                </c:pt>
                <c:pt idx="17">
                  <c:v>33.941268466878682</c:v>
                </c:pt>
                <c:pt idx="18">
                  <c:v>4.9275644093286246</c:v>
                </c:pt>
                <c:pt idx="19">
                  <c:v>12.955545766744761</c:v>
                </c:pt>
                <c:pt idx="20">
                  <c:v>9.5092822975013398</c:v>
                </c:pt>
                <c:pt idx="21">
                  <c:v>4.4750353850889946</c:v>
                </c:pt>
                <c:pt idx="22">
                  <c:v>27.158823679713532</c:v>
                </c:pt>
                <c:pt idx="23">
                  <c:v>1.8772753956727679</c:v>
                </c:pt>
                <c:pt idx="24">
                  <c:v>6.0353922572452579</c:v>
                </c:pt>
                <c:pt idx="25">
                  <c:v>11.82791212885641</c:v>
                </c:pt>
                <c:pt idx="26">
                  <c:v>4.5861914039589466</c:v>
                </c:pt>
                <c:pt idx="27">
                  <c:v>8.9114840145688508</c:v>
                </c:pt>
                <c:pt idx="28">
                  <c:v>4.6866017988882964</c:v>
                </c:pt>
                <c:pt idx="29">
                  <c:v>5.3789403853937987</c:v>
                </c:pt>
                <c:pt idx="30">
                  <c:v>3.7410588675178591</c:v>
                </c:pt>
                <c:pt idx="31">
                  <c:v>5.7723979894071817</c:v>
                </c:pt>
                <c:pt idx="32">
                  <c:v>13.02659522066824</c:v>
                </c:pt>
                <c:pt idx="33">
                  <c:v>11.662257658550519</c:v>
                </c:pt>
                <c:pt idx="34">
                  <c:v>7.4513949276413767</c:v>
                </c:pt>
                <c:pt idx="35">
                  <c:v>6.8166480504442006</c:v>
                </c:pt>
                <c:pt idx="36">
                  <c:v>5.9648664336185906</c:v>
                </c:pt>
                <c:pt idx="37">
                  <c:v>5.2872861002571883</c:v>
                </c:pt>
                <c:pt idx="38">
                  <c:v>4.7211318566463891</c:v>
                </c:pt>
                <c:pt idx="39">
                  <c:v>3.962119053071365</c:v>
                </c:pt>
                <c:pt idx="40">
                  <c:v>8.9468484103679664</c:v>
                </c:pt>
                <c:pt idx="41">
                  <c:v>2.7808686864562331</c:v>
                </c:pt>
                <c:pt idx="42">
                  <c:v>3.2694546397309749</c:v>
                </c:pt>
                <c:pt idx="43">
                  <c:v>14.32132102306932</c:v>
                </c:pt>
                <c:pt idx="44">
                  <c:v>14.38809376605786</c:v>
                </c:pt>
                <c:pt idx="45">
                  <c:v>3.8139002447016539</c:v>
                </c:pt>
                <c:pt idx="46">
                  <c:v>2.9047268277034162</c:v>
                </c:pt>
                <c:pt idx="47">
                  <c:v>8.2293816759716716</c:v>
                </c:pt>
                <c:pt idx="48">
                  <c:v>9.0045800685882575</c:v>
                </c:pt>
                <c:pt idx="49">
                  <c:v>2.804808270791546</c:v>
                </c:pt>
                <c:pt idx="50">
                  <c:v>3.3101434696931391</c:v>
                </c:pt>
                <c:pt idx="51">
                  <c:v>14.14956114115193</c:v>
                </c:pt>
                <c:pt idx="52">
                  <c:v>14.679295453755181</c:v>
                </c:pt>
                <c:pt idx="53">
                  <c:v>3.895167519338429</c:v>
                </c:pt>
                <c:pt idx="54">
                  <c:v>2.930142879206687</c:v>
                </c:pt>
                <c:pt idx="55">
                  <c:v>8.2867312397807833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3D-41C4-AF61-67B022D69945}"/>
            </c:ext>
          </c:extLst>
        </c:ser>
        <c:ser>
          <c:idx val="7"/>
          <c:order val="3"/>
          <c:tx>
            <c:strRef>
              <c:f>'[2]Pure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Decorrelation'!$AG$3:$AG$290</c:f>
              <c:numCache>
                <c:formatCode>General</c:formatCode>
                <c:ptCount val="288"/>
                <c:pt idx="0">
                  <c:v>5.0297537153121086</c:v>
                </c:pt>
                <c:pt idx="1">
                  <c:v>4.3675317142624408</c:v>
                </c:pt>
                <c:pt idx="2">
                  <c:v>4.3542604195419701</c:v>
                </c:pt>
                <c:pt idx="3">
                  <c:v>3.7901896234136081</c:v>
                </c:pt>
                <c:pt idx="4">
                  <c:v>4.6409031415823847</c:v>
                </c:pt>
                <c:pt idx="5">
                  <c:v>4.8820998057723042</c:v>
                </c:pt>
                <c:pt idx="6">
                  <c:v>3.9437081586103888</c:v>
                </c:pt>
                <c:pt idx="7">
                  <c:v>4.2312687454279514</c:v>
                </c:pt>
                <c:pt idx="8">
                  <c:v>5.0978611839003856</c:v>
                </c:pt>
                <c:pt idx="9">
                  <c:v>4.5398159893229604</c:v>
                </c:pt>
                <c:pt idx="10">
                  <c:v>4.2917126658838241</c:v>
                </c:pt>
                <c:pt idx="11">
                  <c:v>4.1103575079701837</c:v>
                </c:pt>
                <c:pt idx="12">
                  <c:v>4.5462402800098074</c:v>
                </c:pt>
                <c:pt idx="13">
                  <c:v>5.1283450210932644</c:v>
                </c:pt>
                <c:pt idx="14">
                  <c:v>3.9798643712420021</c:v>
                </c:pt>
                <c:pt idx="15">
                  <c:v>4.5517357119359074</c:v>
                </c:pt>
                <c:pt idx="16">
                  <c:v>5.2009808354079734</c:v>
                </c:pt>
                <c:pt idx="17">
                  <c:v>5.5307286643423144</c:v>
                </c:pt>
                <c:pt idx="18">
                  <c:v>4.9529133927542706</c:v>
                </c:pt>
                <c:pt idx="19">
                  <c:v>5.0370472260285171</c:v>
                </c:pt>
                <c:pt idx="20">
                  <c:v>5.0667635265737774</c:v>
                </c:pt>
                <c:pt idx="21">
                  <c:v>4.9672130989376457</c:v>
                </c:pt>
                <c:pt idx="22">
                  <c:v>5.3977460691239676</c:v>
                </c:pt>
                <c:pt idx="23">
                  <c:v>5.0997776704374704</c:v>
                </c:pt>
                <c:pt idx="24">
                  <c:v>7.9783237610012296</c:v>
                </c:pt>
                <c:pt idx="25">
                  <c:v>8.0284459315706052</c:v>
                </c:pt>
                <c:pt idx="26">
                  <c:v>6.9193086245562876</c:v>
                </c:pt>
                <c:pt idx="27">
                  <c:v>6.9994861731771376</c:v>
                </c:pt>
                <c:pt idx="28">
                  <c:v>6.4518784452229738</c:v>
                </c:pt>
                <c:pt idx="29">
                  <c:v>6.4940742193721226</c:v>
                </c:pt>
                <c:pt idx="30">
                  <c:v>5.6893581546377394</c:v>
                </c:pt>
                <c:pt idx="31">
                  <c:v>5.6782568699214604</c:v>
                </c:pt>
                <c:pt idx="32">
                  <c:v>9.8878398207016289</c:v>
                </c:pt>
                <c:pt idx="33">
                  <c:v>9.9133394714444876</c:v>
                </c:pt>
                <c:pt idx="34">
                  <c:v>7.420515327062458</c:v>
                </c:pt>
                <c:pt idx="35">
                  <c:v>7.492751503549516</c:v>
                </c:pt>
                <c:pt idx="36">
                  <c:v>6.9575245514046404</c:v>
                </c:pt>
                <c:pt idx="37">
                  <c:v>6.7955904380418364</c:v>
                </c:pt>
                <c:pt idx="38">
                  <c:v>5.3661654004827142</c:v>
                </c:pt>
                <c:pt idx="39">
                  <c:v>5.2799124906305224</c:v>
                </c:pt>
                <c:pt idx="40">
                  <c:v>4.9845402036793534</c:v>
                </c:pt>
                <c:pt idx="41">
                  <c:v>5.5166664925403897</c:v>
                </c:pt>
                <c:pt idx="42">
                  <c:v>5.5230118277482676</c:v>
                </c:pt>
                <c:pt idx="43">
                  <c:v>5.100450461730361</c:v>
                </c:pt>
                <c:pt idx="44">
                  <c:v>5.176947662001476</c:v>
                </c:pt>
                <c:pt idx="45">
                  <c:v>5.6772335602436206</c:v>
                </c:pt>
                <c:pt idx="46">
                  <c:v>5.6669365463312724</c:v>
                </c:pt>
                <c:pt idx="47">
                  <c:v>5.1246795814950019</c:v>
                </c:pt>
                <c:pt idx="48">
                  <c:v>5.0243977379519489</c:v>
                </c:pt>
                <c:pt idx="49">
                  <c:v>5.6403916614130143</c:v>
                </c:pt>
                <c:pt idx="50">
                  <c:v>5.577916779369116</c:v>
                </c:pt>
                <c:pt idx="51">
                  <c:v>5.1233150091953572</c:v>
                </c:pt>
                <c:pt idx="52">
                  <c:v>5.2686598513275387</c:v>
                </c:pt>
                <c:pt idx="53">
                  <c:v>5.7646585994400086</c:v>
                </c:pt>
                <c:pt idx="54">
                  <c:v>5.706794158089906</c:v>
                </c:pt>
                <c:pt idx="55">
                  <c:v>5.1435137687250974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3D-41C4-AF61-67B022D69945}"/>
            </c:ext>
          </c:extLst>
        </c:ser>
        <c:ser>
          <c:idx val="9"/>
          <c:order val="4"/>
          <c:tx>
            <c:strRef>
              <c:f>'[2]Pure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Decorrelation'!$AI$3:$AI$290</c:f>
              <c:numCache>
                <c:formatCode>General</c:formatCode>
                <c:ptCount val="288"/>
                <c:pt idx="0">
                  <c:v>23.632160297036169</c:v>
                </c:pt>
                <c:pt idx="1">
                  <c:v>9.4863208841066804</c:v>
                </c:pt>
                <c:pt idx="2">
                  <c:v>13.12586680632085</c:v>
                </c:pt>
                <c:pt idx="3">
                  <c:v>5.3059885551687334</c:v>
                </c:pt>
                <c:pt idx="4">
                  <c:v>19.957419081497939</c:v>
                </c:pt>
                <c:pt idx="5">
                  <c:v>15.09166582548059</c:v>
                </c:pt>
                <c:pt idx="6">
                  <c:v>10.00742914965376</c:v>
                </c:pt>
                <c:pt idx="7">
                  <c:v>11.06596903260797</c:v>
                </c:pt>
                <c:pt idx="8">
                  <c:v>16.711431320058178</c:v>
                </c:pt>
                <c:pt idx="9">
                  <c:v>13.70383693282492</c:v>
                </c:pt>
                <c:pt idx="10">
                  <c:v>10.18484453051351</c:v>
                </c:pt>
                <c:pt idx="11">
                  <c:v>13.762616615463051</c:v>
                </c:pt>
                <c:pt idx="12">
                  <c:v>9.3444261373952031</c:v>
                </c:pt>
                <c:pt idx="13">
                  <c:v>17.416891410434619</c:v>
                </c:pt>
                <c:pt idx="14">
                  <c:v>5.607178705697879</c:v>
                </c:pt>
                <c:pt idx="15">
                  <c:v>16.90662396484986</c:v>
                </c:pt>
                <c:pt idx="16">
                  <c:v>7.4497724498156446</c:v>
                </c:pt>
                <c:pt idx="17">
                  <c:v>46.675861723208797</c:v>
                </c:pt>
                <c:pt idx="18">
                  <c:v>10.6394678034354</c:v>
                </c:pt>
                <c:pt idx="19">
                  <c:v>17.192332427622748</c:v>
                </c:pt>
                <c:pt idx="20">
                  <c:v>17.60895846160129</c:v>
                </c:pt>
                <c:pt idx="21">
                  <c:v>8.9781618641689427</c:v>
                </c:pt>
                <c:pt idx="22">
                  <c:v>48.913296804297723</c:v>
                </c:pt>
                <c:pt idx="23">
                  <c:v>4.6400327511131767</c:v>
                </c:pt>
                <c:pt idx="24">
                  <c:v>8.6848161922302101</c:v>
                </c:pt>
                <c:pt idx="25">
                  <c:v>10.641924439277499</c:v>
                </c:pt>
                <c:pt idx="26">
                  <c:v>5.9186933124437928</c:v>
                </c:pt>
                <c:pt idx="27">
                  <c:v>9.4792691081296656</c:v>
                </c:pt>
                <c:pt idx="28">
                  <c:v>5.8690331988502296</c:v>
                </c:pt>
                <c:pt idx="29">
                  <c:v>6.8756798224523674</c:v>
                </c:pt>
                <c:pt idx="30">
                  <c:v>4.1099946841597559</c:v>
                </c:pt>
                <c:pt idx="31">
                  <c:v>6.6359061123337586</c:v>
                </c:pt>
                <c:pt idx="32">
                  <c:v>13.692441947245969</c:v>
                </c:pt>
                <c:pt idx="33">
                  <c:v>12.536103770695631</c:v>
                </c:pt>
                <c:pt idx="34">
                  <c:v>9.0273292737081654</c:v>
                </c:pt>
                <c:pt idx="35">
                  <c:v>7.4733106724452227</c:v>
                </c:pt>
                <c:pt idx="36">
                  <c:v>8.1835825773421682</c:v>
                </c:pt>
                <c:pt idx="37">
                  <c:v>5.9349713234696537</c:v>
                </c:pt>
                <c:pt idx="38">
                  <c:v>4.8467063025571404</c:v>
                </c:pt>
                <c:pt idx="39">
                  <c:v>3.4349753509275609</c:v>
                </c:pt>
                <c:pt idx="40">
                  <c:v>21.111073080869389</c:v>
                </c:pt>
                <c:pt idx="41">
                  <c:v>6.1360922429710616</c:v>
                </c:pt>
                <c:pt idx="42">
                  <c:v>6.909289680514485</c:v>
                </c:pt>
                <c:pt idx="43">
                  <c:v>32.309354315930968</c:v>
                </c:pt>
                <c:pt idx="44">
                  <c:v>36.382148983981459</c:v>
                </c:pt>
                <c:pt idx="45">
                  <c:v>7.1535088893957433</c:v>
                </c:pt>
                <c:pt idx="46">
                  <c:v>6.4033652964513754</c:v>
                </c:pt>
                <c:pt idx="47">
                  <c:v>18.741591473063451</c:v>
                </c:pt>
                <c:pt idx="48">
                  <c:v>21.161387170571839</c:v>
                </c:pt>
                <c:pt idx="49">
                  <c:v>6.0537093196995553</c:v>
                </c:pt>
                <c:pt idx="50">
                  <c:v>6.7693950641900296</c:v>
                </c:pt>
                <c:pt idx="51">
                  <c:v>32.199094003951167</c:v>
                </c:pt>
                <c:pt idx="52">
                  <c:v>35.486463951691988</c:v>
                </c:pt>
                <c:pt idx="53">
                  <c:v>6.9338212727103379</c:v>
                </c:pt>
                <c:pt idx="54">
                  <c:v>6.2255828171037138</c:v>
                </c:pt>
                <c:pt idx="55">
                  <c:v>17.9597257103771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3D-41C4-AF61-67B022D69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'[2]Pure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Decorrelation'!$N$3:$N$290</c:f>
              <c:numCache>
                <c:formatCode>General</c:formatCode>
                <c:ptCount val="288"/>
                <c:pt idx="0">
                  <c:v>18443748.199999999</c:v>
                </c:pt>
                <c:pt idx="1">
                  <c:v>7909635.5999999996</c:v>
                </c:pt>
                <c:pt idx="2">
                  <c:v>10537395.4</c:v>
                </c:pt>
                <c:pt idx="3">
                  <c:v>4016801.2</c:v>
                </c:pt>
                <c:pt idx="4">
                  <c:v>16644825.199999999</c:v>
                </c:pt>
                <c:pt idx="5">
                  <c:v>11550162</c:v>
                </c:pt>
                <c:pt idx="6">
                  <c:v>7953349.5999999996</c:v>
                </c:pt>
                <c:pt idx="7">
                  <c:v>7921121.5999999996</c:v>
                </c:pt>
                <c:pt idx="8">
                  <c:v>14488431.4</c:v>
                </c:pt>
                <c:pt idx="9">
                  <c:v>13531515.800000001</c:v>
                </c:pt>
                <c:pt idx="10">
                  <c:v>7864308.2000000002</c:v>
                </c:pt>
                <c:pt idx="11">
                  <c:v>12532445.199999999</c:v>
                </c:pt>
                <c:pt idx="12">
                  <c:v>8325255.2000000002</c:v>
                </c:pt>
                <c:pt idx="13">
                  <c:v>16476564.800000001</c:v>
                </c:pt>
                <c:pt idx="14">
                  <c:v>4560464</c:v>
                </c:pt>
                <c:pt idx="15">
                  <c:v>14231876.4</c:v>
                </c:pt>
                <c:pt idx="16">
                  <c:v>4135429.4</c:v>
                </c:pt>
                <c:pt idx="17">
                  <c:v>23810178.800000001</c:v>
                </c:pt>
                <c:pt idx="18">
                  <c:v>4841750.4000000004</c:v>
                </c:pt>
                <c:pt idx="19">
                  <c:v>9328714</c:v>
                </c:pt>
                <c:pt idx="20">
                  <c:v>9985766</c:v>
                </c:pt>
                <c:pt idx="21">
                  <c:v>3586899.6</c:v>
                </c:pt>
                <c:pt idx="22">
                  <c:v>23762028</c:v>
                </c:pt>
                <c:pt idx="23">
                  <c:v>2376661.4</c:v>
                </c:pt>
                <c:pt idx="24">
                  <c:v>4237451.4000000004</c:v>
                </c:pt>
                <c:pt idx="25">
                  <c:v>5476504</c:v>
                </c:pt>
                <c:pt idx="26">
                  <c:v>4043116.4</c:v>
                </c:pt>
                <c:pt idx="27">
                  <c:v>5907530.2000000002</c:v>
                </c:pt>
                <c:pt idx="28">
                  <c:v>3386979.4</c:v>
                </c:pt>
                <c:pt idx="29">
                  <c:v>3952623.4</c:v>
                </c:pt>
                <c:pt idx="30">
                  <c:v>3180449.4</c:v>
                </c:pt>
                <c:pt idx="31">
                  <c:v>4212810.5999999996</c:v>
                </c:pt>
                <c:pt idx="32">
                  <c:v>8789023.5999999996</c:v>
                </c:pt>
                <c:pt idx="33">
                  <c:v>8049613</c:v>
                </c:pt>
                <c:pt idx="34">
                  <c:v>4274598.4000000004</c:v>
                </c:pt>
                <c:pt idx="35">
                  <c:v>4065111.4</c:v>
                </c:pt>
                <c:pt idx="36">
                  <c:v>4489692.4000000004</c:v>
                </c:pt>
                <c:pt idx="37">
                  <c:v>3581809.6</c:v>
                </c:pt>
                <c:pt idx="38">
                  <c:v>3254697</c:v>
                </c:pt>
                <c:pt idx="39">
                  <c:v>2406602.6</c:v>
                </c:pt>
                <c:pt idx="40">
                  <c:v>9177088.4000000004</c:v>
                </c:pt>
                <c:pt idx="41">
                  <c:v>3462897.8</c:v>
                </c:pt>
                <c:pt idx="42">
                  <c:v>3634680</c:v>
                </c:pt>
                <c:pt idx="43">
                  <c:v>14949486.4</c:v>
                </c:pt>
                <c:pt idx="44">
                  <c:v>13658120.4</c:v>
                </c:pt>
                <c:pt idx="45">
                  <c:v>3922783</c:v>
                </c:pt>
                <c:pt idx="46">
                  <c:v>3716506.2</c:v>
                </c:pt>
                <c:pt idx="47">
                  <c:v>9635674.4000000004</c:v>
                </c:pt>
                <c:pt idx="48">
                  <c:v>9177088.4000000004</c:v>
                </c:pt>
                <c:pt idx="49">
                  <c:v>3462897.8</c:v>
                </c:pt>
                <c:pt idx="50">
                  <c:v>3634680</c:v>
                </c:pt>
                <c:pt idx="51">
                  <c:v>14949486.4</c:v>
                </c:pt>
                <c:pt idx="52">
                  <c:v>13658120.4</c:v>
                </c:pt>
                <c:pt idx="53">
                  <c:v>3922783</c:v>
                </c:pt>
                <c:pt idx="54">
                  <c:v>3716506.2</c:v>
                </c:pt>
                <c:pt idx="55">
                  <c:v>9635674.4000000004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13-49A4-91DE-A28BD02F1CCD}"/>
            </c:ext>
          </c:extLst>
        </c:ser>
        <c:ser>
          <c:idx val="3"/>
          <c:order val="1"/>
          <c:tx>
            <c:strRef>
              <c:f>'[2]Pure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Decorrelation'!$Q$3:$Q$290</c:f>
              <c:numCache>
                <c:formatCode>General</c:formatCode>
                <c:ptCount val="288"/>
                <c:pt idx="0">
                  <c:v>10863143.4</c:v>
                </c:pt>
                <c:pt idx="1">
                  <c:v>2763925.4</c:v>
                </c:pt>
                <c:pt idx="2">
                  <c:v>6028306.2000000002</c:v>
                </c:pt>
                <c:pt idx="3">
                  <c:v>1094370.2</c:v>
                </c:pt>
                <c:pt idx="4">
                  <c:v>11558186</c:v>
                </c:pt>
                <c:pt idx="5">
                  <c:v>5444577.5999999996</c:v>
                </c:pt>
                <c:pt idx="6">
                  <c:v>5178828.7999999998</c:v>
                </c:pt>
                <c:pt idx="7">
                  <c:v>4666718.5999999996</c:v>
                </c:pt>
                <c:pt idx="8">
                  <c:v>6634184.5999999996</c:v>
                </c:pt>
                <c:pt idx="9">
                  <c:v>6160086.5999999996</c:v>
                </c:pt>
                <c:pt idx="10">
                  <c:v>4194950.4000000004</c:v>
                </c:pt>
                <c:pt idx="11">
                  <c:v>8005113.4000000004</c:v>
                </c:pt>
                <c:pt idx="12">
                  <c:v>3134205.2</c:v>
                </c:pt>
                <c:pt idx="13">
                  <c:v>6938899.4000000004</c:v>
                </c:pt>
                <c:pt idx="14">
                  <c:v>1336147.6000000001</c:v>
                </c:pt>
                <c:pt idx="15">
                  <c:v>9636609</c:v>
                </c:pt>
                <c:pt idx="16">
                  <c:v>2214972</c:v>
                </c:pt>
                <c:pt idx="17">
                  <c:v>31108201.199999999</c:v>
                </c:pt>
                <c:pt idx="18">
                  <c:v>2811644</c:v>
                </c:pt>
                <c:pt idx="19">
                  <c:v>9247386.5999999996</c:v>
                </c:pt>
                <c:pt idx="20">
                  <c:v>9294438.1999999993</c:v>
                </c:pt>
                <c:pt idx="21">
                  <c:v>3433255.8</c:v>
                </c:pt>
                <c:pt idx="22">
                  <c:v>31270108.399999999</c:v>
                </c:pt>
                <c:pt idx="23">
                  <c:v>1526375.2</c:v>
                </c:pt>
                <c:pt idx="24">
                  <c:v>2286407.2000000002</c:v>
                </c:pt>
                <c:pt idx="25">
                  <c:v>2875821</c:v>
                </c:pt>
                <c:pt idx="26">
                  <c:v>1660182.6</c:v>
                </c:pt>
                <c:pt idx="27">
                  <c:v>2758808.4</c:v>
                </c:pt>
                <c:pt idx="28">
                  <c:v>1520123.8</c:v>
                </c:pt>
                <c:pt idx="29">
                  <c:v>1783603.2</c:v>
                </c:pt>
                <c:pt idx="30">
                  <c:v>901125.8</c:v>
                </c:pt>
                <c:pt idx="31">
                  <c:v>2111589.2000000002</c:v>
                </c:pt>
                <c:pt idx="32">
                  <c:v>4639094.8</c:v>
                </c:pt>
                <c:pt idx="33">
                  <c:v>5559870.7999999998</c:v>
                </c:pt>
                <c:pt idx="34">
                  <c:v>2679676.6</c:v>
                </c:pt>
                <c:pt idx="35">
                  <c:v>2449356.4</c:v>
                </c:pt>
                <c:pt idx="36">
                  <c:v>2554924</c:v>
                </c:pt>
                <c:pt idx="37">
                  <c:v>2351799</c:v>
                </c:pt>
                <c:pt idx="38">
                  <c:v>1715423.2</c:v>
                </c:pt>
                <c:pt idx="39">
                  <c:v>1128217.3999999999</c:v>
                </c:pt>
                <c:pt idx="40">
                  <c:v>9470155.1999999993</c:v>
                </c:pt>
                <c:pt idx="41">
                  <c:v>1742016.4</c:v>
                </c:pt>
                <c:pt idx="42">
                  <c:v>2098435.2000000002</c:v>
                </c:pt>
                <c:pt idx="43">
                  <c:v>16090592.199999999</c:v>
                </c:pt>
                <c:pt idx="44">
                  <c:v>19287108.800000001</c:v>
                </c:pt>
                <c:pt idx="45">
                  <c:v>1758700.2</c:v>
                </c:pt>
                <c:pt idx="46">
                  <c:v>1481212.6</c:v>
                </c:pt>
                <c:pt idx="47">
                  <c:v>11280202.800000001</c:v>
                </c:pt>
                <c:pt idx="48">
                  <c:v>9470155.1999999993</c:v>
                </c:pt>
                <c:pt idx="49">
                  <c:v>1742016.4</c:v>
                </c:pt>
                <c:pt idx="50">
                  <c:v>2098435.2000000002</c:v>
                </c:pt>
                <c:pt idx="51">
                  <c:v>16090592.199999999</c:v>
                </c:pt>
                <c:pt idx="52">
                  <c:v>19287108.800000001</c:v>
                </c:pt>
                <c:pt idx="53">
                  <c:v>1758700.2</c:v>
                </c:pt>
                <c:pt idx="54">
                  <c:v>1481212.6</c:v>
                </c:pt>
                <c:pt idx="55">
                  <c:v>11280202.800000001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13-49A4-91DE-A28BD02F1CCD}"/>
            </c:ext>
          </c:extLst>
        </c:ser>
        <c:ser>
          <c:idx val="5"/>
          <c:order val="2"/>
          <c:tx>
            <c:strRef>
              <c:f>'[2]Pure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Decorrelation'!$S$3:$S$290</c:f>
              <c:numCache>
                <c:formatCode>General</c:formatCode>
                <c:ptCount val="288"/>
                <c:pt idx="0">
                  <c:v>21859087.600000001</c:v>
                </c:pt>
                <c:pt idx="1">
                  <c:v>5700932</c:v>
                </c:pt>
                <c:pt idx="2">
                  <c:v>4963544.5999999996</c:v>
                </c:pt>
                <c:pt idx="3">
                  <c:v>1586822</c:v>
                </c:pt>
                <c:pt idx="4">
                  <c:v>23264057.800000001</c:v>
                </c:pt>
                <c:pt idx="5">
                  <c:v>12139714.6</c:v>
                </c:pt>
                <c:pt idx="6">
                  <c:v>3857615.8</c:v>
                </c:pt>
                <c:pt idx="7">
                  <c:v>4331028</c:v>
                </c:pt>
                <c:pt idx="8">
                  <c:v>16845387.800000001</c:v>
                </c:pt>
                <c:pt idx="9">
                  <c:v>22263379.800000001</c:v>
                </c:pt>
                <c:pt idx="10">
                  <c:v>3598681.2</c:v>
                </c:pt>
                <c:pt idx="11">
                  <c:v>6566193.7999999998</c:v>
                </c:pt>
                <c:pt idx="12">
                  <c:v>4857199.5999999996</c:v>
                </c:pt>
                <c:pt idx="13">
                  <c:v>16752421</c:v>
                </c:pt>
                <c:pt idx="14">
                  <c:v>1405101</c:v>
                </c:pt>
                <c:pt idx="15">
                  <c:v>8472446.4000000004</c:v>
                </c:pt>
                <c:pt idx="16">
                  <c:v>3534505</c:v>
                </c:pt>
                <c:pt idx="17">
                  <c:v>44432643.200000003</c:v>
                </c:pt>
                <c:pt idx="18">
                  <c:v>5051697.2</c:v>
                </c:pt>
                <c:pt idx="19">
                  <c:v>15218373</c:v>
                </c:pt>
                <c:pt idx="20">
                  <c:v>11015604.800000001</c:v>
                </c:pt>
                <c:pt idx="21">
                  <c:v>4509432.4000000004</c:v>
                </c:pt>
                <c:pt idx="22">
                  <c:v>39858431</c:v>
                </c:pt>
                <c:pt idx="23">
                  <c:v>1052033.6000000001</c:v>
                </c:pt>
                <c:pt idx="24">
                  <c:v>3849479.2</c:v>
                </c:pt>
                <c:pt idx="25">
                  <c:v>10256412.800000001</c:v>
                </c:pt>
                <c:pt idx="26">
                  <c:v>1787265</c:v>
                </c:pt>
                <c:pt idx="27">
                  <c:v>6473459.2000000002</c:v>
                </c:pt>
                <c:pt idx="28">
                  <c:v>1387826.2</c:v>
                </c:pt>
                <c:pt idx="29">
                  <c:v>1602963.4</c:v>
                </c:pt>
                <c:pt idx="30">
                  <c:v>863564.4</c:v>
                </c:pt>
                <c:pt idx="31">
                  <c:v>1969778.6</c:v>
                </c:pt>
                <c:pt idx="32">
                  <c:v>12027509.800000001</c:v>
                </c:pt>
                <c:pt idx="33">
                  <c:v>10533399.199999999</c:v>
                </c:pt>
                <c:pt idx="34">
                  <c:v>4271866</c:v>
                </c:pt>
                <c:pt idx="35">
                  <c:v>3923520.8</c:v>
                </c:pt>
                <c:pt idx="36">
                  <c:v>2304149.4</c:v>
                </c:pt>
                <c:pt idx="37">
                  <c:v>2077894.2</c:v>
                </c:pt>
                <c:pt idx="38">
                  <c:v>1678629</c:v>
                </c:pt>
                <c:pt idx="39">
                  <c:v>1023882.2</c:v>
                </c:pt>
                <c:pt idx="40">
                  <c:v>13804286.4</c:v>
                </c:pt>
                <c:pt idx="41">
                  <c:v>1999893.8</c:v>
                </c:pt>
                <c:pt idx="42">
                  <c:v>3321226.6</c:v>
                </c:pt>
                <c:pt idx="43">
                  <c:v>22046970.600000001</c:v>
                </c:pt>
                <c:pt idx="44">
                  <c:v>21205947.600000001</c:v>
                </c:pt>
                <c:pt idx="45">
                  <c:v>4270985.5999999996</c:v>
                </c:pt>
                <c:pt idx="46">
                  <c:v>2012317.4</c:v>
                </c:pt>
                <c:pt idx="47">
                  <c:v>11659347.4</c:v>
                </c:pt>
                <c:pt idx="48">
                  <c:v>13804286.4</c:v>
                </c:pt>
                <c:pt idx="49">
                  <c:v>1999893.8</c:v>
                </c:pt>
                <c:pt idx="50">
                  <c:v>3321226.6</c:v>
                </c:pt>
                <c:pt idx="51">
                  <c:v>22046970.600000001</c:v>
                </c:pt>
                <c:pt idx="52">
                  <c:v>21205947.600000001</c:v>
                </c:pt>
                <c:pt idx="53">
                  <c:v>4270985.5999999996</c:v>
                </c:pt>
                <c:pt idx="54">
                  <c:v>2012317.4</c:v>
                </c:pt>
                <c:pt idx="55">
                  <c:v>11659347.4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13-49A4-91DE-A28BD02F1CCD}"/>
            </c:ext>
          </c:extLst>
        </c:ser>
        <c:ser>
          <c:idx val="7"/>
          <c:order val="3"/>
          <c:tx>
            <c:strRef>
              <c:f>'[2]Pure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Decorrelation'!$U$3:$U$290</c:f>
              <c:numCache>
                <c:formatCode>General</c:formatCode>
                <c:ptCount val="288"/>
                <c:pt idx="0">
                  <c:v>8691085.5999999996</c:v>
                </c:pt>
                <c:pt idx="1">
                  <c:v>7923914.2000000002</c:v>
                </c:pt>
                <c:pt idx="2">
                  <c:v>8076974.5999999996</c:v>
                </c:pt>
                <c:pt idx="3">
                  <c:v>7510383.5999999996</c:v>
                </c:pt>
                <c:pt idx="4">
                  <c:v>8154448.5999999996</c:v>
                </c:pt>
                <c:pt idx="5">
                  <c:v>8310208.7999999998</c:v>
                </c:pt>
                <c:pt idx="6">
                  <c:v>7580167</c:v>
                </c:pt>
                <c:pt idx="7">
                  <c:v>7892709.4000000004</c:v>
                </c:pt>
                <c:pt idx="8">
                  <c:v>8506802.4000000004</c:v>
                </c:pt>
                <c:pt idx="9">
                  <c:v>8001972</c:v>
                </c:pt>
                <c:pt idx="10">
                  <c:v>7966825.7999999998</c:v>
                </c:pt>
                <c:pt idx="11">
                  <c:v>7728236</c:v>
                </c:pt>
                <c:pt idx="12">
                  <c:v>7872919.7999999998</c:v>
                </c:pt>
                <c:pt idx="13">
                  <c:v>8397081.1999999993</c:v>
                </c:pt>
                <c:pt idx="14">
                  <c:v>7462034.5999999996</c:v>
                </c:pt>
                <c:pt idx="15">
                  <c:v>7994773.4000000004</c:v>
                </c:pt>
                <c:pt idx="16">
                  <c:v>8423520</c:v>
                </c:pt>
                <c:pt idx="17">
                  <c:v>8942854.4000000004</c:v>
                </c:pt>
                <c:pt idx="18">
                  <c:v>8144928.5999999996</c:v>
                </c:pt>
                <c:pt idx="19">
                  <c:v>8303420.7999999998</c:v>
                </c:pt>
                <c:pt idx="20">
                  <c:v>8286696.4000000004</c:v>
                </c:pt>
                <c:pt idx="21">
                  <c:v>8155211.5999999996</c:v>
                </c:pt>
                <c:pt idx="22">
                  <c:v>8825588.5999999996</c:v>
                </c:pt>
                <c:pt idx="23">
                  <c:v>8287652</c:v>
                </c:pt>
                <c:pt idx="24">
                  <c:v>9901603.1999999993</c:v>
                </c:pt>
                <c:pt idx="25">
                  <c:v>9969521.5999999996</c:v>
                </c:pt>
                <c:pt idx="26">
                  <c:v>9077898</c:v>
                </c:pt>
                <c:pt idx="27">
                  <c:v>9219863.1999999993</c:v>
                </c:pt>
                <c:pt idx="28">
                  <c:v>8657711.1999999993</c:v>
                </c:pt>
                <c:pt idx="29">
                  <c:v>8667607</c:v>
                </c:pt>
                <c:pt idx="30">
                  <c:v>8064794</c:v>
                </c:pt>
                <c:pt idx="31">
                  <c:v>8118069</c:v>
                </c:pt>
                <c:pt idx="32">
                  <c:v>11340137.199999999</c:v>
                </c:pt>
                <c:pt idx="33">
                  <c:v>11327776</c:v>
                </c:pt>
                <c:pt idx="34">
                  <c:v>9347246</c:v>
                </c:pt>
                <c:pt idx="35">
                  <c:v>9343059.5999999996</c:v>
                </c:pt>
                <c:pt idx="36">
                  <c:v>8817353.5999999996</c:v>
                </c:pt>
                <c:pt idx="37">
                  <c:v>8756195.4000000004</c:v>
                </c:pt>
                <c:pt idx="38">
                  <c:v>7540596.7999999998</c:v>
                </c:pt>
                <c:pt idx="39">
                  <c:v>7491730.2000000002</c:v>
                </c:pt>
                <c:pt idx="40">
                  <c:v>7922477.4000000004</c:v>
                </c:pt>
                <c:pt idx="41">
                  <c:v>8984281.8000000007</c:v>
                </c:pt>
                <c:pt idx="42">
                  <c:v>8970510.1999999993</c:v>
                </c:pt>
                <c:pt idx="43">
                  <c:v>8192644.5999999996</c:v>
                </c:pt>
                <c:pt idx="44">
                  <c:v>8117416.4000000004</c:v>
                </c:pt>
                <c:pt idx="45">
                  <c:v>9076104.5999999996</c:v>
                </c:pt>
                <c:pt idx="46">
                  <c:v>8912942.8000000007</c:v>
                </c:pt>
                <c:pt idx="47">
                  <c:v>8003675.4000000004</c:v>
                </c:pt>
                <c:pt idx="48">
                  <c:v>7922477.4000000004</c:v>
                </c:pt>
                <c:pt idx="49">
                  <c:v>8984281.8000000007</c:v>
                </c:pt>
                <c:pt idx="50">
                  <c:v>8970510.1999999993</c:v>
                </c:pt>
                <c:pt idx="51">
                  <c:v>8192644.5999999996</c:v>
                </c:pt>
                <c:pt idx="52">
                  <c:v>8117416.4000000004</c:v>
                </c:pt>
                <c:pt idx="53">
                  <c:v>9076104.5999999996</c:v>
                </c:pt>
                <c:pt idx="54">
                  <c:v>8912942.8000000007</c:v>
                </c:pt>
                <c:pt idx="55">
                  <c:v>8003675.4000000004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13-49A4-91DE-A28BD02F1CCD}"/>
            </c:ext>
          </c:extLst>
        </c:ser>
        <c:ser>
          <c:idx val="9"/>
          <c:order val="4"/>
          <c:tx>
            <c:strRef>
              <c:f>'[2]Pure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Decorrelation'!$W$3:$W$290</c:f>
              <c:numCache>
                <c:formatCode>General</c:formatCode>
                <c:ptCount val="288"/>
                <c:pt idx="0">
                  <c:v>16353183.199999999</c:v>
                </c:pt>
                <c:pt idx="1">
                  <c:v>4364374.5999999996</c:v>
                </c:pt>
                <c:pt idx="2">
                  <c:v>8978996.5999999996</c:v>
                </c:pt>
                <c:pt idx="3">
                  <c:v>1743312.2</c:v>
                </c:pt>
                <c:pt idx="4">
                  <c:v>18491602.600000001</c:v>
                </c:pt>
                <c:pt idx="5">
                  <c:v>8995720.1999999993</c:v>
                </c:pt>
                <c:pt idx="6">
                  <c:v>6683756.7999999998</c:v>
                </c:pt>
                <c:pt idx="7">
                  <c:v>7071631.4000000004</c:v>
                </c:pt>
                <c:pt idx="8">
                  <c:v>10254576.199999999</c:v>
                </c:pt>
                <c:pt idx="9">
                  <c:v>8112662.7999999998</c:v>
                </c:pt>
                <c:pt idx="10">
                  <c:v>7233559.4000000004</c:v>
                </c:pt>
                <c:pt idx="11">
                  <c:v>12134259.199999999</c:v>
                </c:pt>
                <c:pt idx="12">
                  <c:v>4302858.8</c:v>
                </c:pt>
                <c:pt idx="13">
                  <c:v>10161832.4</c:v>
                </c:pt>
                <c:pt idx="14">
                  <c:v>2126646.2000000002</c:v>
                </c:pt>
                <c:pt idx="15">
                  <c:v>13205893.199999999</c:v>
                </c:pt>
                <c:pt idx="16">
                  <c:v>4948955</c:v>
                </c:pt>
                <c:pt idx="17">
                  <c:v>57880643.399999999</c:v>
                </c:pt>
                <c:pt idx="18">
                  <c:v>10891120</c:v>
                </c:pt>
                <c:pt idx="19">
                  <c:v>17296511.199999999</c:v>
                </c:pt>
                <c:pt idx="20">
                  <c:v>17192896.199999999</c:v>
                </c:pt>
                <c:pt idx="21">
                  <c:v>9768959.8000000007</c:v>
                </c:pt>
                <c:pt idx="22">
                  <c:v>58123164.200000003</c:v>
                </c:pt>
                <c:pt idx="23">
                  <c:v>2344147</c:v>
                </c:pt>
                <c:pt idx="24">
                  <c:v>2700287.4</c:v>
                </c:pt>
                <c:pt idx="25">
                  <c:v>3598643</c:v>
                </c:pt>
                <c:pt idx="26">
                  <c:v>1764363.2</c:v>
                </c:pt>
                <c:pt idx="27">
                  <c:v>3302501.4</c:v>
                </c:pt>
                <c:pt idx="28">
                  <c:v>1524057.6</c:v>
                </c:pt>
                <c:pt idx="29">
                  <c:v>1754451.8</c:v>
                </c:pt>
                <c:pt idx="30">
                  <c:v>1018345.6</c:v>
                </c:pt>
                <c:pt idx="31">
                  <c:v>3018884.2</c:v>
                </c:pt>
                <c:pt idx="32">
                  <c:v>8563980.5999999996</c:v>
                </c:pt>
                <c:pt idx="33">
                  <c:v>8634488.5999999996</c:v>
                </c:pt>
                <c:pt idx="34">
                  <c:v>4714514</c:v>
                </c:pt>
                <c:pt idx="35">
                  <c:v>3762416.6</c:v>
                </c:pt>
                <c:pt idx="36">
                  <c:v>3159010.2</c:v>
                </c:pt>
                <c:pt idx="37">
                  <c:v>2293064.4</c:v>
                </c:pt>
                <c:pt idx="38">
                  <c:v>1965434.4</c:v>
                </c:pt>
                <c:pt idx="39">
                  <c:v>941693.4</c:v>
                </c:pt>
                <c:pt idx="40">
                  <c:v>23018266</c:v>
                </c:pt>
                <c:pt idx="41">
                  <c:v>5068275</c:v>
                </c:pt>
                <c:pt idx="42">
                  <c:v>4927757.4000000004</c:v>
                </c:pt>
                <c:pt idx="43">
                  <c:v>33055560.399999999</c:v>
                </c:pt>
                <c:pt idx="44">
                  <c:v>38992867.600000001</c:v>
                </c:pt>
                <c:pt idx="45">
                  <c:v>5472999.5999999996</c:v>
                </c:pt>
                <c:pt idx="46">
                  <c:v>6307915.4000000004</c:v>
                </c:pt>
                <c:pt idx="47">
                  <c:v>18830636</c:v>
                </c:pt>
                <c:pt idx="48">
                  <c:v>23018266</c:v>
                </c:pt>
                <c:pt idx="49">
                  <c:v>5068275</c:v>
                </c:pt>
                <c:pt idx="50">
                  <c:v>4927757.4000000004</c:v>
                </c:pt>
                <c:pt idx="51">
                  <c:v>33055560.399999999</c:v>
                </c:pt>
                <c:pt idx="52">
                  <c:v>38992867.600000001</c:v>
                </c:pt>
                <c:pt idx="53">
                  <c:v>5472999.5999999996</c:v>
                </c:pt>
                <c:pt idx="54">
                  <c:v>6307915.4000000004</c:v>
                </c:pt>
                <c:pt idx="55">
                  <c:v>18830636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013-49A4-91DE-A28BD02F1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Decorrelation'!$L$632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58-414C-BBE5-4CA454A2A1B7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58-414C-BBE5-4CA454A2A1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Decorrelation'!$M$632:$R$632</c:f>
              <c:numCache>
                <c:formatCode>General</c:formatCode>
                <c:ptCount val="6"/>
                <c:pt idx="0">
                  <c:v>-5.0569739966692975</c:v>
                </c:pt>
                <c:pt idx="1">
                  <c:v>-5.2374720058054329</c:v>
                </c:pt>
                <c:pt idx="2">
                  <c:v>-5.9199248294693465</c:v>
                </c:pt>
                <c:pt idx="3">
                  <c:v>-19.00379965703226</c:v>
                </c:pt>
                <c:pt idx="4">
                  <c:v>5.3564651599284738E-2</c:v>
                </c:pt>
                <c:pt idx="5">
                  <c:v>-48.811520151550084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58-414C-BBE5-4CA454A2A1B7}"/>
            </c:ext>
          </c:extLst>
        </c:ser>
        <c:ser>
          <c:idx val="1"/>
          <c:order val="1"/>
          <c:tx>
            <c:strRef>
              <c:f>'[2]Pure Decorrelation'!$L$631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Decorrelation'!$M$631:$R$631</c:f>
              <c:numCache>
                <c:formatCode>General</c:formatCode>
                <c:ptCount val="6"/>
                <c:pt idx="0">
                  <c:v>-2.37910676353152</c:v>
                </c:pt>
                <c:pt idx="1">
                  <c:v>-2.4160866398530643</c:v>
                </c:pt>
                <c:pt idx="2">
                  <c:v>-3.0134314371965689</c:v>
                </c:pt>
                <c:pt idx="3">
                  <c:v>-20.553532796038333</c:v>
                </c:pt>
                <c:pt idx="4">
                  <c:v>0.20821830330107155</c:v>
                </c:pt>
                <c:pt idx="5">
                  <c:v>-5.992910183212147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58-414C-BBE5-4CA454A2A1B7}"/>
            </c:ext>
          </c:extLst>
        </c:ser>
        <c:ser>
          <c:idx val="2"/>
          <c:order val="2"/>
          <c:tx>
            <c:strRef>
              <c:f>'[2]Pure Decorrelation'!$L$630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Decorrelation'!$M$630:$R$630</c:f>
              <c:numCache>
                <c:formatCode>General</c:formatCode>
                <c:ptCount val="6"/>
                <c:pt idx="0">
                  <c:v>0.18269414878817691</c:v>
                </c:pt>
                <c:pt idx="1">
                  <c:v>0.16887739082306941</c:v>
                </c:pt>
                <c:pt idx="2">
                  <c:v>0.67372995221251664</c:v>
                </c:pt>
                <c:pt idx="3">
                  <c:v>0.33475560791153158</c:v>
                </c:pt>
                <c:pt idx="4">
                  <c:v>0.12475702637447769</c:v>
                </c:pt>
                <c:pt idx="5">
                  <c:v>0.7653597771026015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58-414C-BBE5-4CA454A2A1B7}"/>
            </c:ext>
          </c:extLst>
        </c:ser>
        <c:ser>
          <c:idx val="3"/>
          <c:order val="3"/>
          <c:tx>
            <c:strRef>
              <c:f>'[2]Pure Decorrelation'!$L$633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Decorrelation'!$M$633:$R$633</c:f>
              <c:numCache>
                <c:formatCode>General</c:formatCode>
                <c:ptCount val="6"/>
                <c:pt idx="0">
                  <c:v>-13.916576803661483</c:v>
                </c:pt>
                <c:pt idx="1">
                  <c:v>-13.95401384871575</c:v>
                </c:pt>
                <c:pt idx="2">
                  <c:v>-21.839514864136621</c:v>
                </c:pt>
                <c:pt idx="3">
                  <c:v>-131.05562942699726</c:v>
                </c:pt>
                <c:pt idx="4">
                  <c:v>0.23815948371528931</c:v>
                </c:pt>
                <c:pt idx="5">
                  <c:v>-23.770566751016997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58-414C-BBE5-4CA454A2A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Decorrelation'!$AC$955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Decorrelation'!$AD$955:$AI$955</c:f>
              <c:numCache>
                <c:formatCode>General</c:formatCode>
                <c:ptCount val="6"/>
                <c:pt idx="0">
                  <c:v>-0.22360182496267195</c:v>
                </c:pt>
                <c:pt idx="1">
                  <c:v>-0.27365040724349227</c:v>
                </c:pt>
                <c:pt idx="2">
                  <c:v>-0.38471509290259925</c:v>
                </c:pt>
                <c:pt idx="3">
                  <c:v>-0.38217203523671245</c:v>
                </c:pt>
                <c:pt idx="4">
                  <c:v>0.58707005748284213</c:v>
                </c:pt>
                <c:pt idx="5">
                  <c:v>-3.4565364437881012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1-4DBE-95BC-23D6BDE56A5E}"/>
            </c:ext>
          </c:extLst>
        </c:ser>
        <c:ser>
          <c:idx val="2"/>
          <c:order val="1"/>
          <c:tx>
            <c:strRef>
              <c:f>'[2]Pure Decorrelation'!$AC$954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Decorrelation'!$AD$954:$AI$954</c:f>
              <c:numCache>
                <c:formatCode>General</c:formatCode>
                <c:ptCount val="6"/>
                <c:pt idx="0">
                  <c:v>-4.8580507517927418E-3</c:v>
                </c:pt>
                <c:pt idx="1">
                  <c:v>-1.9446749794357135E-2</c:v>
                </c:pt>
                <c:pt idx="2">
                  <c:v>-0.15997949590631688</c:v>
                </c:pt>
                <c:pt idx="3">
                  <c:v>-0.46080429891961688</c:v>
                </c:pt>
                <c:pt idx="4">
                  <c:v>0.66311057224271719</c:v>
                </c:pt>
                <c:pt idx="5">
                  <c:v>-1.9129210114450852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1-4DBE-95BC-23D6BDE56A5E}"/>
            </c:ext>
          </c:extLst>
        </c:ser>
        <c:ser>
          <c:idx val="3"/>
          <c:order val="2"/>
          <c:tx>
            <c:strRef>
              <c:f>'[2]Pure Decorrelation'!$AC$952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Decorrelation'!$AD$952:$AI$952</c:f>
              <c:numCache>
                <c:formatCode>General</c:formatCode>
                <c:ptCount val="6"/>
                <c:pt idx="0">
                  <c:v>0.73301596702618521</c:v>
                </c:pt>
                <c:pt idx="1">
                  <c:v>0.72693971587515505</c:v>
                </c:pt>
                <c:pt idx="2">
                  <c:v>0.8048197398978173</c:v>
                </c:pt>
                <c:pt idx="3">
                  <c:v>0.76294175992719648</c:v>
                </c:pt>
                <c:pt idx="4">
                  <c:v>0.88649051631678311</c:v>
                </c:pt>
                <c:pt idx="5">
                  <c:v>0.40531637990768266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1-4DBE-95BC-23D6BDE56A5E}"/>
            </c:ext>
          </c:extLst>
        </c:ser>
        <c:ser>
          <c:idx val="1"/>
          <c:order val="3"/>
          <c:tx>
            <c:strRef>
              <c:f>'[2]Pure Decorrelation'!$AC$951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'[2]Pure Decorrelation'!$AD$951:$AI$951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11-4DBE-95BC-23D6BDE56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Decorrelation'!$AC$956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Decorrelation'!$AD$956:$AI$956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6-4D87-A104-60057375BED5}"/>
            </c:ext>
          </c:extLst>
        </c:ser>
        <c:ser>
          <c:idx val="0"/>
          <c:order val="1"/>
          <c:tx>
            <c:strRef>
              <c:f>'[2]Pure Decorrelation'!$AC$957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Decorrelation'!$AD$957:$AI$957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6-4D87-A104-60057375BED5}"/>
            </c:ext>
          </c:extLst>
        </c:ser>
        <c:ser>
          <c:idx val="2"/>
          <c:order val="2"/>
          <c:tx>
            <c:strRef>
              <c:f>'[2]Pure Decorrelation'!$AC$958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Decorrelation'!$AD$949:$AI$949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Decorrelation'!$AD$958:$AI$958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46-4D87-A104-60057375B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'[2]Pure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Decorrelation'!$AK$3:$AK$290</c:f>
              <c:numCache>
                <c:formatCode>General</c:formatCode>
                <c:ptCount val="288"/>
                <c:pt idx="0">
                  <c:v>2.6388397372327739</c:v>
                </c:pt>
                <c:pt idx="1">
                  <c:v>16.86299055004492</c:v>
                </c:pt>
                <c:pt idx="2">
                  <c:v>7.013655312778428</c:v>
                </c:pt>
                <c:pt idx="3">
                  <c:v>8.5350761695299298</c:v>
                </c:pt>
                <c:pt idx="4">
                  <c:v>4.1756560905836526</c:v>
                </c:pt>
                <c:pt idx="5">
                  <c:v>10.66500344602391</c:v>
                </c:pt>
                <c:pt idx="6">
                  <c:v>4.1894249301869424</c:v>
                </c:pt>
                <c:pt idx="7">
                  <c:v>3.2252558792475612</c:v>
                </c:pt>
                <c:pt idx="8">
                  <c:v>13.25773920961656</c:v>
                </c:pt>
                <c:pt idx="9">
                  <c:v>14.08549142042175</c:v>
                </c:pt>
                <c:pt idx="10">
                  <c:v>7.677908641658723</c:v>
                </c:pt>
                <c:pt idx="11">
                  <c:v>3.868838728731498</c:v>
                </c:pt>
                <c:pt idx="12">
                  <c:v>22.09757885076106</c:v>
                </c:pt>
                <c:pt idx="13">
                  <c:v>11.757231191731989</c:v>
                </c:pt>
                <c:pt idx="14">
                  <c:v>11.95352620659396</c:v>
                </c:pt>
                <c:pt idx="15">
                  <c:v>1.054763449216261</c:v>
                </c:pt>
                <c:pt idx="16">
                  <c:v>10.969527083309369</c:v>
                </c:pt>
                <c:pt idx="17">
                  <c:v>1.8537877842318271</c:v>
                </c:pt>
                <c:pt idx="18">
                  <c:v>7.1286972633562984</c:v>
                </c:pt>
                <c:pt idx="19">
                  <c:v>2.821495289355517</c:v>
                </c:pt>
                <c:pt idx="20">
                  <c:v>2.4760967884212728</c:v>
                </c:pt>
                <c:pt idx="21">
                  <c:v>3.7226287360768771</c:v>
                </c:pt>
                <c:pt idx="22">
                  <c:v>1.2062164566945279</c:v>
                </c:pt>
                <c:pt idx="23">
                  <c:v>3.7783305479679261</c:v>
                </c:pt>
                <c:pt idx="24">
                  <c:v>4.6242072343360636</c:v>
                </c:pt>
                <c:pt idx="25">
                  <c:v>1.974411520780996</c:v>
                </c:pt>
                <c:pt idx="26">
                  <c:v>4.6204389941878619</c:v>
                </c:pt>
                <c:pt idx="27">
                  <c:v>2.144443877413869</c:v>
                </c:pt>
                <c:pt idx="28">
                  <c:v>5.16343573522754</c:v>
                </c:pt>
                <c:pt idx="29">
                  <c:v>2.484983071358875</c:v>
                </c:pt>
                <c:pt idx="30">
                  <c:v>5.6183419502340257</c:v>
                </c:pt>
                <c:pt idx="31">
                  <c:v>4.672144730202854</c:v>
                </c:pt>
                <c:pt idx="32">
                  <c:v>16.36211356678978</c:v>
                </c:pt>
                <c:pt idx="33">
                  <c:v>21.545208381535481</c:v>
                </c:pt>
                <c:pt idx="34">
                  <c:v>4.8310482206288734</c:v>
                </c:pt>
                <c:pt idx="35">
                  <c:v>7.179165425989777</c:v>
                </c:pt>
                <c:pt idx="36">
                  <c:v>4.8038482198026031</c:v>
                </c:pt>
                <c:pt idx="37">
                  <c:v>6.2157133370172231</c:v>
                </c:pt>
                <c:pt idx="38">
                  <c:v>1.640551891224459</c:v>
                </c:pt>
                <c:pt idx="39">
                  <c:v>1.521519576665014</c:v>
                </c:pt>
                <c:pt idx="40">
                  <c:v>4.1515059344004843</c:v>
                </c:pt>
                <c:pt idx="41">
                  <c:v>9.7169216329697523</c:v>
                </c:pt>
                <c:pt idx="42">
                  <c:v>5.1114585168194022</c:v>
                </c:pt>
                <c:pt idx="43">
                  <c:v>1.6517194055952129</c:v>
                </c:pt>
                <c:pt idx="44">
                  <c:v>1.3853437388315799</c:v>
                </c:pt>
                <c:pt idx="45">
                  <c:v>4.5308479101397099</c:v>
                </c:pt>
                <c:pt idx="46">
                  <c:v>12.438459342392161</c:v>
                </c:pt>
                <c:pt idx="47">
                  <c:v>3.3287729717791081</c:v>
                </c:pt>
                <c:pt idx="48">
                  <c:v>4.0987616727594283</c:v>
                </c:pt>
                <c:pt idx="49">
                  <c:v>9.843508373899386</c:v>
                </c:pt>
                <c:pt idx="50">
                  <c:v>4.941607974516228</c:v>
                </c:pt>
                <c:pt idx="51">
                  <c:v>1.62322278721258</c:v>
                </c:pt>
                <c:pt idx="52">
                  <c:v>1.406801960850135</c:v>
                </c:pt>
                <c:pt idx="53">
                  <c:v>4.5686351061332973</c:v>
                </c:pt>
                <c:pt idx="54">
                  <c:v>12.52263710941188</c:v>
                </c:pt>
                <c:pt idx="55">
                  <c:v>3.4040067988913512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F8-4748-8FAD-CEA2C5A6D7CF}"/>
            </c:ext>
          </c:extLst>
        </c:ser>
        <c:ser>
          <c:idx val="3"/>
          <c:order val="1"/>
          <c:tx>
            <c:strRef>
              <c:f>'[2]Pure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Decorrelation'!$AN$3:$AN$290</c:f>
              <c:numCache>
                <c:formatCode>General</c:formatCode>
                <c:ptCount val="288"/>
                <c:pt idx="0">
                  <c:v>3.215019213798223</c:v>
                </c:pt>
                <c:pt idx="1">
                  <c:v>19.02837759300601</c:v>
                </c:pt>
                <c:pt idx="2">
                  <c:v>6.1436081584019124</c:v>
                </c:pt>
                <c:pt idx="3">
                  <c:v>5.7021368037909266</c:v>
                </c:pt>
                <c:pt idx="4">
                  <c:v>10.2986431862053</c:v>
                </c:pt>
                <c:pt idx="5">
                  <c:v>17.25727144080447</c:v>
                </c:pt>
                <c:pt idx="6">
                  <c:v>5.5741015949985009</c:v>
                </c:pt>
                <c:pt idx="7">
                  <c:v>2.7925173763942439</c:v>
                </c:pt>
                <c:pt idx="8">
                  <c:v>19.471559176000302</c:v>
                </c:pt>
                <c:pt idx="9">
                  <c:v>29.95951564799179</c:v>
                </c:pt>
                <c:pt idx="10">
                  <c:v>6.2775075615965763</c:v>
                </c:pt>
                <c:pt idx="11">
                  <c:v>7.0568510250013787</c:v>
                </c:pt>
                <c:pt idx="12">
                  <c:v>24.832778266002421</c:v>
                </c:pt>
                <c:pt idx="13">
                  <c:v>10.64046240040334</c:v>
                </c:pt>
                <c:pt idx="14">
                  <c:v>10.16242944620317</c:v>
                </c:pt>
                <c:pt idx="15">
                  <c:v>1.143864089401905</c:v>
                </c:pt>
                <c:pt idx="16">
                  <c:v>32.417922969599019</c:v>
                </c:pt>
                <c:pt idx="17">
                  <c:v>2.2047817221959121</c:v>
                </c:pt>
                <c:pt idx="18">
                  <c:v>8.5710030149959486</c:v>
                </c:pt>
                <c:pt idx="19">
                  <c:v>7.5305256141931753</c:v>
                </c:pt>
                <c:pt idx="20">
                  <c:v>4.7698847582039887</c:v>
                </c:pt>
                <c:pt idx="21">
                  <c:v>4.5349720552039798</c:v>
                </c:pt>
                <c:pt idx="22">
                  <c:v>1.194637322996277</c:v>
                </c:pt>
                <c:pt idx="23">
                  <c:v>4.0642218184075318</c:v>
                </c:pt>
                <c:pt idx="24">
                  <c:v>7.4864526923978696</c:v>
                </c:pt>
                <c:pt idx="25">
                  <c:v>1.9750307313923261</c:v>
                </c:pt>
                <c:pt idx="26">
                  <c:v>8.02514362539514</c:v>
                </c:pt>
                <c:pt idx="27">
                  <c:v>1.5700657617999241</c:v>
                </c:pt>
                <c:pt idx="28">
                  <c:v>3.8120990862080362</c:v>
                </c:pt>
                <c:pt idx="29">
                  <c:v>1.755213379207998</c:v>
                </c:pt>
                <c:pt idx="30">
                  <c:v>2.4508466245955791</c:v>
                </c:pt>
                <c:pt idx="31">
                  <c:v>1.2613792218093289</c:v>
                </c:pt>
                <c:pt idx="32">
                  <c:v>94.161881254601752</c:v>
                </c:pt>
                <c:pt idx="33">
                  <c:v>152.9023713339993</c:v>
                </c:pt>
                <c:pt idx="34">
                  <c:v>9.1637990457995322</c:v>
                </c:pt>
                <c:pt idx="35">
                  <c:v>21.699956520600249</c:v>
                </c:pt>
                <c:pt idx="36">
                  <c:v>17.29532959259814</c:v>
                </c:pt>
                <c:pt idx="37">
                  <c:v>20.856300702795849</c:v>
                </c:pt>
                <c:pt idx="38">
                  <c:v>1.151723635406233</c:v>
                </c:pt>
                <c:pt idx="39">
                  <c:v>1.0321636112057599</c:v>
                </c:pt>
                <c:pt idx="40">
                  <c:v>7.3377613144053608</c:v>
                </c:pt>
                <c:pt idx="41">
                  <c:v>12.9461363779963</c:v>
                </c:pt>
                <c:pt idx="42">
                  <c:v>7.0530445782002058</c:v>
                </c:pt>
                <c:pt idx="43">
                  <c:v>1.681404851406114</c:v>
                </c:pt>
                <c:pt idx="44">
                  <c:v>1.5009816317935469</c:v>
                </c:pt>
                <c:pt idx="45">
                  <c:v>9.3947242053982336</c:v>
                </c:pt>
                <c:pt idx="46">
                  <c:v>9.7995395970065147</c:v>
                </c:pt>
                <c:pt idx="47">
                  <c:v>3.850861220195656</c:v>
                </c:pt>
                <c:pt idx="48">
                  <c:v>7.433222297398606</c:v>
                </c:pt>
                <c:pt idx="49">
                  <c:v>13.24407157980022</c:v>
                </c:pt>
                <c:pt idx="50">
                  <c:v>7.1940103253989944</c:v>
                </c:pt>
                <c:pt idx="51">
                  <c:v>1.622932526597288</c:v>
                </c:pt>
                <c:pt idx="52">
                  <c:v>1.5180279315973171</c:v>
                </c:pt>
                <c:pt idx="53">
                  <c:v>9.2140670140041045</c:v>
                </c:pt>
                <c:pt idx="54">
                  <c:v>9.8473136581946168</c:v>
                </c:pt>
                <c:pt idx="55">
                  <c:v>3.8282967760111211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F8-4748-8FAD-CEA2C5A6D7CF}"/>
            </c:ext>
          </c:extLst>
        </c:ser>
        <c:ser>
          <c:idx val="5"/>
          <c:order val="2"/>
          <c:tx>
            <c:strRef>
              <c:f>'[2]Pure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Decorrelation'!$AP$3:$AP$290</c:f>
              <c:numCache>
                <c:formatCode>General</c:formatCode>
                <c:ptCount val="288"/>
                <c:pt idx="0">
                  <c:v>1.943384492583573</c:v>
                </c:pt>
                <c:pt idx="1">
                  <c:v>26.90848315837793</c:v>
                </c:pt>
                <c:pt idx="2">
                  <c:v>4.114901642641053</c:v>
                </c:pt>
                <c:pt idx="3">
                  <c:v>6.2437000311445443</c:v>
                </c:pt>
                <c:pt idx="4">
                  <c:v>7.2250929833855482</c:v>
                </c:pt>
                <c:pt idx="5">
                  <c:v>15.48538587493822</c:v>
                </c:pt>
                <c:pt idx="6">
                  <c:v>3.7860318999737501</c:v>
                </c:pt>
                <c:pt idx="7">
                  <c:v>3.7819231236353521</c:v>
                </c:pt>
                <c:pt idx="8">
                  <c:v>18.667008392373099</c:v>
                </c:pt>
                <c:pt idx="9">
                  <c:v>23.947054014028978</c:v>
                </c:pt>
                <c:pt idx="10">
                  <c:v>5.9794730762485413</c:v>
                </c:pt>
                <c:pt idx="11">
                  <c:v>7.5843853301834319</c:v>
                </c:pt>
                <c:pt idx="12">
                  <c:v>32.247250516014176</c:v>
                </c:pt>
                <c:pt idx="13">
                  <c:v>11.411979477014389</c:v>
                </c:pt>
                <c:pt idx="14">
                  <c:v>9.5062912886496633</c:v>
                </c:pt>
                <c:pt idx="15">
                  <c:v>2.5020392706152048</c:v>
                </c:pt>
                <c:pt idx="16">
                  <c:v>28.207410991145299</c:v>
                </c:pt>
                <c:pt idx="17">
                  <c:v>1.234718383196741</c:v>
                </c:pt>
                <c:pt idx="18">
                  <c:v>14.19006695561111</c:v>
                </c:pt>
                <c:pt idx="19">
                  <c:v>4.4396154170390218</c:v>
                </c:pt>
                <c:pt idx="20">
                  <c:v>2.4610118577722462</c:v>
                </c:pt>
                <c:pt idx="21">
                  <c:v>3.7465914358384911</c:v>
                </c:pt>
                <c:pt idx="22">
                  <c:v>0.32796044512651862</c:v>
                </c:pt>
                <c:pt idx="23">
                  <c:v>6.2681877030059692</c:v>
                </c:pt>
                <c:pt idx="24">
                  <c:v>5.7898530512116846</c:v>
                </c:pt>
                <c:pt idx="25">
                  <c:v>0.41523718121461572</c:v>
                </c:pt>
                <c:pt idx="26">
                  <c:v>6.9055697360541668</c:v>
                </c:pt>
                <c:pt idx="27">
                  <c:v>1.895763209369034</c:v>
                </c:pt>
                <c:pt idx="28">
                  <c:v>4.7084892608691007</c:v>
                </c:pt>
                <c:pt idx="29">
                  <c:v>2.754356263764203</c:v>
                </c:pt>
                <c:pt idx="30">
                  <c:v>3.9533825208432969</c:v>
                </c:pt>
                <c:pt idx="31">
                  <c:v>2.5428562316112222</c:v>
                </c:pt>
                <c:pt idx="32">
                  <c:v>25.65889146998525</c:v>
                </c:pt>
                <c:pt idx="33">
                  <c:v>23.139692142978308</c:v>
                </c:pt>
                <c:pt idx="34">
                  <c:v>9.7336872382089492</c:v>
                </c:pt>
                <c:pt idx="35">
                  <c:v>19.80850960593671</c:v>
                </c:pt>
                <c:pt idx="36">
                  <c:v>17.985760824568569</c:v>
                </c:pt>
                <c:pt idx="37">
                  <c:v>19.55548615702428</c:v>
                </c:pt>
                <c:pt idx="38">
                  <c:v>2.7048711680341508</c:v>
                </c:pt>
                <c:pt idx="39">
                  <c:v>2.5695762722752988</c:v>
                </c:pt>
                <c:pt idx="40">
                  <c:v>3.4998776825610549</c:v>
                </c:pt>
                <c:pt idx="41">
                  <c:v>22.60723281418905</c:v>
                </c:pt>
                <c:pt idx="42">
                  <c:v>7.7792820676229892</c:v>
                </c:pt>
                <c:pt idx="43">
                  <c:v>0.51927144243381917</c:v>
                </c:pt>
                <c:pt idx="44">
                  <c:v>0.3930059192236513</c:v>
                </c:pt>
                <c:pt idx="45">
                  <c:v>6.6749430968426164</c:v>
                </c:pt>
                <c:pt idx="46">
                  <c:v>16.714841970801348</c:v>
                </c:pt>
                <c:pt idx="47">
                  <c:v>2.7651907789986581</c:v>
                </c:pt>
                <c:pt idx="48">
                  <c:v>3.524378118850291</c:v>
                </c:pt>
                <c:pt idx="49">
                  <c:v>22.75658570160158</c:v>
                </c:pt>
                <c:pt idx="50">
                  <c:v>7.7482793444301929</c:v>
                </c:pt>
                <c:pt idx="51">
                  <c:v>0.5097551582381129</c:v>
                </c:pt>
                <c:pt idx="52">
                  <c:v>0.40465896972455079</c:v>
                </c:pt>
                <c:pt idx="53">
                  <c:v>6.8889060639776289</c:v>
                </c:pt>
                <c:pt idx="54">
                  <c:v>16.705171152390541</c:v>
                </c:pt>
                <c:pt idx="55">
                  <c:v>2.8082944521214812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F8-4748-8FAD-CEA2C5A6D7CF}"/>
            </c:ext>
          </c:extLst>
        </c:ser>
        <c:ser>
          <c:idx val="7"/>
          <c:order val="3"/>
          <c:tx>
            <c:strRef>
              <c:f>'[2]Pure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Decorrelation'!$AR$3:$AR$290</c:f>
              <c:numCache>
                <c:formatCode>General</c:formatCode>
                <c:ptCount val="288"/>
                <c:pt idx="0">
                  <c:v>1.9757791658397761</c:v>
                </c:pt>
                <c:pt idx="1">
                  <c:v>2.4398574528750032</c:v>
                </c:pt>
                <c:pt idx="2">
                  <c:v>2.0720832145307209</c:v>
                </c:pt>
                <c:pt idx="3">
                  <c:v>2.1353901968803251</c:v>
                </c:pt>
                <c:pt idx="4">
                  <c:v>2.1813519934657961</c:v>
                </c:pt>
                <c:pt idx="5">
                  <c:v>1.907357837306336</c:v>
                </c:pt>
                <c:pt idx="6">
                  <c:v>2.1626212517730892</c:v>
                </c:pt>
                <c:pt idx="7">
                  <c:v>1.6044597751460969</c:v>
                </c:pt>
                <c:pt idx="8">
                  <c:v>2.0890577037818732</c:v>
                </c:pt>
                <c:pt idx="9">
                  <c:v>2.4255710911471402</c:v>
                </c:pt>
                <c:pt idx="10">
                  <c:v>2.1168730344157671</c:v>
                </c:pt>
                <c:pt idx="11">
                  <c:v>2.1747564257588241</c:v>
                </c:pt>
                <c:pt idx="12">
                  <c:v>2.2959305115509778</c:v>
                </c:pt>
                <c:pt idx="13">
                  <c:v>1.948538297694177</c:v>
                </c:pt>
                <c:pt idx="14">
                  <c:v>2.2559248261153702</c:v>
                </c:pt>
                <c:pt idx="15">
                  <c:v>1.66906672869809</c:v>
                </c:pt>
                <c:pt idx="16">
                  <c:v>2.419236055901274</c:v>
                </c:pt>
                <c:pt idx="17">
                  <c:v>2.3670565607491878</c:v>
                </c:pt>
                <c:pt idx="18">
                  <c:v>2.3951776694040752</c:v>
                </c:pt>
                <c:pt idx="19">
                  <c:v>2.410315415682271</c:v>
                </c:pt>
                <c:pt idx="20">
                  <c:v>2.421147154411301</c:v>
                </c:pt>
                <c:pt idx="21">
                  <c:v>2.4140673904214061</c:v>
                </c:pt>
                <c:pt idx="22">
                  <c:v>2.4359617414884269</c:v>
                </c:pt>
                <c:pt idx="23">
                  <c:v>2.4876258403528482</c:v>
                </c:pt>
                <c:pt idx="24">
                  <c:v>3.1015670309774581</c:v>
                </c:pt>
                <c:pt idx="25">
                  <c:v>3.0904855469241741</c:v>
                </c:pt>
                <c:pt idx="26">
                  <c:v>3.661043847864494</c:v>
                </c:pt>
                <c:pt idx="27">
                  <c:v>3.6567275768145922</c:v>
                </c:pt>
                <c:pt idx="28">
                  <c:v>2.867219018284231</c:v>
                </c:pt>
                <c:pt idx="29">
                  <c:v>2.8974049933720378</c:v>
                </c:pt>
                <c:pt idx="30">
                  <c:v>3.5393429097719489</c:v>
                </c:pt>
                <c:pt idx="31">
                  <c:v>3.4774148522410542</c:v>
                </c:pt>
                <c:pt idx="32">
                  <c:v>7.6819242331665007</c:v>
                </c:pt>
                <c:pt idx="33">
                  <c:v>7.72883477313444</c:v>
                </c:pt>
                <c:pt idx="34">
                  <c:v>3.484376584598794</c:v>
                </c:pt>
                <c:pt idx="35">
                  <c:v>3.5491797096095978</c:v>
                </c:pt>
                <c:pt idx="36">
                  <c:v>4.6300167830660941</c:v>
                </c:pt>
                <c:pt idx="37">
                  <c:v>4.5244742791168404</c:v>
                </c:pt>
                <c:pt idx="38">
                  <c:v>2.1078368627931918</c:v>
                </c:pt>
                <c:pt idx="39">
                  <c:v>2.1136343650985512</c:v>
                </c:pt>
                <c:pt idx="40">
                  <c:v>1.413566236570478</c:v>
                </c:pt>
                <c:pt idx="41">
                  <c:v>4.8317828346043834</c:v>
                </c:pt>
                <c:pt idx="42">
                  <c:v>4.7447311529889706</c:v>
                </c:pt>
                <c:pt idx="43">
                  <c:v>1.527119512809441</c:v>
                </c:pt>
                <c:pt idx="44">
                  <c:v>1.402613552287221</c:v>
                </c:pt>
                <c:pt idx="45">
                  <c:v>4.8241419868078079</c:v>
                </c:pt>
                <c:pt idx="46">
                  <c:v>4.8543742280453444</c:v>
                </c:pt>
                <c:pt idx="47">
                  <c:v>1.563514327676967</c:v>
                </c:pt>
                <c:pt idx="48">
                  <c:v>1.4133176243864001</c:v>
                </c:pt>
                <c:pt idx="49">
                  <c:v>4.9298178323078901</c:v>
                </c:pt>
                <c:pt idx="50">
                  <c:v>4.7965429097879682</c:v>
                </c:pt>
                <c:pt idx="51">
                  <c:v>1.5437437726650389</c:v>
                </c:pt>
                <c:pt idx="52">
                  <c:v>1.445851472532377</c:v>
                </c:pt>
                <c:pt idx="53">
                  <c:v>4.9402417660225186</c:v>
                </c:pt>
                <c:pt idx="54">
                  <c:v>4.9170720075257126</c:v>
                </c:pt>
                <c:pt idx="55">
                  <c:v>1.5758947436697781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4F8-4748-8FAD-CEA2C5A6D7CF}"/>
            </c:ext>
          </c:extLst>
        </c:ser>
        <c:ser>
          <c:idx val="9"/>
          <c:order val="4"/>
          <c:tx>
            <c:strRef>
              <c:f>'[2]Pure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Decorrelation'!$AT$3:$AT$290</c:f>
              <c:numCache>
                <c:formatCode>General</c:formatCode>
                <c:ptCount val="288"/>
                <c:pt idx="0">
                  <c:v>6.0550505653489379</c:v>
                </c:pt>
                <c:pt idx="1">
                  <c:v>20.063154311664402</c:v>
                </c:pt>
                <c:pt idx="2">
                  <c:v>9.5214240774046637</c:v>
                </c:pt>
                <c:pt idx="3">
                  <c:v>14.384885096643121</c:v>
                </c:pt>
                <c:pt idx="4">
                  <c:v>14.55666121020913</c:v>
                </c:pt>
                <c:pt idx="5">
                  <c:v>23.052448355592791</c:v>
                </c:pt>
                <c:pt idx="6">
                  <c:v>6.9820756939239796</c:v>
                </c:pt>
                <c:pt idx="7">
                  <c:v>3.5481866804417219</c:v>
                </c:pt>
                <c:pt idx="8">
                  <c:v>22.767902245419101</c:v>
                </c:pt>
                <c:pt idx="9">
                  <c:v>31.01483240593225</c:v>
                </c:pt>
                <c:pt idx="10">
                  <c:v>10.020829787990079</c:v>
                </c:pt>
                <c:pt idx="11">
                  <c:v>12.06861189263873</c:v>
                </c:pt>
                <c:pt idx="12">
                  <c:v>30.95759025793523</c:v>
                </c:pt>
                <c:pt idx="13">
                  <c:v>16.719021415151651</c:v>
                </c:pt>
                <c:pt idx="14">
                  <c:v>10.608280640793961</c:v>
                </c:pt>
                <c:pt idx="15">
                  <c:v>5.8077456988394213E-2</c:v>
                </c:pt>
                <c:pt idx="16">
                  <c:v>19.230994640011339</c:v>
                </c:pt>
                <c:pt idx="17">
                  <c:v>7.9088016035500912</c:v>
                </c:pt>
                <c:pt idx="18">
                  <c:v>12.52369924481027</c:v>
                </c:pt>
                <c:pt idx="19">
                  <c:v>8.7142859402112656</c:v>
                </c:pt>
                <c:pt idx="20">
                  <c:v>9.9284331468865279</c:v>
                </c:pt>
                <c:pt idx="21">
                  <c:v>10.74543040622957</c:v>
                </c:pt>
                <c:pt idx="22">
                  <c:v>2.0069844054058188</c:v>
                </c:pt>
                <c:pt idx="23">
                  <c:v>10.894981454871591</c:v>
                </c:pt>
                <c:pt idx="24">
                  <c:v>9.4759611830115311</c:v>
                </c:pt>
                <c:pt idx="25">
                  <c:v>2.2887025781441479</c:v>
                </c:pt>
                <c:pt idx="26">
                  <c:v>11.17918583364226</c:v>
                </c:pt>
                <c:pt idx="27">
                  <c:v>0.54589211279526351</c:v>
                </c:pt>
                <c:pt idx="28">
                  <c:v>9.2001605986151844</c:v>
                </c:pt>
                <c:pt idx="29">
                  <c:v>1.7955719210207459</c:v>
                </c:pt>
                <c:pt idx="30">
                  <c:v>8.2380507071036853</c:v>
                </c:pt>
                <c:pt idx="31">
                  <c:v>0.44300039950758219</c:v>
                </c:pt>
                <c:pt idx="32">
                  <c:v>84.358564387727526</c:v>
                </c:pt>
                <c:pt idx="33">
                  <c:v>123.1358537408523</c:v>
                </c:pt>
                <c:pt idx="34">
                  <c:v>22.414283091388651</c:v>
                </c:pt>
                <c:pt idx="35">
                  <c:v>30.73153266292065</c:v>
                </c:pt>
                <c:pt idx="36">
                  <c:v>13.95585909890942</c:v>
                </c:pt>
                <c:pt idx="37">
                  <c:v>15.138738513179121</c:v>
                </c:pt>
                <c:pt idx="38">
                  <c:v>0.35277707115747042</c:v>
                </c:pt>
                <c:pt idx="39">
                  <c:v>0.40615413817577062</c:v>
                </c:pt>
                <c:pt idx="40">
                  <c:v>13.20498685897328</c:v>
                </c:pt>
                <c:pt idx="41">
                  <c:v>19.905040852399541</c:v>
                </c:pt>
                <c:pt idx="42">
                  <c:v>16.178321924852209</c:v>
                </c:pt>
                <c:pt idx="43">
                  <c:v>3.790791689464823</c:v>
                </c:pt>
                <c:pt idx="44">
                  <c:v>3.1751750154420728</c:v>
                </c:pt>
                <c:pt idx="45">
                  <c:v>12.51603303505108</c:v>
                </c:pt>
                <c:pt idx="46">
                  <c:v>40.233066669385877</c:v>
                </c:pt>
                <c:pt idx="47">
                  <c:v>8.9937408667989072</c:v>
                </c:pt>
                <c:pt idx="48">
                  <c:v>13.21355272056535</c:v>
                </c:pt>
                <c:pt idx="49">
                  <c:v>19.814874220732602</c:v>
                </c:pt>
                <c:pt idx="50">
                  <c:v>15.842571429768579</c:v>
                </c:pt>
                <c:pt idx="51">
                  <c:v>3.742778256582096</c:v>
                </c:pt>
                <c:pt idx="52">
                  <c:v>3.17521436768584</c:v>
                </c:pt>
                <c:pt idx="53">
                  <c:v>12.33711994239129</c:v>
                </c:pt>
                <c:pt idx="54">
                  <c:v>40.583033298188823</c:v>
                </c:pt>
                <c:pt idx="55">
                  <c:v>8.8765490514226251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4F8-4748-8FAD-CEA2C5A6D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'[2]Pure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Decorrelation'!$AL$3:$AL$290</c:f>
              <c:numCache>
                <c:formatCode>General</c:formatCode>
                <c:ptCount val="288"/>
                <c:pt idx="0">
                  <c:v>3.911319801630452</c:v>
                </c:pt>
                <c:pt idx="1">
                  <c:v>2.9338088963646438</c:v>
                </c:pt>
                <c:pt idx="2">
                  <c:v>2.749706295598298</c:v>
                </c:pt>
                <c:pt idx="3">
                  <c:v>1.7007672971580181</c:v>
                </c:pt>
                <c:pt idx="4">
                  <c:v>7.862205766048282</c:v>
                </c:pt>
                <c:pt idx="5">
                  <c:v>4.1089306510053571</c:v>
                </c:pt>
                <c:pt idx="6">
                  <c:v>3.78059664927423</c:v>
                </c:pt>
                <c:pt idx="7">
                  <c:v>2.593788735149428</c:v>
                </c:pt>
                <c:pt idx="8">
                  <c:v>4.1853022479452191</c:v>
                </c:pt>
                <c:pt idx="9">
                  <c:v>6.3136333012953401</c:v>
                </c:pt>
                <c:pt idx="10">
                  <c:v>2.5468948046211159</c:v>
                </c:pt>
                <c:pt idx="11">
                  <c:v>5.6889604171738029</c:v>
                </c:pt>
                <c:pt idx="12">
                  <c:v>3.351729408930987</c:v>
                </c:pt>
                <c:pt idx="13">
                  <c:v>4.6339754422195254</c:v>
                </c:pt>
                <c:pt idx="14">
                  <c:v>1.828980910638347</c:v>
                </c:pt>
                <c:pt idx="15">
                  <c:v>4.7399721166118978</c:v>
                </c:pt>
                <c:pt idx="16">
                  <c:v>1.5394588122144339</c:v>
                </c:pt>
                <c:pt idx="17">
                  <c:v>10.22875408292748</c:v>
                </c:pt>
                <c:pt idx="18">
                  <c:v>1.706814027624205</c:v>
                </c:pt>
                <c:pt idx="19">
                  <c:v>4.5093965263105931</c:v>
                </c:pt>
                <c:pt idx="20">
                  <c:v>5.2722857586108152</c:v>
                </c:pt>
                <c:pt idx="21">
                  <c:v>1.992468914436176</c:v>
                </c:pt>
                <c:pt idx="22">
                  <c:v>10.636526456335559</c:v>
                </c:pt>
                <c:pt idx="23">
                  <c:v>1.5412668453529479</c:v>
                </c:pt>
                <c:pt idx="24">
                  <c:v>2.2683247149456292</c:v>
                </c:pt>
                <c:pt idx="25">
                  <c:v>3.2221701059024781</c:v>
                </c:pt>
                <c:pt idx="26">
                  <c:v>2.080170900421217</c:v>
                </c:pt>
                <c:pt idx="27">
                  <c:v>2.9365690547507262</c:v>
                </c:pt>
                <c:pt idx="28">
                  <c:v>1.9894956114236271</c:v>
                </c:pt>
                <c:pt idx="29">
                  <c:v>2.6649095457512879</c:v>
                </c:pt>
                <c:pt idx="30">
                  <c:v>1.8754202848766</c:v>
                </c:pt>
                <c:pt idx="31">
                  <c:v>2.4048430438619111</c:v>
                </c:pt>
                <c:pt idx="32">
                  <c:v>3.4394111212342979</c:v>
                </c:pt>
                <c:pt idx="33">
                  <c:v>3.4782361506018789</c:v>
                </c:pt>
                <c:pt idx="34">
                  <c:v>1.8196512619499119</c:v>
                </c:pt>
                <c:pt idx="35">
                  <c:v>2.0444632334634658</c:v>
                </c:pt>
                <c:pt idx="36">
                  <c:v>2.015786784654483</c:v>
                </c:pt>
                <c:pt idx="37">
                  <c:v>1.833961319783703</c:v>
                </c:pt>
                <c:pt idx="38">
                  <c:v>1.691162239061669</c:v>
                </c:pt>
                <c:pt idx="39">
                  <c:v>1.526671058218926</c:v>
                </c:pt>
                <c:pt idx="40">
                  <c:v>3.554556192690506</c:v>
                </c:pt>
                <c:pt idx="41">
                  <c:v>1.3148148845415559</c:v>
                </c:pt>
                <c:pt idx="42">
                  <c:v>1.554096416244283</c:v>
                </c:pt>
                <c:pt idx="43">
                  <c:v>5.3540117244701833</c:v>
                </c:pt>
                <c:pt idx="44">
                  <c:v>4.3134509332012394</c:v>
                </c:pt>
                <c:pt idx="45">
                  <c:v>1.6768057826440781</c:v>
                </c:pt>
                <c:pt idx="46">
                  <c:v>1.442836383637041</c:v>
                </c:pt>
                <c:pt idx="47">
                  <c:v>3.9168680170085279</c:v>
                </c:pt>
                <c:pt idx="48">
                  <c:v>3.6310606672894208</c:v>
                </c:pt>
                <c:pt idx="49">
                  <c:v>1.351464581536129</c:v>
                </c:pt>
                <c:pt idx="50">
                  <c:v>1.519043995160609</c:v>
                </c:pt>
                <c:pt idx="51">
                  <c:v>5.2524492442142217</c:v>
                </c:pt>
                <c:pt idx="52">
                  <c:v>4.2983351552393287</c:v>
                </c:pt>
                <c:pt idx="53">
                  <c:v>1.6652859029360121</c:v>
                </c:pt>
                <c:pt idx="54">
                  <c:v>1.4612544623669239</c:v>
                </c:pt>
                <c:pt idx="55">
                  <c:v>3.8986635203007611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E7-4BC8-8C8E-D83E0150E79F}"/>
            </c:ext>
          </c:extLst>
        </c:ser>
        <c:ser>
          <c:idx val="3"/>
          <c:order val="1"/>
          <c:tx>
            <c:strRef>
              <c:f>'[2]Pure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Decorrelation'!$AO$3:$AO$290</c:f>
              <c:numCache>
                <c:formatCode>General</c:formatCode>
                <c:ptCount val="288"/>
                <c:pt idx="0">
                  <c:v>3.3262569233949759</c:v>
                </c:pt>
                <c:pt idx="1">
                  <c:v>1.9176938457938379</c:v>
                </c:pt>
                <c:pt idx="2">
                  <c:v>2.2678797079832291</c:v>
                </c:pt>
                <c:pt idx="3">
                  <c:v>1.127846762206173</c:v>
                </c:pt>
                <c:pt idx="4">
                  <c:v>7.4904687695961911</c:v>
                </c:pt>
                <c:pt idx="5">
                  <c:v>2.8856460893992328</c:v>
                </c:pt>
                <c:pt idx="6">
                  <c:v>3.200037343625445</c:v>
                </c:pt>
                <c:pt idx="7">
                  <c:v>2.62896758961142</c:v>
                </c:pt>
                <c:pt idx="8">
                  <c:v>2.961788750189589</c:v>
                </c:pt>
                <c:pt idx="9">
                  <c:v>4.1785768232075498</c:v>
                </c:pt>
                <c:pt idx="10">
                  <c:v>2.16342522080522</c:v>
                </c:pt>
                <c:pt idx="11">
                  <c:v>4.0204647984006439</c:v>
                </c:pt>
                <c:pt idx="12">
                  <c:v>2.1265440124087029</c:v>
                </c:pt>
                <c:pt idx="13">
                  <c:v>3.3187845439999371</c:v>
                </c:pt>
                <c:pt idx="14">
                  <c:v>1.2096533338015429</c:v>
                </c:pt>
                <c:pt idx="15">
                  <c:v>3.7011463140021079</c:v>
                </c:pt>
                <c:pt idx="16">
                  <c:v>1.6077988254022779</c:v>
                </c:pt>
                <c:pt idx="17">
                  <c:v>16.767834948806559</c:v>
                </c:pt>
                <c:pt idx="18">
                  <c:v>1.7203153459995519</c:v>
                </c:pt>
                <c:pt idx="19">
                  <c:v>5.4256947139976548</c:v>
                </c:pt>
                <c:pt idx="20">
                  <c:v>5.6063678589882331</c:v>
                </c:pt>
                <c:pt idx="21">
                  <c:v>2.227299551205943</c:v>
                </c:pt>
                <c:pt idx="22">
                  <c:v>14.6091468474071</c:v>
                </c:pt>
                <c:pt idx="23">
                  <c:v>1.606364133011084</c:v>
                </c:pt>
                <c:pt idx="24">
                  <c:v>2.1391364668030288</c:v>
                </c:pt>
                <c:pt idx="25">
                  <c:v>3.233045504399342</c:v>
                </c:pt>
                <c:pt idx="26">
                  <c:v>1.5142942845995999</c:v>
                </c:pt>
                <c:pt idx="27">
                  <c:v>2.6495345967938189</c:v>
                </c:pt>
                <c:pt idx="28">
                  <c:v>1.712229486991419</c:v>
                </c:pt>
                <c:pt idx="29">
                  <c:v>2.200081074802438</c:v>
                </c:pt>
                <c:pt idx="30">
                  <c:v>1.2636635459959511</c:v>
                </c:pt>
                <c:pt idx="31">
                  <c:v>2.2262912940233952</c:v>
                </c:pt>
                <c:pt idx="32">
                  <c:v>2.5213487085944508</c:v>
                </c:pt>
                <c:pt idx="33">
                  <c:v>3.136244512593839</c:v>
                </c:pt>
                <c:pt idx="34">
                  <c:v>1.7706856594129929</c:v>
                </c:pt>
                <c:pt idx="35">
                  <c:v>2.1236551985901309</c:v>
                </c:pt>
                <c:pt idx="36">
                  <c:v>1.5398888709954921</c:v>
                </c:pt>
                <c:pt idx="37">
                  <c:v>1.768489635409787</c:v>
                </c:pt>
                <c:pt idx="38">
                  <c:v>1.378993374208221</c:v>
                </c:pt>
                <c:pt idx="39">
                  <c:v>1.186786483397009</c:v>
                </c:pt>
                <c:pt idx="40">
                  <c:v>4.8140755316184372</c:v>
                </c:pt>
                <c:pt idx="41">
                  <c:v>1.1243824015837161</c:v>
                </c:pt>
                <c:pt idx="42">
                  <c:v>1.475497291993815</c:v>
                </c:pt>
                <c:pt idx="43">
                  <c:v>6.436370889807586</c:v>
                </c:pt>
                <c:pt idx="44">
                  <c:v>6.3087839042069387</c:v>
                </c:pt>
                <c:pt idx="45">
                  <c:v>1.386307862616377</c:v>
                </c:pt>
                <c:pt idx="46">
                  <c:v>1.104349035408813</c:v>
                </c:pt>
                <c:pt idx="47">
                  <c:v>5.1708406694117004</c:v>
                </c:pt>
                <c:pt idx="48">
                  <c:v>4.8309450774046123</c:v>
                </c:pt>
                <c:pt idx="49">
                  <c:v>1.133933072793297</c:v>
                </c:pt>
                <c:pt idx="50">
                  <c:v>1.516844141390175</c:v>
                </c:pt>
                <c:pt idx="51">
                  <c:v>6.4896283472015046</c:v>
                </c:pt>
                <c:pt idx="52">
                  <c:v>6.3393696196086244</c:v>
                </c:pt>
                <c:pt idx="53">
                  <c:v>1.3532560413994359</c:v>
                </c:pt>
                <c:pt idx="54">
                  <c:v>1.1152551803854289</c:v>
                </c:pt>
                <c:pt idx="55">
                  <c:v>5.1791007142106533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E7-4BC8-8C8E-D83E0150E79F}"/>
            </c:ext>
          </c:extLst>
        </c:ser>
        <c:ser>
          <c:idx val="5"/>
          <c:order val="2"/>
          <c:tx>
            <c:strRef>
              <c:f>'[2]Pure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Decorrelation'!$AQ$3:$AQ$290</c:f>
              <c:numCache>
                <c:formatCode>General</c:formatCode>
                <c:ptCount val="288"/>
                <c:pt idx="0">
                  <c:v>4.197018156060949</c:v>
                </c:pt>
                <c:pt idx="1">
                  <c:v>2.416616675537079</c:v>
                </c:pt>
                <c:pt idx="2">
                  <c:v>2.1613443064503368</c:v>
                </c:pt>
                <c:pt idx="3">
                  <c:v>1.355093084974214</c:v>
                </c:pt>
                <c:pt idx="4">
                  <c:v>13.33458493025973</c:v>
                </c:pt>
                <c:pt idx="5">
                  <c:v>4.1712154251523312</c:v>
                </c:pt>
                <c:pt idx="6">
                  <c:v>2.8323596342932431</c:v>
                </c:pt>
                <c:pt idx="7">
                  <c:v>2.5210074392147361</c:v>
                </c:pt>
                <c:pt idx="8">
                  <c:v>5.0769051222130646</c:v>
                </c:pt>
                <c:pt idx="9">
                  <c:v>11.321415515569971</c:v>
                </c:pt>
                <c:pt idx="10">
                  <c:v>2.1211307516787201</c:v>
                </c:pt>
                <c:pt idx="11">
                  <c:v>3.5278157388325782</c:v>
                </c:pt>
                <c:pt idx="12">
                  <c:v>2.697868093848228</c:v>
                </c:pt>
                <c:pt idx="13">
                  <c:v>4.5033382358029481</c:v>
                </c:pt>
                <c:pt idx="14">
                  <c:v>1.4823737352155151</c:v>
                </c:pt>
                <c:pt idx="15">
                  <c:v>3.6203817250207071</c:v>
                </c:pt>
                <c:pt idx="16">
                  <c:v>1.9506538028828799</c:v>
                </c:pt>
                <c:pt idx="17">
                  <c:v>18.64049383709207</c:v>
                </c:pt>
                <c:pt idx="18">
                  <c:v>2.2943272290285681</c:v>
                </c:pt>
                <c:pt idx="19">
                  <c:v>8.7234598744660623</c:v>
                </c:pt>
                <c:pt idx="20">
                  <c:v>5.5413508325815197</c:v>
                </c:pt>
                <c:pt idx="21">
                  <c:v>2.6177882341668011</c:v>
                </c:pt>
                <c:pt idx="22">
                  <c:v>16.642172314599161</c:v>
                </c:pt>
                <c:pt idx="23">
                  <c:v>1.3346240113489329</c:v>
                </c:pt>
                <c:pt idx="24">
                  <c:v>2.8121010696515438</c:v>
                </c:pt>
                <c:pt idx="25">
                  <c:v>7.7894750324077906</c:v>
                </c:pt>
                <c:pt idx="26">
                  <c:v>1.847389571508393</c:v>
                </c:pt>
                <c:pt idx="27">
                  <c:v>4.0357684605289252</c:v>
                </c:pt>
                <c:pt idx="28">
                  <c:v>2.0049803354311728</c:v>
                </c:pt>
                <c:pt idx="29">
                  <c:v>2.5874616515357052</c:v>
                </c:pt>
                <c:pt idx="30">
                  <c:v>1.6429861798882479</c:v>
                </c:pt>
                <c:pt idx="31">
                  <c:v>2.8661517727188772</c:v>
                </c:pt>
                <c:pt idx="32">
                  <c:v>5.2755230505019428</c:v>
                </c:pt>
                <c:pt idx="33">
                  <c:v>5.7287759879603994</c:v>
                </c:pt>
                <c:pt idx="34">
                  <c:v>2.3699867039453242</c:v>
                </c:pt>
                <c:pt idx="35">
                  <c:v>2.8003161122091109</c:v>
                </c:pt>
                <c:pt idx="36">
                  <c:v>2.1239932008553302</c:v>
                </c:pt>
                <c:pt idx="37">
                  <c:v>2.2951363900676371</c:v>
                </c:pt>
                <c:pt idx="38">
                  <c:v>1.753177342284471</c:v>
                </c:pt>
                <c:pt idx="39">
                  <c:v>1.5478635770734399</c:v>
                </c:pt>
                <c:pt idx="40">
                  <c:v>3.7484870909247552</c:v>
                </c:pt>
                <c:pt idx="41">
                  <c:v>1.165880769398064</c:v>
                </c:pt>
                <c:pt idx="42">
                  <c:v>1.4877800102345651</c:v>
                </c:pt>
                <c:pt idx="43">
                  <c:v>6.3073708828538653</c:v>
                </c:pt>
                <c:pt idx="44">
                  <c:v>5.6612581088207659</c:v>
                </c:pt>
                <c:pt idx="45">
                  <c:v>1.997214685659856</c:v>
                </c:pt>
                <c:pt idx="46">
                  <c:v>1.2190709088928999</c:v>
                </c:pt>
                <c:pt idx="47">
                  <c:v>3.7864235450979322</c:v>
                </c:pt>
                <c:pt idx="48">
                  <c:v>3.7741828201804308</c:v>
                </c:pt>
                <c:pt idx="49">
                  <c:v>1.168891150457785</c:v>
                </c:pt>
                <c:pt idx="50">
                  <c:v>1.502407064288855</c:v>
                </c:pt>
                <c:pt idx="51">
                  <c:v>6.226897836802527</c:v>
                </c:pt>
                <c:pt idx="52">
                  <c:v>5.7237621615640819</c:v>
                </c:pt>
                <c:pt idx="53">
                  <c:v>2.0371675516013061</c:v>
                </c:pt>
                <c:pt idx="54">
                  <c:v>1.22698089578189</c:v>
                </c:pt>
                <c:pt idx="55">
                  <c:v>3.8073761926963932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E7-4BC8-8C8E-D83E0150E79F}"/>
            </c:ext>
          </c:extLst>
        </c:ser>
        <c:ser>
          <c:idx val="7"/>
          <c:order val="3"/>
          <c:tx>
            <c:strRef>
              <c:f>'[2]Pure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Decorrelation'!$AS$3:$AS$290</c:f>
              <c:numCache>
                <c:formatCode>General</c:formatCode>
                <c:ptCount val="288"/>
                <c:pt idx="0">
                  <c:v>1.220929076615721</c:v>
                </c:pt>
                <c:pt idx="1">
                  <c:v>1.1996087412815539</c:v>
                </c:pt>
                <c:pt idx="2">
                  <c:v>1.1729507783427831</c:v>
                </c:pt>
                <c:pt idx="3">
                  <c:v>1.073108371999115</c:v>
                </c:pt>
                <c:pt idx="4">
                  <c:v>1.3852487562224269</c:v>
                </c:pt>
                <c:pt idx="5">
                  <c:v>1.252019950840622</c:v>
                </c:pt>
                <c:pt idx="6">
                  <c:v>1.2476296956185251</c:v>
                </c:pt>
                <c:pt idx="7">
                  <c:v>1.117816073028371</c:v>
                </c:pt>
                <c:pt idx="8">
                  <c:v>1.2537035046145319</c:v>
                </c:pt>
                <c:pt idx="9">
                  <c:v>1.205681032454595</c:v>
                </c:pt>
                <c:pt idx="10">
                  <c:v>1.1624872240237889</c:v>
                </c:pt>
                <c:pt idx="11">
                  <c:v>1.229992328118533</c:v>
                </c:pt>
                <c:pt idx="12">
                  <c:v>1.31495613460429</c:v>
                </c:pt>
                <c:pt idx="13">
                  <c:v>1.324364794557914</c:v>
                </c:pt>
                <c:pt idx="14">
                  <c:v>1.197477102512494</c:v>
                </c:pt>
                <c:pt idx="15">
                  <c:v>1.20201906086877</c:v>
                </c:pt>
                <c:pt idx="16">
                  <c:v>1.212967468705028</c:v>
                </c:pt>
                <c:pt idx="17">
                  <c:v>1.3910099227447059</c:v>
                </c:pt>
                <c:pt idx="18">
                  <c:v>1.0645418341737241</c:v>
                </c:pt>
                <c:pt idx="19">
                  <c:v>1.113600109051913</c:v>
                </c:pt>
                <c:pt idx="20">
                  <c:v>1.188371704006568</c:v>
                </c:pt>
                <c:pt idx="21">
                  <c:v>1.1302684697322549</c:v>
                </c:pt>
                <c:pt idx="22">
                  <c:v>1.363698893459514</c:v>
                </c:pt>
                <c:pt idx="23">
                  <c:v>1.186713263578713</c:v>
                </c:pt>
                <c:pt idx="24">
                  <c:v>2.01960905524902</c:v>
                </c:pt>
                <c:pt idx="25">
                  <c:v>2.0292193084023888</c:v>
                </c:pt>
                <c:pt idx="26">
                  <c:v>1.6777880941517651</c:v>
                </c:pt>
                <c:pt idx="27">
                  <c:v>1.677783926110715</c:v>
                </c:pt>
                <c:pt idx="28">
                  <c:v>1.740675851516426</c:v>
                </c:pt>
                <c:pt idx="29">
                  <c:v>1.748891498986632</c:v>
                </c:pt>
                <c:pt idx="30">
                  <c:v>1.4392859582323581</c:v>
                </c:pt>
                <c:pt idx="31">
                  <c:v>1.442667964985594</c:v>
                </c:pt>
                <c:pt idx="32">
                  <c:v>2.4263047547079619</c:v>
                </c:pt>
                <c:pt idx="33">
                  <c:v>2.4442639286164201</c:v>
                </c:pt>
                <c:pt idx="34">
                  <c:v>1.854789187200367</c:v>
                </c:pt>
                <c:pt idx="35">
                  <c:v>1.871630821516737</c:v>
                </c:pt>
                <c:pt idx="36">
                  <c:v>1.8209337379317729</c:v>
                </c:pt>
                <c:pt idx="37">
                  <c:v>1.7950696495361631</c:v>
                </c:pt>
                <c:pt idx="38">
                  <c:v>1.465630921907723</c:v>
                </c:pt>
                <c:pt idx="39">
                  <c:v>1.458863812778145</c:v>
                </c:pt>
                <c:pt idx="40">
                  <c:v>1.090662170946598</c:v>
                </c:pt>
                <c:pt idx="41">
                  <c:v>1.113471571169794</c:v>
                </c:pt>
                <c:pt idx="42">
                  <c:v>1.11968797557056</c:v>
                </c:pt>
                <c:pt idx="43">
                  <c:v>1.129496781760827</c:v>
                </c:pt>
                <c:pt idx="44">
                  <c:v>1.135174925299361</c:v>
                </c:pt>
                <c:pt idx="45">
                  <c:v>1.1576087323948741</c:v>
                </c:pt>
                <c:pt idx="46">
                  <c:v>1.1466040479019279</c:v>
                </c:pt>
                <c:pt idx="47">
                  <c:v>1.1030339498538519</c:v>
                </c:pt>
                <c:pt idx="48">
                  <c:v>1.0952984903473411</c:v>
                </c:pt>
                <c:pt idx="49">
                  <c:v>1.1468567914795129</c:v>
                </c:pt>
                <c:pt idx="50">
                  <c:v>1.1486727575305851</c:v>
                </c:pt>
                <c:pt idx="51">
                  <c:v>1.146095893345773</c:v>
                </c:pt>
                <c:pt idx="52">
                  <c:v>1.1411964647006241</c:v>
                </c:pt>
                <c:pt idx="53">
                  <c:v>1.1681696833577011</c:v>
                </c:pt>
                <c:pt idx="54">
                  <c:v>1.1581577766686679</c:v>
                </c:pt>
                <c:pt idx="55">
                  <c:v>1.1076769176404919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E7-4BC8-8C8E-D83E0150E79F}"/>
            </c:ext>
          </c:extLst>
        </c:ser>
        <c:ser>
          <c:idx val="9"/>
          <c:order val="4"/>
          <c:tx>
            <c:strRef>
              <c:f>'[2]Pure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'[2]Pure Decorrelation'!$AY$3:$AY$290</c:f>
              <c:numCache>
                <c:formatCode>General</c:formatCode>
                <c:ptCount val="288"/>
                <c:pt idx="0">
                  <c:v>-7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-1</c:v>
                </c:pt>
                <c:pt idx="15">
                  <c:v>-7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-1</c:v>
                </c:pt>
                <c:pt idx="24">
                  <c:v>-1</c:v>
                </c:pt>
                <c:pt idx="25">
                  <c:v>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</c:numCache>
            </c:numRef>
          </c:xVal>
          <c:yVal>
            <c:numRef>
              <c:f>'[2]Pure Decorrelation'!$AU$3:$AU$290</c:f>
              <c:numCache>
                <c:formatCode>General</c:formatCode>
                <c:ptCount val="288"/>
                <c:pt idx="0">
                  <c:v>16.920826660608871</c:v>
                </c:pt>
                <c:pt idx="1">
                  <c:v>5.9797588675748559</c:v>
                </c:pt>
                <c:pt idx="2">
                  <c:v>8.2529403114225719</c:v>
                </c:pt>
                <c:pt idx="3">
                  <c:v>2.9436879476998001</c:v>
                </c:pt>
                <c:pt idx="4">
                  <c:v>15.131739812344311</c:v>
                </c:pt>
                <c:pt idx="5">
                  <c:v>10.47820721138269</c:v>
                </c:pt>
                <c:pt idx="6">
                  <c:v>6.3550994393415747</c:v>
                </c:pt>
                <c:pt idx="7">
                  <c:v>7.0856667560059581</c:v>
                </c:pt>
                <c:pt idx="8">
                  <c:v>11.524022803036489</c:v>
                </c:pt>
                <c:pt idx="9">
                  <c:v>9.5461865034885705</c:v>
                </c:pt>
                <c:pt idx="10">
                  <c:v>5.9760858166497197</c:v>
                </c:pt>
                <c:pt idx="11">
                  <c:v>9.3971558040007945</c:v>
                </c:pt>
                <c:pt idx="12">
                  <c:v>6.0328211037907753</c:v>
                </c:pt>
                <c:pt idx="13">
                  <c:v>12.30480588553473</c:v>
                </c:pt>
                <c:pt idx="14">
                  <c:v>2.9637133477721358</c:v>
                </c:pt>
                <c:pt idx="15">
                  <c:v>11.545863704569641</c:v>
                </c:pt>
                <c:pt idx="16">
                  <c:v>3.5561668293550608</c:v>
                </c:pt>
                <c:pt idx="17">
                  <c:v>36.675117852026602</c:v>
                </c:pt>
                <c:pt idx="18">
                  <c:v>5.581092415144667</c:v>
                </c:pt>
                <c:pt idx="19">
                  <c:v>12.29482719306834</c:v>
                </c:pt>
                <c:pt idx="20">
                  <c:v>12.22314856736921</c:v>
                </c:pt>
                <c:pt idx="21">
                  <c:v>5.7078404065221546</c:v>
                </c:pt>
                <c:pt idx="22">
                  <c:v>40.841126273619011</c:v>
                </c:pt>
                <c:pt idx="23">
                  <c:v>2.468953753355891</c:v>
                </c:pt>
                <c:pt idx="24">
                  <c:v>5.5660292762797328</c:v>
                </c:pt>
                <c:pt idx="25">
                  <c:v>7.6153732954990119</c:v>
                </c:pt>
                <c:pt idx="26">
                  <c:v>3.5863542408216751</c:v>
                </c:pt>
                <c:pt idx="27">
                  <c:v>6.9486574192065742</c:v>
                </c:pt>
                <c:pt idx="28">
                  <c:v>3.5118734788149601</c:v>
                </c:pt>
                <c:pt idx="29">
                  <c:v>4.4402272630017254</c:v>
                </c:pt>
                <c:pt idx="30">
                  <c:v>2.5473008383531122</c:v>
                </c:pt>
                <c:pt idx="31">
                  <c:v>4.7398561797570444</c:v>
                </c:pt>
                <c:pt idx="32">
                  <c:v>9.2501237833872434</c:v>
                </c:pt>
                <c:pt idx="33">
                  <c:v>8.2288350194692619</c:v>
                </c:pt>
                <c:pt idx="34">
                  <c:v>5.7791080185677854</c:v>
                </c:pt>
                <c:pt idx="35">
                  <c:v>4.5221064867451783</c:v>
                </c:pt>
                <c:pt idx="36">
                  <c:v>5.2895548888482153</c:v>
                </c:pt>
                <c:pt idx="37">
                  <c:v>3.432281319610774</c:v>
                </c:pt>
                <c:pt idx="38">
                  <c:v>3.434284641453996</c:v>
                </c:pt>
                <c:pt idx="39">
                  <c:v>2.239165030419827</c:v>
                </c:pt>
                <c:pt idx="40">
                  <c:v>13.965382131468511</c:v>
                </c:pt>
                <c:pt idx="41">
                  <c:v>2.4813957224134362</c:v>
                </c:pt>
                <c:pt idx="42">
                  <c:v>3.205194510007277</c:v>
                </c:pt>
                <c:pt idx="43">
                  <c:v>23.97731328196824</c:v>
                </c:pt>
                <c:pt idx="44">
                  <c:v>25.091902400366958</c:v>
                </c:pt>
                <c:pt idx="45">
                  <c:v>3.5659297173842792</c:v>
                </c:pt>
                <c:pt idx="46">
                  <c:v>2.6017771740909672</c:v>
                </c:pt>
                <c:pt idx="47">
                  <c:v>12.17870223391801</c:v>
                </c:pt>
                <c:pt idx="48">
                  <c:v>14.03668942041695</c:v>
                </c:pt>
                <c:pt idx="49">
                  <c:v>2.4607334070838989</c:v>
                </c:pt>
                <c:pt idx="50">
                  <c:v>3.184644123539329</c:v>
                </c:pt>
                <c:pt idx="51">
                  <c:v>23.925609317049389</c:v>
                </c:pt>
                <c:pt idx="52">
                  <c:v>24.22561624292284</c:v>
                </c:pt>
                <c:pt idx="53">
                  <c:v>3.4331362737808382</c:v>
                </c:pt>
                <c:pt idx="54">
                  <c:v>2.5049256175756449</c:v>
                </c:pt>
                <c:pt idx="55">
                  <c:v>11.52535583958961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E7-4BC8-8C8E-D83E0150E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Decorrelation'!$M$978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Decorrelation'!$N$949:$S$949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Decorrelation'!$N$978:$S$978</c:f>
              <c:numCache>
                <c:formatCode>General</c:formatCode>
                <c:ptCount val="6"/>
                <c:pt idx="0">
                  <c:v>-1.6645514019932754</c:v>
                </c:pt>
                <c:pt idx="1">
                  <c:v>-1.6738101156453276</c:v>
                </c:pt>
                <c:pt idx="2">
                  <c:v>-0.44302070894412521</c:v>
                </c:pt>
                <c:pt idx="3">
                  <c:v>-0.63081252218977069</c:v>
                </c:pt>
                <c:pt idx="4">
                  <c:v>-1.8727289512582175</c:v>
                </c:pt>
                <c:pt idx="5">
                  <c:v>-0.89475319052104751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C-410D-838A-1928E5929FD4}"/>
            </c:ext>
          </c:extLst>
        </c:ser>
        <c:ser>
          <c:idx val="2"/>
          <c:order val="1"/>
          <c:tx>
            <c:strRef>
              <c:f>'[2]Pure Decorrelation'!$M$977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Decorrelation'!$N$977:$S$977</c:f>
              <c:numCache>
                <c:formatCode>General</c:formatCode>
                <c:ptCount val="6"/>
                <c:pt idx="0">
                  <c:v>-7.1695948530575787E-2</c:v>
                </c:pt>
                <c:pt idx="1">
                  <c:v>-0.12030740518489008</c:v>
                </c:pt>
                <c:pt idx="2">
                  <c:v>0.42404919735714908</c:v>
                </c:pt>
                <c:pt idx="3">
                  <c:v>0.10696391620086579</c:v>
                </c:pt>
                <c:pt idx="4">
                  <c:v>-0.78913118946842842</c:v>
                </c:pt>
                <c:pt idx="5">
                  <c:v>-5.3666425676217641E-2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C-410D-838A-1928E5929FD4}"/>
            </c:ext>
          </c:extLst>
        </c:ser>
        <c:ser>
          <c:idx val="3"/>
          <c:order val="2"/>
          <c:tx>
            <c:strRef>
              <c:f>'[2]Pure Decorrelation'!$M$975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Decorrelation'!$N$975:$S$975</c:f>
              <c:numCache>
                <c:formatCode>General</c:formatCode>
                <c:ptCount val="6"/>
                <c:pt idx="0">
                  <c:v>0.277550399358093</c:v>
                </c:pt>
                <c:pt idx="1">
                  <c:v>0.26352690877076596</c:v>
                </c:pt>
                <c:pt idx="2">
                  <c:v>0.66311339769254518</c:v>
                </c:pt>
                <c:pt idx="3">
                  <c:v>0.66144455029934823</c:v>
                </c:pt>
                <c:pt idx="4">
                  <c:v>7.5239953773434842E-2</c:v>
                </c:pt>
                <c:pt idx="5">
                  <c:v>0.44426348881969008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9C-410D-838A-1928E5929FD4}"/>
            </c:ext>
          </c:extLst>
        </c:ser>
        <c:ser>
          <c:idx val="1"/>
          <c:order val="3"/>
          <c:tx>
            <c:strRef>
              <c:f>'[2]Pure Decorrelation'!$M$974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'[2]Pure Decorrelation'!$N$974:$S$974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9C-410D-838A-1928E5929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Decorrelation'!$U$978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Decorrelation'!$V$978:$AA$978</c:f>
              <c:numCache>
                <c:formatCode>General</c:formatCode>
                <c:ptCount val="6"/>
                <c:pt idx="0">
                  <c:v>-1.1363984371696665</c:v>
                </c:pt>
                <c:pt idx="1">
                  <c:v>-1.2742494095731725</c:v>
                </c:pt>
                <c:pt idx="2">
                  <c:v>-0.7150986662556007</c:v>
                </c:pt>
                <c:pt idx="3">
                  <c:v>-1.066688683677846</c:v>
                </c:pt>
                <c:pt idx="4">
                  <c:v>-0.4236436019081139</c:v>
                </c:pt>
                <c:pt idx="5">
                  <c:v>-1.8443156193042527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99F-A07D-C656A4E8ECD4}"/>
            </c:ext>
          </c:extLst>
        </c:ser>
        <c:ser>
          <c:idx val="2"/>
          <c:order val="1"/>
          <c:tx>
            <c:strRef>
              <c:f>'[2]Pure Decorrelation'!$U$977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Decorrelation'!$V$977:$AA$977</c:f>
              <c:numCache>
                <c:formatCode>General</c:formatCode>
                <c:ptCount val="6"/>
                <c:pt idx="0">
                  <c:v>5.3742861922919313E-3</c:v>
                </c:pt>
                <c:pt idx="1">
                  <c:v>-1.2473627479950705E-3</c:v>
                </c:pt>
                <c:pt idx="2">
                  <c:v>0.27374497540619802</c:v>
                </c:pt>
                <c:pt idx="3">
                  <c:v>-9.7851111929852658E-2</c:v>
                </c:pt>
                <c:pt idx="4">
                  <c:v>-7.1471256460906518E-2</c:v>
                </c:pt>
                <c:pt idx="5">
                  <c:v>-0.50509249678788892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8-499F-A07D-C656A4E8ECD4}"/>
            </c:ext>
          </c:extLst>
        </c:ser>
        <c:ser>
          <c:idx val="3"/>
          <c:order val="2"/>
          <c:tx>
            <c:strRef>
              <c:f>'[2]Pure Decorrelation'!$U$975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Decorrelation'!$V$975:$AA$975</c:f>
              <c:numCache>
                <c:formatCode>General</c:formatCode>
                <c:ptCount val="6"/>
                <c:pt idx="0">
                  <c:v>0.30807275085827557</c:v>
                </c:pt>
                <c:pt idx="1">
                  <c:v>0.30407574689171468</c:v>
                </c:pt>
                <c:pt idx="2">
                  <c:v>0.53583993571623978</c:v>
                </c:pt>
                <c:pt idx="3">
                  <c:v>0.40354991613293167</c:v>
                </c:pt>
                <c:pt idx="4">
                  <c:v>0.54907980749936225</c:v>
                </c:pt>
                <c:pt idx="5">
                  <c:v>2.5909288797878516E-2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8-499F-A07D-C656A4E8ECD4}"/>
            </c:ext>
          </c:extLst>
        </c:ser>
        <c:ser>
          <c:idx val="1"/>
          <c:order val="3"/>
          <c:tx>
            <c:strRef>
              <c:f>'[2]Pure Decorrelation'!$U$974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'[2]Pure Decorrelation'!$V$974:$AA$974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8-499F-A07D-C656A4E8E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Decorrelation'!$AC$978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Decorrelation'!$V$949:$AA$949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Decorrelation'!$AD$978:$AI$978</c:f>
              <c:numCache>
                <c:formatCode>General</c:formatCode>
                <c:ptCount val="6"/>
                <c:pt idx="0">
                  <c:v>0.16978968212104684</c:v>
                </c:pt>
                <c:pt idx="1">
                  <c:v>0.10558147467578292</c:v>
                </c:pt>
                <c:pt idx="2">
                  <c:v>0.20244006358318611</c:v>
                </c:pt>
                <c:pt idx="3">
                  <c:v>0.15771601586465223</c:v>
                </c:pt>
                <c:pt idx="4">
                  <c:v>0.66576032887281422</c:v>
                </c:pt>
                <c:pt idx="5">
                  <c:v>-0.83429764784552241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C-4B6E-B5C4-D49D28959D71}"/>
            </c:ext>
          </c:extLst>
        </c:ser>
        <c:ser>
          <c:idx val="2"/>
          <c:order val="1"/>
          <c:tx>
            <c:strRef>
              <c:f>'[2]Pure Decorrelation'!$AC$977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Decorrelation'!$AD$977:$AI$977</c:f>
              <c:numCache>
                <c:formatCode>General</c:formatCode>
                <c:ptCount val="6"/>
                <c:pt idx="0">
                  <c:v>0.61133864393157489</c:v>
                </c:pt>
                <c:pt idx="1">
                  <c:v>0.60007899833535672</c:v>
                </c:pt>
                <c:pt idx="2">
                  <c:v>0.69353774430783255</c:v>
                </c:pt>
                <c:pt idx="3">
                  <c:v>0.55852607650712882</c:v>
                </c:pt>
                <c:pt idx="4">
                  <c:v>0.75602793443511773</c:v>
                </c:pt>
                <c:pt idx="5">
                  <c:v>1.5111470631434185E-3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5C-4B6E-B5C4-D49D28959D71}"/>
            </c:ext>
          </c:extLst>
        </c:ser>
        <c:ser>
          <c:idx val="3"/>
          <c:order val="2"/>
          <c:tx>
            <c:strRef>
              <c:f>'[2]Pure Decorrelation'!$AC$975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Decorrelation'!$AD$975:$AI$975</c:f>
              <c:numCache>
                <c:formatCode>General</c:formatCode>
                <c:ptCount val="6"/>
                <c:pt idx="0">
                  <c:v>0.73450738610471145</c:v>
                </c:pt>
                <c:pt idx="1">
                  <c:v>0.7273831310558605</c:v>
                </c:pt>
                <c:pt idx="2">
                  <c:v>0.7986429679494178</c:v>
                </c:pt>
                <c:pt idx="3">
                  <c:v>0.78248416274691479</c:v>
                </c:pt>
                <c:pt idx="4">
                  <c:v>0.87843780797738624</c:v>
                </c:pt>
                <c:pt idx="5">
                  <c:v>0.43837944064847778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5C-4B6E-B5C4-D49D28959D71}"/>
            </c:ext>
          </c:extLst>
        </c:ser>
        <c:ser>
          <c:idx val="1"/>
          <c:order val="3"/>
          <c:tx>
            <c:strRef>
              <c:f>'[2]Pure Decorrelation'!$AC$974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'[2]Pure Decorrelation'!$AD$974:$AI$974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C-4B6E-B5C4-D49D28959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Decorrelation'!$M$979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Decorrelation'!$N$979:$S$979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6-4CBD-A48A-90C335F0FA34}"/>
            </c:ext>
          </c:extLst>
        </c:ser>
        <c:ser>
          <c:idx val="0"/>
          <c:order val="1"/>
          <c:tx>
            <c:strRef>
              <c:f>'[2]Pure Decorrelation'!$M$980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Decorrelation'!$N$980:$S$980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6-4CBD-A48A-90C335F0FA34}"/>
            </c:ext>
          </c:extLst>
        </c:ser>
        <c:ser>
          <c:idx val="2"/>
          <c:order val="2"/>
          <c:tx>
            <c:strRef>
              <c:f>'[2]Pure Decorrelation'!$M$981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Decorrelation'!$N$972:$S$972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Decorrelation'!$N$981:$S$981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76-4CBD-A48A-90C335F0F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Decorrelation'!$U$979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Decorrelation'!$V$979:$AA$979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9-4591-AE7B-8A8209DE077E}"/>
            </c:ext>
          </c:extLst>
        </c:ser>
        <c:ser>
          <c:idx val="0"/>
          <c:order val="1"/>
          <c:tx>
            <c:strRef>
              <c:f>'[2]Pure Decorrelation'!$U$980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Decorrelation'!$V$980:$AA$980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09-4591-AE7B-8A8209DE077E}"/>
            </c:ext>
          </c:extLst>
        </c:ser>
        <c:ser>
          <c:idx val="2"/>
          <c:order val="2"/>
          <c:tx>
            <c:strRef>
              <c:f>'[2]Pure Decorrelation'!$U$981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Decorrelation'!$V$972:$AA$972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Decorrelation'!$V$981:$AA$981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09-4591-AE7B-8A8209DE0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Decorrelation'!$AC$979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Decorrelation'!$AD$979:$AI$979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F-40DA-9BD5-903A7B4703CE}"/>
            </c:ext>
          </c:extLst>
        </c:ser>
        <c:ser>
          <c:idx val="0"/>
          <c:order val="1"/>
          <c:tx>
            <c:strRef>
              <c:f>'[2]Pure Decorrelation'!$AC$980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Decorrelation'!$AD$980:$AI$980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4F-40DA-9BD5-903A7B4703CE}"/>
            </c:ext>
          </c:extLst>
        </c:ser>
        <c:ser>
          <c:idx val="2"/>
          <c:order val="2"/>
          <c:tx>
            <c:strRef>
              <c:f>'[2]Pure Decorrelation'!$AC$981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Decorrelation'!$AD$972:$AI$972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Decorrelation'!$AD$981:$AI$981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4F-40DA-9BD5-903A7B470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Decorrelation'!$S$632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38-4A3B-831E-AAEF62A70E97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38-4A3B-831E-AAEF62A70E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Decorrelation'!$T$632:$Y$632</c:f>
              <c:numCache>
                <c:formatCode>General</c:formatCode>
                <c:ptCount val="6"/>
                <c:pt idx="0">
                  <c:v>-2.1158109394964768</c:v>
                </c:pt>
                <c:pt idx="1">
                  <c:v>-2.1590109501349621</c:v>
                </c:pt>
                <c:pt idx="2">
                  <c:v>-1.963559183641638</c:v>
                </c:pt>
                <c:pt idx="3">
                  <c:v>-5.4686968934068148</c:v>
                </c:pt>
                <c:pt idx="4">
                  <c:v>-0.38424322626228241</c:v>
                </c:pt>
                <c:pt idx="5">
                  <c:v>-12.971788706657575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38-4A3B-831E-AAEF62A70E97}"/>
            </c:ext>
          </c:extLst>
        </c:ser>
        <c:ser>
          <c:idx val="1"/>
          <c:order val="1"/>
          <c:tx>
            <c:strRef>
              <c:f>'[2]Pure Decorrelation'!$S$631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Decorrelation'!$T$631:$Y$631</c:f>
              <c:numCache>
                <c:formatCode>General</c:formatCode>
                <c:ptCount val="6"/>
                <c:pt idx="0">
                  <c:v>-1.061846403756705</c:v>
                </c:pt>
                <c:pt idx="1">
                  <c:v>-1.0728275887844727</c:v>
                </c:pt>
                <c:pt idx="2">
                  <c:v>-1.0320667923780689</c:v>
                </c:pt>
                <c:pt idx="3">
                  <c:v>-4.5634474955553221</c:v>
                </c:pt>
                <c:pt idx="4">
                  <c:v>-3.0489660229803425E-2</c:v>
                </c:pt>
                <c:pt idx="5">
                  <c:v>-2.3244866963771207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38-4A3B-831E-AAEF62A70E97}"/>
            </c:ext>
          </c:extLst>
        </c:ser>
        <c:ser>
          <c:idx val="2"/>
          <c:order val="2"/>
          <c:tx>
            <c:strRef>
              <c:f>'[2]Pure Decorrelation'!$S$630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Decorrelation'!$T$630:$Y$630</c:f>
              <c:numCache>
                <c:formatCode>General</c:formatCode>
                <c:ptCount val="6"/>
                <c:pt idx="0">
                  <c:v>0.32982716791638234</c:v>
                </c:pt>
                <c:pt idx="1">
                  <c:v>0.32579340225277081</c:v>
                </c:pt>
                <c:pt idx="2">
                  <c:v>0.54586441089821369</c:v>
                </c:pt>
                <c:pt idx="3">
                  <c:v>0.381193403145486</c:v>
                </c:pt>
                <c:pt idx="4">
                  <c:v>-0.29972568386502496</c:v>
                </c:pt>
                <c:pt idx="5">
                  <c:v>0.41456536760745011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38-4A3B-831E-AAEF62A70E97}"/>
            </c:ext>
          </c:extLst>
        </c:ser>
        <c:ser>
          <c:idx val="3"/>
          <c:order val="3"/>
          <c:tx>
            <c:strRef>
              <c:f>'[2]Pure Decorrelation'!$S$633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Decorrelation'!$T$633:$Y$633</c:f>
              <c:numCache>
                <c:formatCode>General</c:formatCode>
                <c:ptCount val="6"/>
                <c:pt idx="0">
                  <c:v>-5.9473617162293033</c:v>
                </c:pt>
                <c:pt idx="1">
                  <c:v>-5.9700962673398923</c:v>
                </c:pt>
                <c:pt idx="2">
                  <c:v>-7.658423615050217</c:v>
                </c:pt>
                <c:pt idx="3">
                  <c:v>-26.823247833293728</c:v>
                </c:pt>
                <c:pt idx="4">
                  <c:v>6.3000704742054048E-2</c:v>
                </c:pt>
                <c:pt idx="5">
                  <c:v>-6.8156550673021234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38-4A3B-831E-AAEF62A70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Decorrelation'!$Z$632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Decorrelation'!$AA$632:$AF$632</c:f>
              <c:numCache>
                <c:formatCode>General</c:formatCode>
                <c:ptCount val="6"/>
                <c:pt idx="0">
                  <c:v>-0.22360182496267195</c:v>
                </c:pt>
                <c:pt idx="1">
                  <c:v>-0.27365040724349227</c:v>
                </c:pt>
                <c:pt idx="2">
                  <c:v>-0.18938122684193381</c:v>
                </c:pt>
                <c:pt idx="3">
                  <c:v>-1.6835231308924419</c:v>
                </c:pt>
                <c:pt idx="4">
                  <c:v>0.3969988100971561</c:v>
                </c:pt>
                <c:pt idx="5">
                  <c:v>-8.550184269464987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5-445E-8670-B5EF8F78DAAC}"/>
            </c:ext>
          </c:extLst>
        </c:ser>
        <c:ser>
          <c:idx val="1"/>
          <c:order val="1"/>
          <c:tx>
            <c:strRef>
              <c:f>'[2]Pure Decorrelation'!$Z$631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Decorrelation'!$AA$631:$AF$631</c:f>
              <c:numCache>
                <c:formatCode>General</c:formatCode>
                <c:ptCount val="6"/>
                <c:pt idx="0">
                  <c:v>-4.8580507517927418E-3</c:v>
                </c:pt>
                <c:pt idx="1">
                  <c:v>-1.9446749794357135E-2</c:v>
                </c:pt>
                <c:pt idx="2">
                  <c:v>-9.9170507226555057E-2</c:v>
                </c:pt>
                <c:pt idx="3">
                  <c:v>-2.2492429489839747</c:v>
                </c:pt>
                <c:pt idx="4">
                  <c:v>0.53937716644188782</c:v>
                </c:pt>
                <c:pt idx="5">
                  <c:v>-1.4366882035829009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5-445E-8670-B5EF8F78DAAC}"/>
            </c:ext>
          </c:extLst>
        </c:ser>
        <c:ser>
          <c:idx val="2"/>
          <c:order val="2"/>
          <c:tx>
            <c:strRef>
              <c:f>'[2]Pure Decorrelation'!$Z$630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Decorrelation'!$AA$630:$AF$630</c:f>
              <c:numCache>
                <c:formatCode>General</c:formatCode>
                <c:ptCount val="6"/>
                <c:pt idx="0">
                  <c:v>0.73301596702618521</c:v>
                </c:pt>
                <c:pt idx="1">
                  <c:v>0.72693971587515505</c:v>
                </c:pt>
                <c:pt idx="2">
                  <c:v>0.80118178757842196</c:v>
                </c:pt>
                <c:pt idx="3">
                  <c:v>0.76880108544607151</c:v>
                </c:pt>
                <c:pt idx="4">
                  <c:v>0.42979066541393185</c:v>
                </c:pt>
                <c:pt idx="5">
                  <c:v>0.6373961549001359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55-445E-8670-B5EF8F78DAAC}"/>
            </c:ext>
          </c:extLst>
        </c:ser>
        <c:ser>
          <c:idx val="3"/>
          <c:order val="3"/>
          <c:tx>
            <c:strRef>
              <c:f>'[2]Pure Decorrelation'!$Z$633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Decorrelation'!$AA$633:$AF$633</c:f>
              <c:numCache>
                <c:formatCode>General</c:formatCode>
                <c:ptCount val="6"/>
                <c:pt idx="0">
                  <c:v>-2.7519381637215212</c:v>
                </c:pt>
                <c:pt idx="1">
                  <c:v>-2.7763920272554543</c:v>
                </c:pt>
                <c:pt idx="2">
                  <c:v>-4.0479671874120369</c:v>
                </c:pt>
                <c:pt idx="3">
                  <c:v>-15.582757175764549</c:v>
                </c:pt>
                <c:pt idx="4">
                  <c:v>0.59414682742442682</c:v>
                </c:pt>
                <c:pt idx="5">
                  <c:v>-5.3665117876501212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55-445E-8670-B5EF8F78D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Decorrelation'!$L$641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Decorrelation'!$M$641:$R$641</c:f>
              <c:numCache>
                <c:formatCode>General</c:formatCode>
                <c:ptCount val="6"/>
                <c:pt idx="0">
                  <c:v>-1.6645514019932754</c:v>
                </c:pt>
                <c:pt idx="1">
                  <c:v>-1.6738101156453276</c:v>
                </c:pt>
                <c:pt idx="2">
                  <c:v>-0.31021029029831698</c:v>
                </c:pt>
                <c:pt idx="3">
                  <c:v>-1.9038294730498437</c:v>
                </c:pt>
                <c:pt idx="4">
                  <c:v>4.0460306797659232E-2</c:v>
                </c:pt>
                <c:pt idx="5">
                  <c:v>-0.2164937866360935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3-46FF-ADC0-84213A24F026}"/>
            </c:ext>
          </c:extLst>
        </c:ser>
        <c:ser>
          <c:idx val="1"/>
          <c:order val="1"/>
          <c:tx>
            <c:strRef>
              <c:f>'[2]Pure Decorrelation'!$L$640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Decorrelation'!$M$628:$R$628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Decorrelation'!$M$640:$R$640</c:f>
              <c:numCache>
                <c:formatCode>General</c:formatCode>
                <c:ptCount val="6"/>
                <c:pt idx="0">
                  <c:v>-7.1695948530575787E-2</c:v>
                </c:pt>
                <c:pt idx="1">
                  <c:v>-0.12030740518489008</c:v>
                </c:pt>
                <c:pt idx="2">
                  <c:v>0.59860308105554627</c:v>
                </c:pt>
                <c:pt idx="3">
                  <c:v>0.12023907491339292</c:v>
                </c:pt>
                <c:pt idx="4">
                  <c:v>0.18826525752507334</c:v>
                </c:pt>
                <c:pt idx="5">
                  <c:v>0.73687426893697927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3-46FF-ADC0-84213A24F026}"/>
            </c:ext>
          </c:extLst>
        </c:ser>
        <c:ser>
          <c:idx val="2"/>
          <c:order val="2"/>
          <c:tx>
            <c:strRef>
              <c:f>'[2]Pure Decorrelation'!$L$639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Decorrelation'!$M$639:$R$639</c:f>
              <c:numCache>
                <c:formatCode>General</c:formatCode>
                <c:ptCount val="6"/>
                <c:pt idx="0">
                  <c:v>0.277550399358093</c:v>
                </c:pt>
                <c:pt idx="1">
                  <c:v>0.26352690877076596</c:v>
                </c:pt>
                <c:pt idx="2">
                  <c:v>0.61727255071001053</c:v>
                </c:pt>
                <c:pt idx="3">
                  <c:v>0.34078365592945759</c:v>
                </c:pt>
                <c:pt idx="4">
                  <c:v>0.14036871969817113</c:v>
                </c:pt>
                <c:pt idx="5">
                  <c:v>0.8928330713822098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63-46FF-ADC0-84213A24F026}"/>
            </c:ext>
          </c:extLst>
        </c:ser>
        <c:ser>
          <c:idx val="3"/>
          <c:order val="3"/>
          <c:tx>
            <c:strRef>
              <c:f>'[2]Pure Decorrelation'!$L$642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Decorrelation'!$M$642:$R$642</c:f>
              <c:numCache>
                <c:formatCode>General</c:formatCode>
                <c:ptCount val="6"/>
                <c:pt idx="0">
                  <c:v>-12.054475368595254</c:v>
                </c:pt>
                <c:pt idx="1">
                  <c:v>-12.000243007123546</c:v>
                </c:pt>
                <c:pt idx="2">
                  <c:v>-12.658154546252209</c:v>
                </c:pt>
                <c:pt idx="3">
                  <c:v>-21.886243486250596</c:v>
                </c:pt>
                <c:pt idx="4">
                  <c:v>0.24545137913554649</c:v>
                </c:pt>
                <c:pt idx="5">
                  <c:v>-5.0021323097517376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63-46FF-ADC0-84213A24F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Decorrelation'!$S$641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Decorrelation'!$T$641:$Y$641</c:f>
              <c:numCache>
                <c:formatCode>General</c:formatCode>
                <c:ptCount val="6"/>
                <c:pt idx="0">
                  <c:v>-1.1363984371696665</c:v>
                </c:pt>
                <c:pt idx="1">
                  <c:v>-1.2742494095731725</c:v>
                </c:pt>
                <c:pt idx="2">
                  <c:v>-0.35708337139521507</c:v>
                </c:pt>
                <c:pt idx="3">
                  <c:v>-0.61451956351215609</c:v>
                </c:pt>
                <c:pt idx="4">
                  <c:v>-0.33533690585334092</c:v>
                </c:pt>
                <c:pt idx="5">
                  <c:v>-0.60010542045952431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6-4AC7-99A0-5F976B47CBF1}"/>
            </c:ext>
          </c:extLst>
        </c:ser>
        <c:ser>
          <c:idx val="1"/>
          <c:order val="1"/>
          <c:tx>
            <c:strRef>
              <c:f>'[2]Pure Decorrelation'!$S$640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Decorrelation'!$T$640:$Y$640</c:f>
              <c:numCache>
                <c:formatCode>General</c:formatCode>
                <c:ptCount val="6"/>
                <c:pt idx="0">
                  <c:v>5.3742861922919313E-3</c:v>
                </c:pt>
                <c:pt idx="1">
                  <c:v>-1.2473627479950705E-3</c:v>
                </c:pt>
                <c:pt idx="2">
                  <c:v>0.51289807907154739</c:v>
                </c:pt>
                <c:pt idx="3">
                  <c:v>0.26471511236322037</c:v>
                </c:pt>
                <c:pt idx="4">
                  <c:v>-7.8108760953866721E-2</c:v>
                </c:pt>
                <c:pt idx="5">
                  <c:v>0.25490023940353401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6-4AC7-99A0-5F976B47CBF1}"/>
            </c:ext>
          </c:extLst>
        </c:ser>
        <c:ser>
          <c:idx val="2"/>
          <c:order val="2"/>
          <c:tx>
            <c:strRef>
              <c:f>'[2]Pure Decorrelation'!$S$639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Decorrelation'!$T$639:$Y$639</c:f>
              <c:numCache>
                <c:formatCode>General</c:formatCode>
                <c:ptCount val="6"/>
                <c:pt idx="0">
                  <c:v>0.30807275085827557</c:v>
                </c:pt>
                <c:pt idx="1">
                  <c:v>0.30407574689171468</c:v>
                </c:pt>
                <c:pt idx="2">
                  <c:v>0.5756388220966463</c:v>
                </c:pt>
                <c:pt idx="3">
                  <c:v>0.3479817780042872</c:v>
                </c:pt>
                <c:pt idx="4">
                  <c:v>-0.22883259773627432</c:v>
                </c:pt>
                <c:pt idx="5">
                  <c:v>0.48823744766506072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6-4AC7-99A0-5F976B47CBF1}"/>
            </c:ext>
          </c:extLst>
        </c:ser>
        <c:ser>
          <c:idx val="3"/>
          <c:order val="3"/>
          <c:tx>
            <c:strRef>
              <c:f>'[2]Pure Decorrelation'!$S$642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Decorrelation'!$T$642:$Y$642</c:f>
              <c:numCache>
                <c:formatCode>General</c:formatCode>
                <c:ptCount val="6"/>
                <c:pt idx="0">
                  <c:v>-4.8053551789714657</c:v>
                </c:pt>
                <c:pt idx="1">
                  <c:v>-4.7242334072396996</c:v>
                </c:pt>
                <c:pt idx="2">
                  <c:v>-5.7523538623402972</c:v>
                </c:pt>
                <c:pt idx="3">
                  <c:v>-13.027251468665007</c:v>
                </c:pt>
                <c:pt idx="4">
                  <c:v>8.0613488402120292E-2</c:v>
                </c:pt>
                <c:pt idx="5">
                  <c:v>-2.2318953920667961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B6-4AC7-99A0-5F976B47C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'[2]Pure Decorrelation'!$Z$641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Decorrelation'!$AA$641:$AF$641</c:f>
              <c:numCache>
                <c:formatCode>General</c:formatCode>
                <c:ptCount val="6"/>
                <c:pt idx="0">
                  <c:v>0.16978968212104684</c:v>
                </c:pt>
                <c:pt idx="1">
                  <c:v>0.10558147467578292</c:v>
                </c:pt>
                <c:pt idx="2">
                  <c:v>0.34700933298465109</c:v>
                </c:pt>
                <c:pt idx="3">
                  <c:v>0.3655125442581878</c:v>
                </c:pt>
                <c:pt idx="4">
                  <c:v>0.38747816059612106</c:v>
                </c:pt>
                <c:pt idx="5">
                  <c:v>-5.9939414553032866E-2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1-4510-8FD6-D06711A5E603}"/>
            </c:ext>
          </c:extLst>
        </c:ser>
        <c:ser>
          <c:idx val="1"/>
          <c:order val="1"/>
          <c:tx>
            <c:strRef>
              <c:f>'[2]Pure Decorrelation'!$Z$640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Decorrelation'!$T$628:$Y$628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'[2]Pure Decorrelation'!$AA$640:$AF$640</c:f>
              <c:numCache>
                <c:formatCode>General</c:formatCode>
                <c:ptCount val="6"/>
                <c:pt idx="0">
                  <c:v>0.61133864393157489</c:v>
                </c:pt>
                <c:pt idx="1">
                  <c:v>0.60007899833535672</c:v>
                </c:pt>
                <c:pt idx="2">
                  <c:v>0.78997587309897788</c:v>
                </c:pt>
                <c:pt idx="3">
                  <c:v>0.67302693016142268</c:v>
                </c:pt>
                <c:pt idx="4">
                  <c:v>0.50019698926229417</c:v>
                </c:pt>
                <c:pt idx="5">
                  <c:v>0.54990990127379447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1-4510-8FD6-D06711A5E603}"/>
            </c:ext>
          </c:extLst>
        </c:ser>
        <c:ser>
          <c:idx val="2"/>
          <c:order val="2"/>
          <c:tx>
            <c:strRef>
              <c:f>'[2]Pure Decorrelation'!$Z$639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Decorrelation'!$AA$639:$AF$639</c:f>
              <c:numCache>
                <c:formatCode>General</c:formatCode>
                <c:ptCount val="6"/>
                <c:pt idx="0">
                  <c:v>0.73450738610471145</c:v>
                </c:pt>
                <c:pt idx="1">
                  <c:v>0.7273831310558605</c:v>
                </c:pt>
                <c:pt idx="2">
                  <c:v>0.81749647505092859</c:v>
                </c:pt>
                <c:pt idx="3">
                  <c:v>0.75680084768919142</c:v>
                </c:pt>
                <c:pt idx="4">
                  <c:v>0.43905677886409411</c:v>
                </c:pt>
                <c:pt idx="5">
                  <c:v>0.67041235668471866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1-4510-8FD6-D06711A5E603}"/>
            </c:ext>
          </c:extLst>
        </c:ser>
        <c:ser>
          <c:idx val="3"/>
          <c:order val="3"/>
          <c:tx>
            <c:strRef>
              <c:f>'[2]Pure Decorrelation'!$Z$642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'[2]Pure Decorrelation'!$AA$642:$AF$642</c:f>
              <c:numCache>
                <c:formatCode>General</c:formatCode>
                <c:ptCount val="6"/>
                <c:pt idx="0">
                  <c:v>-1.9411314746568402</c:v>
                </c:pt>
                <c:pt idx="1">
                  <c:v>-1.8778676347201346</c:v>
                </c:pt>
                <c:pt idx="2">
                  <c:v>-2.908030676455807</c:v>
                </c:pt>
                <c:pt idx="3">
                  <c:v>-6.6963384834282387</c:v>
                </c:pt>
                <c:pt idx="4">
                  <c:v>0.60035059609855979</c:v>
                </c:pt>
                <c:pt idx="5">
                  <c:v>-1.4577652275646189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1-4510-8FD6-D06711A5E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Decorrelation'!$M$298:$W$298</c:f>
              <c:numCache>
                <c:formatCode>General</c:formatCode>
                <c:ptCount val="11"/>
                <c:pt idx="0">
                  <c:v>5004924.1538461521</c:v>
                </c:pt>
                <c:pt idx="1">
                  <c:v>8506681.5538461562</c:v>
                </c:pt>
                <c:pt idx="2">
                  <c:v>8747302.9846153855</c:v>
                </c:pt>
                <c:pt idx="3">
                  <c:v>14656947.907692306</c:v>
                </c:pt>
                <c:pt idx="4">
                  <c:v>7242196.2153846165</c:v>
                </c:pt>
                <c:pt idx="5">
                  <c:v>7607866.8384615378</c:v>
                </c:pt>
                <c:pt idx="6">
                  <c:v>9704401.3230769243</c:v>
                </c:pt>
                <c:pt idx="7">
                  <c:v>9151259.3999999985</c:v>
                </c:pt>
                <c:pt idx="8">
                  <c:v>8417915.5384615399</c:v>
                </c:pt>
                <c:pt idx="9">
                  <c:v>23105627.446153842</c:v>
                </c:pt>
                <c:pt idx="10">
                  <c:v>13292007.346153846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7-47DA-A110-8E7B56D9DB53}"/>
            </c:ext>
          </c:extLst>
        </c:ser>
        <c:ser>
          <c:idx val="0"/>
          <c:order val="1"/>
          <c:tx>
            <c:strRef>
              <c:f>'[2]Pure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Decorrelation'!$M$297:$W$297</c:f>
              <c:numCache>
                <c:formatCode>General</c:formatCode>
                <c:ptCount val="11"/>
                <c:pt idx="0">
                  <c:v>6723958.0866666678</c:v>
                </c:pt>
                <c:pt idx="1">
                  <c:v>7842156.4333333336</c:v>
                </c:pt>
                <c:pt idx="2">
                  <c:v>8003240.8733333321</c:v>
                </c:pt>
                <c:pt idx="3">
                  <c:v>13123818.173333334</c:v>
                </c:pt>
                <c:pt idx="4">
                  <c:v>5388013.4133333312</c:v>
                </c:pt>
                <c:pt idx="5">
                  <c:v>10567364.653333334</c:v>
                </c:pt>
                <c:pt idx="6">
                  <c:v>8583181.6333333328</c:v>
                </c:pt>
                <c:pt idx="7">
                  <c:v>11395793.873333331</c:v>
                </c:pt>
                <c:pt idx="8">
                  <c:v>8619195.793333333</c:v>
                </c:pt>
                <c:pt idx="9">
                  <c:v>34067527.50666666</c:v>
                </c:pt>
                <c:pt idx="10">
                  <c:v>9904458.7599999979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7-47DA-A110-8E7B56D9DB53}"/>
            </c:ext>
          </c:extLst>
        </c:ser>
        <c:ser>
          <c:idx val="4"/>
          <c:order val="2"/>
          <c:tx>
            <c:strRef>
              <c:f>'[2]Pure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Decorrelation'!$M$295:$W$295</c:f>
              <c:numCache>
                <c:formatCode>General</c:formatCode>
                <c:ptCount val="11"/>
                <c:pt idx="0">
                  <c:v>11676738.550000001</c:v>
                </c:pt>
                <c:pt idx="1">
                  <c:v>7939131.6499999994</c:v>
                </c:pt>
                <c:pt idx="2">
                  <c:v>8062961.5499999998</c:v>
                </c:pt>
                <c:pt idx="3">
                  <c:v>15585432.600000001</c:v>
                </c:pt>
                <c:pt idx="4">
                  <c:v>3467025.8499999996</c:v>
                </c:pt>
                <c:pt idx="5">
                  <c:v>13662042.399999999</c:v>
                </c:pt>
                <c:pt idx="6">
                  <c:v>5545604.3499999996</c:v>
                </c:pt>
                <c:pt idx="7">
                  <c:v>9094235.25</c:v>
                </c:pt>
                <c:pt idx="8">
                  <c:v>7915084.5</c:v>
                </c:pt>
                <c:pt idx="9">
                  <c:v>40915204.350000001</c:v>
                </c:pt>
                <c:pt idx="10">
                  <c:v>5568862.6499999994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7-47DA-A110-8E7B56D9DB53}"/>
            </c:ext>
          </c:extLst>
        </c:ser>
        <c:ser>
          <c:idx val="2"/>
          <c:order val="3"/>
          <c:tx>
            <c:strRef>
              <c:f>'[2]Pure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Decorrelation'!$M$294:$W$294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07-47DA-A110-8E7B56D9D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Decorrelation'!$Y$298:$AI$298</c:f>
              <c:numCache>
                <c:formatCode>General</c:formatCode>
                <c:ptCount val="11"/>
                <c:pt idx="0">
                  <c:v>5.6375665633276526</c:v>
                </c:pt>
                <c:pt idx="1">
                  <c:v>8.0399591595274771</c:v>
                </c:pt>
                <c:pt idx="2">
                  <c:v>8.1410815598819273</c:v>
                </c:pt>
                <c:pt idx="3">
                  <c:v>13.52442864622348</c:v>
                </c:pt>
                <c:pt idx="4">
                  <c:v>8.0717055439364724</c:v>
                </c:pt>
                <c:pt idx="5">
                  <c:v>7.9053979601746835</c:v>
                </c:pt>
                <c:pt idx="6">
                  <c:v>8.6203073068199547</c:v>
                </c:pt>
                <c:pt idx="7">
                  <c:v>4.5927887124475104</c:v>
                </c:pt>
                <c:pt idx="8">
                  <c:v>5.5819058409892026</c:v>
                </c:pt>
                <c:pt idx="9">
                  <c:v>14.521068203348952</c:v>
                </c:pt>
                <c:pt idx="10">
                  <c:v>15.36975067269881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0-432F-A467-4DA9728E8BF0}"/>
            </c:ext>
          </c:extLst>
        </c:ser>
        <c:ser>
          <c:idx val="0"/>
          <c:order val="1"/>
          <c:tx>
            <c:strRef>
              <c:f>'[2]Pure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Decorrelation'!$Y$297:$AI$297</c:f>
              <c:numCache>
                <c:formatCode>General</c:formatCode>
                <c:ptCount val="11"/>
                <c:pt idx="0">
                  <c:v>7.0188272029083825</c:v>
                </c:pt>
                <c:pt idx="1">
                  <c:v>7.4104344440406811</c:v>
                </c:pt>
                <c:pt idx="2">
                  <c:v>7.4604528952498592</c:v>
                </c:pt>
                <c:pt idx="3">
                  <c:v>11.575853338640108</c:v>
                </c:pt>
                <c:pt idx="4">
                  <c:v>6.4361823050258664</c:v>
                </c:pt>
                <c:pt idx="5">
                  <c:v>10.303041928798581</c:v>
                </c:pt>
                <c:pt idx="6">
                  <c:v>8.6555066800847058</c:v>
                </c:pt>
                <c:pt idx="7">
                  <c:v>6.1392135748531045</c:v>
                </c:pt>
                <c:pt idx="8">
                  <c:v>5.5660717252409073</c:v>
                </c:pt>
                <c:pt idx="9">
                  <c:v>16.867600262894602</c:v>
                </c:pt>
                <c:pt idx="10">
                  <c:v>12.169179246864905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0-432F-A467-4DA9728E8BF0}"/>
            </c:ext>
          </c:extLst>
        </c:ser>
        <c:ser>
          <c:idx val="4"/>
          <c:order val="2"/>
          <c:tx>
            <c:strRef>
              <c:f>'[2]Pure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Decorrelation'!$Y$295:$AI$295</c:f>
              <c:numCache>
                <c:formatCode>General</c:formatCode>
                <c:ptCount val="11"/>
                <c:pt idx="0">
                  <c:v>12.243891776993406</c:v>
                </c:pt>
                <c:pt idx="1">
                  <c:v>7.2095640504849152</c:v>
                </c:pt>
                <c:pt idx="2">
                  <c:v>7.2519295036676334</c:v>
                </c:pt>
                <c:pt idx="3">
                  <c:v>13.517423518048599</c:v>
                </c:pt>
                <c:pt idx="4">
                  <c:v>4.8042806800440303</c:v>
                </c:pt>
                <c:pt idx="5">
                  <c:v>14.988952374586372</c:v>
                </c:pt>
                <c:pt idx="6">
                  <c:v>6.7682207510573793</c:v>
                </c:pt>
                <c:pt idx="7">
                  <c:v>3.4486647561076098</c:v>
                </c:pt>
                <c:pt idx="8">
                  <c:v>4.3775605937698865</c:v>
                </c:pt>
                <c:pt idx="9">
                  <c:v>19.603938374540306</c:v>
                </c:pt>
                <c:pt idx="10">
                  <c:v>9.9817312621395082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C0-432F-A467-4DA9728E8BF0}"/>
            </c:ext>
          </c:extLst>
        </c:ser>
        <c:ser>
          <c:idx val="2"/>
          <c:order val="3"/>
          <c:tx>
            <c:strRef>
              <c:f>'[2]Pure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Decorrelation'!$Y$294:$AI$294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C0-432F-A467-4DA9728E8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Decorrelation'!$AK$298:$AU$298</c:f>
              <c:numCache>
                <c:formatCode>General</c:formatCode>
                <c:ptCount val="11"/>
                <c:pt idx="0">
                  <c:v>5.6375665633276526</c:v>
                </c:pt>
                <c:pt idx="1">
                  <c:v>3.2450661299606924</c:v>
                </c:pt>
                <c:pt idx="2">
                  <c:v>3.3660956764056413</c:v>
                </c:pt>
                <c:pt idx="3">
                  <c:v>13.52442864622348</c:v>
                </c:pt>
                <c:pt idx="4">
                  <c:v>3.4771287175401353</c:v>
                </c:pt>
                <c:pt idx="5">
                  <c:v>7.9053979601746835</c:v>
                </c:pt>
                <c:pt idx="6">
                  <c:v>3.7146038168181592</c:v>
                </c:pt>
                <c:pt idx="7">
                  <c:v>2.4901302805868903</c:v>
                </c:pt>
                <c:pt idx="8">
                  <c:v>1.3572703411444449</c:v>
                </c:pt>
                <c:pt idx="9">
                  <c:v>14.521068203348952</c:v>
                </c:pt>
                <c:pt idx="10">
                  <c:v>10.350902501574287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D-4A6B-8E4A-68FADF3CF7CE}"/>
            </c:ext>
          </c:extLst>
        </c:ser>
        <c:ser>
          <c:idx val="0"/>
          <c:order val="1"/>
          <c:tx>
            <c:strRef>
              <c:f>'[2]Pure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Decorrelation'!$AK$297:$AU$297</c:f>
              <c:numCache>
                <c:formatCode>General</c:formatCode>
                <c:ptCount val="11"/>
                <c:pt idx="0">
                  <c:v>7.0188272029083825</c:v>
                </c:pt>
                <c:pt idx="1">
                  <c:v>3.3160689693627261</c:v>
                </c:pt>
                <c:pt idx="2">
                  <c:v>3.3878211798969029</c:v>
                </c:pt>
                <c:pt idx="3">
                  <c:v>11.575853338640108</c:v>
                </c:pt>
                <c:pt idx="4">
                  <c:v>3.1944654958617567</c:v>
                </c:pt>
                <c:pt idx="5">
                  <c:v>10.303041928798581</c:v>
                </c:pt>
                <c:pt idx="6">
                  <c:v>4.2942625860947494</c:v>
                </c:pt>
                <c:pt idx="7">
                  <c:v>3.3632543122551097</c:v>
                </c:pt>
                <c:pt idx="8">
                  <c:v>1.3647802941066525</c:v>
                </c:pt>
                <c:pt idx="9">
                  <c:v>16.867600262894602</c:v>
                </c:pt>
                <c:pt idx="10">
                  <c:v>8.2052942939521749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9D-4A6B-8E4A-68FADF3CF7CE}"/>
            </c:ext>
          </c:extLst>
        </c:ser>
        <c:ser>
          <c:idx val="4"/>
          <c:order val="2"/>
          <c:tx>
            <c:strRef>
              <c:f>'[2]Pure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Decorrelation'!$AK$295:$AU$295</c:f>
              <c:numCache>
                <c:formatCode>General</c:formatCode>
                <c:ptCount val="11"/>
                <c:pt idx="0">
                  <c:v>12.243891776993406</c:v>
                </c:pt>
                <c:pt idx="1">
                  <c:v>2.9270805404288698</c:v>
                </c:pt>
                <c:pt idx="2">
                  <c:v>2.986795767035801</c:v>
                </c:pt>
                <c:pt idx="3">
                  <c:v>13.517423518048599</c:v>
                </c:pt>
                <c:pt idx="4">
                  <c:v>2.075865521204832</c:v>
                </c:pt>
                <c:pt idx="5">
                  <c:v>14.988952374586372</c:v>
                </c:pt>
                <c:pt idx="6">
                  <c:v>2.5863268389133736</c:v>
                </c:pt>
                <c:pt idx="7">
                  <c:v>2.1138878950383515</c:v>
                </c:pt>
                <c:pt idx="8">
                  <c:v>1.200642920366954</c:v>
                </c:pt>
                <c:pt idx="9">
                  <c:v>19.603938374540306</c:v>
                </c:pt>
                <c:pt idx="10">
                  <c:v>6.3577005198807459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9D-4A6B-8E4A-68FADF3CF7CE}"/>
            </c:ext>
          </c:extLst>
        </c:ser>
        <c:ser>
          <c:idx val="2"/>
          <c:order val="3"/>
          <c:tx>
            <c:strRef>
              <c:f>'[2]Pure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Decorrelation'!$AK$294:$AU$294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9D-4A6B-8E4A-68FADF3CF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'[2]Pure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Decorrelation'!$M$299:$W$299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A-4EC9-866D-1DD05E7E173C}"/>
            </c:ext>
          </c:extLst>
        </c:ser>
        <c:ser>
          <c:idx val="3"/>
          <c:order val="1"/>
          <c:tx>
            <c:strRef>
              <c:f>'[2]Pure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Decorrelation'!$M$300:$W$300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A-4EC9-866D-1DD05E7E173C}"/>
            </c:ext>
          </c:extLst>
        </c:ser>
        <c:ser>
          <c:idx val="0"/>
          <c:order val="2"/>
          <c:tx>
            <c:strRef>
              <c:f>'[2]Pure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'[2]Pure Decorrelation'!$M$301:$W$301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A-4EC9-866D-1DD05E7E1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'[2]Pure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Decorrelation'!$Y$299:$AI$299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A-4474-A2F7-97D331C4DDC2}"/>
            </c:ext>
          </c:extLst>
        </c:ser>
        <c:ser>
          <c:idx val="3"/>
          <c:order val="1"/>
          <c:tx>
            <c:strRef>
              <c:f>'[2]Pure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Decorrelation'!$Y$300:$AI$300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A-4474-A2F7-97D331C4DDC2}"/>
            </c:ext>
          </c:extLst>
        </c:ser>
        <c:ser>
          <c:idx val="0"/>
          <c:order val="2"/>
          <c:tx>
            <c:strRef>
              <c:f>'[2]Pure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Decorrelation'!$Y$301:$AI$301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A-4474-A2F7-97D331C4D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'[2]Pure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Decorrelation'!$AK$299:$AU$299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1-4172-8D05-0845A5DE0252}"/>
            </c:ext>
          </c:extLst>
        </c:ser>
        <c:ser>
          <c:idx val="3"/>
          <c:order val="1"/>
          <c:tx>
            <c:strRef>
              <c:f>'[2]Pure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Decorrelation'!$AK$300:$AU$300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1-4172-8D05-0845A5DE0252}"/>
            </c:ext>
          </c:extLst>
        </c:ser>
        <c:ser>
          <c:idx val="0"/>
          <c:order val="2"/>
          <c:tx>
            <c:strRef>
              <c:f>'[2]Pure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Decorrelation'!$AK$301:$AU$301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01-4172-8D05-0845A5DE0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Decorrelation'!$L$320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Decorrelation'!$M$320:$W$320</c:f>
              <c:numCache>
                <c:formatCode>General</c:formatCode>
                <c:ptCount val="11"/>
                <c:pt idx="0">
                  <c:v>2757822.8</c:v>
                </c:pt>
                <c:pt idx="1">
                  <c:v>8613350.6999999993</c:v>
                </c:pt>
                <c:pt idx="2">
                  <c:v>8765863.5999999996</c:v>
                </c:pt>
                <c:pt idx="3">
                  <c:v>4516899.5999999996</c:v>
                </c:pt>
                <c:pt idx="4">
                  <c:v>6097027.6999999993</c:v>
                </c:pt>
                <c:pt idx="5">
                  <c:v>2585383.1</c:v>
                </c:pt>
                <c:pt idx="6">
                  <c:v>9502922.8000000007</c:v>
                </c:pt>
                <c:pt idx="7">
                  <c:v>8916005.8000000007</c:v>
                </c:pt>
                <c:pt idx="8">
                  <c:v>8192644.5999999996</c:v>
                </c:pt>
                <c:pt idx="9">
                  <c:v>7189980.5999999996</c:v>
                </c:pt>
                <c:pt idx="10">
                  <c:v>9444532.3999999985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1-4A88-B799-0D1953DDC1BD}"/>
            </c:ext>
          </c:extLst>
        </c:ser>
        <c:ser>
          <c:idx val="0"/>
          <c:order val="1"/>
          <c:tx>
            <c:strRef>
              <c:f>'[2]Pure Decorrelation'!$L$319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Decorrelation'!$M$319:$W$319</c:f>
              <c:numCache>
                <c:formatCode>General</c:formatCode>
                <c:ptCount val="11"/>
                <c:pt idx="0">
                  <c:v>5013891.8</c:v>
                </c:pt>
                <c:pt idx="1">
                  <c:v>4665721.4000000004</c:v>
                </c:pt>
                <c:pt idx="2">
                  <c:v>4915424.5999999996</c:v>
                </c:pt>
                <c:pt idx="3">
                  <c:v>8707755.5999999996</c:v>
                </c:pt>
                <c:pt idx="4">
                  <c:v>2785226.2</c:v>
                </c:pt>
                <c:pt idx="5">
                  <c:v>6865548.5999999996</c:v>
                </c:pt>
                <c:pt idx="6">
                  <c:v>4271425.8</c:v>
                </c:pt>
                <c:pt idx="7">
                  <c:v>9705556.6000000015</c:v>
                </c:pt>
                <c:pt idx="8">
                  <c:v>8742480.3000000007</c:v>
                </c:pt>
                <c:pt idx="9">
                  <c:v>20980250.800000001</c:v>
                </c:pt>
                <c:pt idx="10">
                  <c:v>5890457.5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1-4A88-B799-0D1953DDC1BD}"/>
            </c:ext>
          </c:extLst>
        </c:ser>
        <c:ser>
          <c:idx val="4"/>
          <c:order val="2"/>
          <c:tx>
            <c:strRef>
              <c:f>'[2]Pure Decorrelation'!$L$317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Decorrelation'!$M$317:$W$317</c:f>
              <c:numCache>
                <c:formatCode>General</c:formatCode>
                <c:ptCount val="11"/>
                <c:pt idx="0">
                  <c:v>8459850.8000000007</c:v>
                </c:pt>
                <c:pt idx="1">
                  <c:v>8094781.7000000002</c:v>
                </c:pt>
                <c:pt idx="2">
                  <c:v>8244899.6999999993</c:v>
                </c:pt>
                <c:pt idx="3">
                  <c:v>11453146.300000001</c:v>
                </c:pt>
                <c:pt idx="4">
                  <c:v>3664577.8000000003</c:v>
                </c:pt>
                <c:pt idx="5">
                  <c:v>8034633</c:v>
                </c:pt>
                <c:pt idx="6">
                  <c:v>4227940.4000000004</c:v>
                </c:pt>
                <c:pt idx="7">
                  <c:v>9172258.4000000004</c:v>
                </c:pt>
                <c:pt idx="8">
                  <c:v>7919872.7999999998</c:v>
                </c:pt>
                <c:pt idx="9">
                  <c:v>42682352.100000001</c:v>
                </c:pt>
                <c:pt idx="10">
                  <c:v>5768209.0999999996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41-4A88-B799-0D1953DDC1BD}"/>
            </c:ext>
          </c:extLst>
        </c:ser>
        <c:ser>
          <c:idx val="2"/>
          <c:order val="3"/>
          <c:tx>
            <c:strRef>
              <c:f>'[2]Pure Decorrelation'!$L$316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Decorrelation'!$M$316:$W$316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41-4A88-B799-0D1953DDC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Decorrelation'!$X$320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Decorrelation'!$Y$320:$AI$320</c:f>
              <c:numCache>
                <c:formatCode>General</c:formatCode>
                <c:ptCount val="11"/>
                <c:pt idx="0">
                  <c:v>3.938546110363677</c:v>
                </c:pt>
                <c:pt idx="1">
                  <c:v>8.1258777052629725</c:v>
                </c:pt>
                <c:pt idx="2">
                  <c:v>8.1500113722635437</c:v>
                </c:pt>
                <c:pt idx="3">
                  <c:v>4.4170532883057607</c:v>
                </c:pt>
                <c:pt idx="4">
                  <c:v>7.3545191547920696</c:v>
                </c:pt>
                <c:pt idx="5">
                  <c:v>3.8676528222393243</c:v>
                </c:pt>
                <c:pt idx="6">
                  <c:v>8.2580564578762274</c:v>
                </c:pt>
                <c:pt idx="7">
                  <c:v>3.8663589550415054</c:v>
                </c:pt>
                <c:pt idx="8">
                  <c:v>5.1239972953451796</c:v>
                </c:pt>
                <c:pt idx="9">
                  <c:v>9.3380608908133578</c:v>
                </c:pt>
                <c:pt idx="10">
                  <c:v>14.623767545376904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D-4711-BF04-07FED9A4745E}"/>
            </c:ext>
          </c:extLst>
        </c:ser>
        <c:ser>
          <c:idx val="0"/>
          <c:order val="1"/>
          <c:tx>
            <c:strRef>
              <c:f>'[2]Pure Decorrelation'!$X$319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Decorrelation'!$Y$319:$AI$319</c:f>
              <c:numCache>
                <c:formatCode>General</c:formatCode>
                <c:ptCount val="11"/>
                <c:pt idx="0">
                  <c:v>4.8863280975725507</c:v>
                </c:pt>
                <c:pt idx="1">
                  <c:v>5.4311187100363894</c:v>
                </c:pt>
                <c:pt idx="2">
                  <c:v>5.4672750069992624</c:v>
                </c:pt>
                <c:pt idx="3">
                  <c:v>7.882506670197472</c:v>
                </c:pt>
                <c:pt idx="4">
                  <c:v>4.3293957152112856</c:v>
                </c:pt>
                <c:pt idx="5">
                  <c:v>7.4047391567844905</c:v>
                </c:pt>
                <c:pt idx="6">
                  <c:v>5.8686322115128862</c:v>
                </c:pt>
                <c:pt idx="7">
                  <c:v>5.0741524836746983</c:v>
                </c:pt>
                <c:pt idx="8">
                  <c:v>5.5198391601443291</c:v>
                </c:pt>
                <c:pt idx="9">
                  <c:v>13.239779171859844</c:v>
                </c:pt>
                <c:pt idx="10">
                  <c:v>9.1858777055516843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D-4711-BF04-07FED9A4745E}"/>
            </c:ext>
          </c:extLst>
        </c:ser>
        <c:ser>
          <c:idx val="4"/>
          <c:order val="2"/>
          <c:tx>
            <c:strRef>
              <c:f>'[2]Pure Decorrelation'!$X$317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Decorrelation'!$Y$317:$AI$317</c:f>
              <c:numCache>
                <c:formatCode>General</c:formatCode>
                <c:ptCount val="11"/>
                <c:pt idx="0">
                  <c:v>9.6000398077769198</c:v>
                </c:pt>
                <c:pt idx="1">
                  <c:v>7.3248629534849901</c:v>
                </c:pt>
                <c:pt idx="2">
                  <c:v>7.3892193618463349</c:v>
                </c:pt>
                <c:pt idx="3">
                  <c:v>11.767389501200523</c:v>
                </c:pt>
                <c:pt idx="4">
                  <c:v>4.8557871765078744</c:v>
                </c:pt>
                <c:pt idx="5">
                  <c:v>10.864542953041383</c:v>
                </c:pt>
                <c:pt idx="6">
                  <c:v>6.238454737351276</c:v>
                </c:pt>
                <c:pt idx="7">
                  <c:v>3.4241579864174123</c:v>
                </c:pt>
                <c:pt idx="8">
                  <c:v>4.4189764729468157</c:v>
                </c:pt>
                <c:pt idx="9">
                  <c:v>18.718666726117956</c:v>
                </c:pt>
                <c:pt idx="10">
                  <c:v>9.7646353339543559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FD-4711-BF04-07FED9A4745E}"/>
            </c:ext>
          </c:extLst>
        </c:ser>
        <c:ser>
          <c:idx val="2"/>
          <c:order val="3"/>
          <c:tx>
            <c:strRef>
              <c:f>'[2]Pure Decorrelation'!$X$316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Decorrelation'!$Y$316:$AI$316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FD-4711-BF04-07FED9A47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'[2]Pure Decorrelation'!$AJ$320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Decorrelation'!$AK$320:$AU$320</c:f>
              <c:numCache>
                <c:formatCode>General</c:formatCode>
                <c:ptCount val="11"/>
                <c:pt idx="0">
                  <c:v>3.938546110363677</c:v>
                </c:pt>
                <c:pt idx="1">
                  <c:v>3.5163961716461927</c:v>
                </c:pt>
                <c:pt idx="2">
                  <c:v>3.6081168484874064</c:v>
                </c:pt>
                <c:pt idx="3">
                  <c:v>4.4170532883057607</c:v>
                </c:pt>
                <c:pt idx="4">
                  <c:v>3.049016631391714</c:v>
                </c:pt>
                <c:pt idx="5">
                  <c:v>3.8676528222393243</c:v>
                </c:pt>
                <c:pt idx="6">
                  <c:v>3.6844344079727311</c:v>
                </c:pt>
                <c:pt idx="7">
                  <c:v>2.1847795956069609</c:v>
                </c:pt>
                <c:pt idx="8">
                  <c:v>1.1985429218970238</c:v>
                </c:pt>
                <c:pt idx="9">
                  <c:v>9.3380608908133578</c:v>
                </c:pt>
                <c:pt idx="10">
                  <c:v>9.8764289112528765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8-4E73-9CC6-90F546CC652C}"/>
            </c:ext>
          </c:extLst>
        </c:ser>
        <c:ser>
          <c:idx val="0"/>
          <c:order val="1"/>
          <c:tx>
            <c:strRef>
              <c:f>'[2]Pure Decorrelation'!$AJ$319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Decorrelation'!$AK$319:$AU$319</c:f>
              <c:numCache>
                <c:formatCode>General</c:formatCode>
                <c:ptCount val="11"/>
                <c:pt idx="0">
                  <c:v>4.8863280975725507</c:v>
                </c:pt>
                <c:pt idx="1">
                  <c:v>2.4758689242415137</c:v>
                </c:pt>
                <c:pt idx="2">
                  <c:v>2.5156416224548597</c:v>
                </c:pt>
                <c:pt idx="3">
                  <c:v>7.882506670197472</c:v>
                </c:pt>
                <c:pt idx="4">
                  <c:v>2.1817531478038292</c:v>
                </c:pt>
                <c:pt idx="5">
                  <c:v>7.4047391567844905</c:v>
                </c:pt>
                <c:pt idx="6">
                  <c:v>2.4787241777405145</c:v>
                </c:pt>
                <c:pt idx="7">
                  <c:v>2.6666833674302324</c:v>
                </c:pt>
                <c:pt idx="8">
                  <c:v>1.2388110118685289</c:v>
                </c:pt>
                <c:pt idx="9">
                  <c:v>13.239779171859844</c:v>
                </c:pt>
                <c:pt idx="10">
                  <c:v>5.74347421254497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8-4E73-9CC6-90F546CC652C}"/>
            </c:ext>
          </c:extLst>
        </c:ser>
        <c:ser>
          <c:idx val="4"/>
          <c:order val="2"/>
          <c:tx>
            <c:strRef>
              <c:f>'[2]Pure Decorrelation'!$AJ$317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Decorrelation'!$AK$317:$AU$317</c:f>
              <c:numCache>
                <c:formatCode>General</c:formatCode>
                <c:ptCount val="11"/>
                <c:pt idx="0">
                  <c:v>9.6000398077769198</c:v>
                </c:pt>
                <c:pt idx="1">
                  <c:v>2.9493121067760515</c:v>
                </c:pt>
                <c:pt idx="2">
                  <c:v>3.0303965359460561</c:v>
                </c:pt>
                <c:pt idx="3">
                  <c:v>11.767389501200523</c:v>
                </c:pt>
                <c:pt idx="4">
                  <c:v>2.1449846166069615</c:v>
                </c:pt>
                <c:pt idx="5">
                  <c:v>10.864542953041383</c:v>
                </c:pt>
                <c:pt idx="6">
                  <c:v>2.4094994227634743</c:v>
                </c:pt>
                <c:pt idx="7">
                  <c:v>2.1261316156480463</c:v>
                </c:pt>
                <c:pt idx="8">
                  <c:v>1.2072535874322055</c:v>
                </c:pt>
                <c:pt idx="9">
                  <c:v>18.718666726117956</c:v>
                </c:pt>
                <c:pt idx="10">
                  <c:v>6.0044534602202475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8-4E73-9CC6-90F546CC652C}"/>
            </c:ext>
          </c:extLst>
        </c:ser>
        <c:ser>
          <c:idx val="2"/>
          <c:order val="3"/>
          <c:tx>
            <c:strRef>
              <c:f>'[2]Pure Decorrelation'!$AJ$316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'[2]Pure Decorrelation'!$AK$316:$AU$316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28-4E73-9CC6-90F546CC6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'[2]Pure Decorrelation'!$L$321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Decorrelation'!$M$321:$W$321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3-43A0-A1EE-33C45F676493}"/>
            </c:ext>
          </c:extLst>
        </c:ser>
        <c:ser>
          <c:idx val="3"/>
          <c:order val="1"/>
          <c:tx>
            <c:strRef>
              <c:f>'[2]Pure Decorrelation'!$L$322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Decorrelation'!$M$322:$W$322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93-43A0-A1EE-33C45F676493}"/>
            </c:ext>
          </c:extLst>
        </c:ser>
        <c:ser>
          <c:idx val="0"/>
          <c:order val="2"/>
          <c:tx>
            <c:strRef>
              <c:f>'[2]Pure Decorrelation'!$L$323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Decorrelation'!$M$314:$W$314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Decorrelation'!$M$323:$W$323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93-43A0-A1EE-33C45F676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'[2]Pure Decorrelation'!$X$321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Decorrelation'!$Y$321:$AI$321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8-4C84-9F26-782058A97A99}"/>
            </c:ext>
          </c:extLst>
        </c:ser>
        <c:ser>
          <c:idx val="3"/>
          <c:order val="1"/>
          <c:tx>
            <c:strRef>
              <c:f>'[2]Pure Decorrelation'!$X$322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Decorrelation'!$Y$322:$AI$322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8-4C84-9F26-782058A97A99}"/>
            </c:ext>
          </c:extLst>
        </c:ser>
        <c:ser>
          <c:idx val="0"/>
          <c:order val="2"/>
          <c:tx>
            <c:strRef>
              <c:f>'[2]Pure Decorrelation'!$X$323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Decorrelation'!$Y$314:$AI$314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Decorrelation'!$Y$323:$AI$323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8-4C84-9F26-782058A97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'[2]Pure Decorrelation'!$AJ$321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Decorrelation'!$AK$321:$AU$321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D-4D30-8438-FA86134FDA1B}"/>
            </c:ext>
          </c:extLst>
        </c:ser>
        <c:ser>
          <c:idx val="3"/>
          <c:order val="1"/>
          <c:tx>
            <c:strRef>
              <c:f>'[2]Pure Decorrelation'!$AJ$322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'[2]Pure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Decorrelation'!$AK$322:$AU$322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1D-4D30-8438-FA86134FDA1B}"/>
            </c:ext>
          </c:extLst>
        </c:ser>
        <c:ser>
          <c:idx val="0"/>
          <c:order val="2"/>
          <c:tx>
            <c:strRef>
              <c:f>'[2]Pure Decorrelation'!$AJ$323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'[2]Pure Decorrelation'!$AK$314:$AU$314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'[2]Pure Decorrelation'!$AK$323:$AU$323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1D-4D30-8438-FA86134F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34" Type="http://schemas.openxmlformats.org/officeDocument/2006/relationships/chart" Target="../charts/chart36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33" Type="http://schemas.openxmlformats.org/officeDocument/2006/relationships/chart" Target="../charts/chart35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29" Type="http://schemas.openxmlformats.org/officeDocument/2006/relationships/chart" Target="../charts/chart31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32" Type="http://schemas.openxmlformats.org/officeDocument/2006/relationships/chart" Target="../charts/chart34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36" Type="http://schemas.openxmlformats.org/officeDocument/2006/relationships/chart" Target="../charts/chart38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31" Type="http://schemas.openxmlformats.org/officeDocument/2006/relationships/chart" Target="../charts/chart33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Relationship Id="rId30" Type="http://schemas.openxmlformats.org/officeDocument/2006/relationships/chart" Target="../charts/chart32.xml"/><Relationship Id="rId35" Type="http://schemas.openxmlformats.org/officeDocument/2006/relationships/chart" Target="../charts/chart37.xml"/><Relationship Id="rId8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51.xml"/><Relationship Id="rId18" Type="http://schemas.openxmlformats.org/officeDocument/2006/relationships/chart" Target="../charts/chart56.xml"/><Relationship Id="rId26" Type="http://schemas.openxmlformats.org/officeDocument/2006/relationships/chart" Target="../charts/chart64.xml"/><Relationship Id="rId3" Type="http://schemas.openxmlformats.org/officeDocument/2006/relationships/chart" Target="../charts/chart41.xml"/><Relationship Id="rId21" Type="http://schemas.openxmlformats.org/officeDocument/2006/relationships/chart" Target="../charts/chart59.xml"/><Relationship Id="rId34" Type="http://schemas.openxmlformats.org/officeDocument/2006/relationships/chart" Target="../charts/chart72.xml"/><Relationship Id="rId7" Type="http://schemas.openxmlformats.org/officeDocument/2006/relationships/chart" Target="../charts/chart45.xml"/><Relationship Id="rId12" Type="http://schemas.openxmlformats.org/officeDocument/2006/relationships/chart" Target="../charts/chart50.xml"/><Relationship Id="rId17" Type="http://schemas.openxmlformats.org/officeDocument/2006/relationships/chart" Target="../charts/chart55.xml"/><Relationship Id="rId25" Type="http://schemas.openxmlformats.org/officeDocument/2006/relationships/chart" Target="../charts/chart63.xml"/><Relationship Id="rId33" Type="http://schemas.openxmlformats.org/officeDocument/2006/relationships/chart" Target="../charts/chart71.xml"/><Relationship Id="rId2" Type="http://schemas.openxmlformats.org/officeDocument/2006/relationships/chart" Target="../charts/chart40.xml"/><Relationship Id="rId16" Type="http://schemas.openxmlformats.org/officeDocument/2006/relationships/chart" Target="../charts/chart54.xml"/><Relationship Id="rId20" Type="http://schemas.openxmlformats.org/officeDocument/2006/relationships/chart" Target="../charts/chart58.xml"/><Relationship Id="rId29" Type="http://schemas.openxmlformats.org/officeDocument/2006/relationships/chart" Target="../charts/chart67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11" Type="http://schemas.openxmlformats.org/officeDocument/2006/relationships/chart" Target="../charts/chart49.xml"/><Relationship Id="rId24" Type="http://schemas.openxmlformats.org/officeDocument/2006/relationships/chart" Target="../charts/chart62.xml"/><Relationship Id="rId32" Type="http://schemas.openxmlformats.org/officeDocument/2006/relationships/chart" Target="../charts/chart70.xml"/><Relationship Id="rId5" Type="http://schemas.openxmlformats.org/officeDocument/2006/relationships/chart" Target="../charts/chart43.xml"/><Relationship Id="rId15" Type="http://schemas.openxmlformats.org/officeDocument/2006/relationships/chart" Target="../charts/chart53.xml"/><Relationship Id="rId23" Type="http://schemas.openxmlformats.org/officeDocument/2006/relationships/chart" Target="../charts/chart61.xml"/><Relationship Id="rId28" Type="http://schemas.openxmlformats.org/officeDocument/2006/relationships/chart" Target="../charts/chart66.xml"/><Relationship Id="rId36" Type="http://schemas.openxmlformats.org/officeDocument/2006/relationships/chart" Target="../charts/chart74.xml"/><Relationship Id="rId10" Type="http://schemas.openxmlformats.org/officeDocument/2006/relationships/chart" Target="../charts/chart48.xml"/><Relationship Id="rId19" Type="http://schemas.openxmlformats.org/officeDocument/2006/relationships/chart" Target="../charts/chart57.xml"/><Relationship Id="rId31" Type="http://schemas.openxmlformats.org/officeDocument/2006/relationships/chart" Target="../charts/chart69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Relationship Id="rId14" Type="http://schemas.openxmlformats.org/officeDocument/2006/relationships/chart" Target="../charts/chart52.xml"/><Relationship Id="rId22" Type="http://schemas.openxmlformats.org/officeDocument/2006/relationships/chart" Target="../charts/chart60.xml"/><Relationship Id="rId27" Type="http://schemas.openxmlformats.org/officeDocument/2006/relationships/chart" Target="../charts/chart65.xml"/><Relationship Id="rId30" Type="http://schemas.openxmlformats.org/officeDocument/2006/relationships/chart" Target="../charts/chart68.xml"/><Relationship Id="rId35" Type="http://schemas.openxmlformats.org/officeDocument/2006/relationships/chart" Target="../charts/chart73.xml"/><Relationship Id="rId8" Type="http://schemas.openxmlformats.org/officeDocument/2006/relationships/chart" Target="../charts/chart46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87.xml"/><Relationship Id="rId18" Type="http://schemas.openxmlformats.org/officeDocument/2006/relationships/chart" Target="../charts/chart92.xml"/><Relationship Id="rId26" Type="http://schemas.openxmlformats.org/officeDocument/2006/relationships/chart" Target="../charts/chart100.xml"/><Relationship Id="rId3" Type="http://schemas.openxmlformats.org/officeDocument/2006/relationships/chart" Target="../charts/chart77.xml"/><Relationship Id="rId21" Type="http://schemas.openxmlformats.org/officeDocument/2006/relationships/chart" Target="../charts/chart95.xml"/><Relationship Id="rId34" Type="http://schemas.openxmlformats.org/officeDocument/2006/relationships/chart" Target="../charts/chart108.xml"/><Relationship Id="rId7" Type="http://schemas.openxmlformats.org/officeDocument/2006/relationships/chart" Target="../charts/chart81.xml"/><Relationship Id="rId12" Type="http://schemas.openxmlformats.org/officeDocument/2006/relationships/chart" Target="../charts/chart86.xml"/><Relationship Id="rId17" Type="http://schemas.openxmlformats.org/officeDocument/2006/relationships/chart" Target="../charts/chart91.xml"/><Relationship Id="rId25" Type="http://schemas.openxmlformats.org/officeDocument/2006/relationships/chart" Target="../charts/chart99.xml"/><Relationship Id="rId33" Type="http://schemas.openxmlformats.org/officeDocument/2006/relationships/chart" Target="../charts/chart107.xml"/><Relationship Id="rId2" Type="http://schemas.openxmlformats.org/officeDocument/2006/relationships/chart" Target="../charts/chart76.xml"/><Relationship Id="rId16" Type="http://schemas.openxmlformats.org/officeDocument/2006/relationships/chart" Target="../charts/chart90.xml"/><Relationship Id="rId20" Type="http://schemas.openxmlformats.org/officeDocument/2006/relationships/chart" Target="../charts/chart94.xml"/><Relationship Id="rId29" Type="http://schemas.openxmlformats.org/officeDocument/2006/relationships/chart" Target="../charts/chart103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24" Type="http://schemas.openxmlformats.org/officeDocument/2006/relationships/chart" Target="../charts/chart98.xml"/><Relationship Id="rId32" Type="http://schemas.openxmlformats.org/officeDocument/2006/relationships/chart" Target="../charts/chart106.xml"/><Relationship Id="rId5" Type="http://schemas.openxmlformats.org/officeDocument/2006/relationships/chart" Target="../charts/chart79.xml"/><Relationship Id="rId15" Type="http://schemas.openxmlformats.org/officeDocument/2006/relationships/chart" Target="../charts/chart89.xml"/><Relationship Id="rId23" Type="http://schemas.openxmlformats.org/officeDocument/2006/relationships/chart" Target="../charts/chart97.xml"/><Relationship Id="rId28" Type="http://schemas.openxmlformats.org/officeDocument/2006/relationships/chart" Target="../charts/chart102.xml"/><Relationship Id="rId36" Type="http://schemas.openxmlformats.org/officeDocument/2006/relationships/chart" Target="../charts/chart110.xml"/><Relationship Id="rId10" Type="http://schemas.openxmlformats.org/officeDocument/2006/relationships/chart" Target="../charts/chart84.xml"/><Relationship Id="rId19" Type="http://schemas.openxmlformats.org/officeDocument/2006/relationships/chart" Target="../charts/chart93.xml"/><Relationship Id="rId31" Type="http://schemas.openxmlformats.org/officeDocument/2006/relationships/chart" Target="../charts/chart105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Relationship Id="rId14" Type="http://schemas.openxmlformats.org/officeDocument/2006/relationships/chart" Target="../charts/chart88.xml"/><Relationship Id="rId22" Type="http://schemas.openxmlformats.org/officeDocument/2006/relationships/chart" Target="../charts/chart96.xml"/><Relationship Id="rId27" Type="http://schemas.openxmlformats.org/officeDocument/2006/relationships/chart" Target="../charts/chart101.xml"/><Relationship Id="rId30" Type="http://schemas.openxmlformats.org/officeDocument/2006/relationships/chart" Target="../charts/chart104.xml"/><Relationship Id="rId35" Type="http://schemas.openxmlformats.org/officeDocument/2006/relationships/chart" Target="../charts/chart109.xml"/><Relationship Id="rId8" Type="http://schemas.openxmlformats.org/officeDocument/2006/relationships/chart" Target="../charts/chart82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3.xml"/><Relationship Id="rId18" Type="http://schemas.openxmlformats.org/officeDocument/2006/relationships/chart" Target="../charts/chart128.xml"/><Relationship Id="rId26" Type="http://schemas.openxmlformats.org/officeDocument/2006/relationships/chart" Target="../charts/chart136.xml"/><Relationship Id="rId3" Type="http://schemas.openxmlformats.org/officeDocument/2006/relationships/chart" Target="../charts/chart113.xml"/><Relationship Id="rId21" Type="http://schemas.openxmlformats.org/officeDocument/2006/relationships/chart" Target="../charts/chart131.xml"/><Relationship Id="rId34" Type="http://schemas.openxmlformats.org/officeDocument/2006/relationships/chart" Target="../charts/chart144.xml"/><Relationship Id="rId7" Type="http://schemas.openxmlformats.org/officeDocument/2006/relationships/chart" Target="../charts/chart117.xml"/><Relationship Id="rId12" Type="http://schemas.openxmlformats.org/officeDocument/2006/relationships/chart" Target="../charts/chart122.xml"/><Relationship Id="rId17" Type="http://schemas.openxmlformats.org/officeDocument/2006/relationships/chart" Target="../charts/chart127.xml"/><Relationship Id="rId25" Type="http://schemas.openxmlformats.org/officeDocument/2006/relationships/chart" Target="../charts/chart135.xml"/><Relationship Id="rId33" Type="http://schemas.openxmlformats.org/officeDocument/2006/relationships/chart" Target="../charts/chart143.xml"/><Relationship Id="rId2" Type="http://schemas.openxmlformats.org/officeDocument/2006/relationships/chart" Target="../charts/chart112.xml"/><Relationship Id="rId16" Type="http://schemas.openxmlformats.org/officeDocument/2006/relationships/chart" Target="../charts/chart126.xml"/><Relationship Id="rId20" Type="http://schemas.openxmlformats.org/officeDocument/2006/relationships/chart" Target="../charts/chart130.xml"/><Relationship Id="rId29" Type="http://schemas.openxmlformats.org/officeDocument/2006/relationships/chart" Target="../charts/chart139.xml"/><Relationship Id="rId1" Type="http://schemas.openxmlformats.org/officeDocument/2006/relationships/chart" Target="../charts/chart111.xml"/><Relationship Id="rId6" Type="http://schemas.openxmlformats.org/officeDocument/2006/relationships/chart" Target="../charts/chart116.xml"/><Relationship Id="rId11" Type="http://schemas.openxmlformats.org/officeDocument/2006/relationships/chart" Target="../charts/chart121.xml"/><Relationship Id="rId24" Type="http://schemas.openxmlformats.org/officeDocument/2006/relationships/chart" Target="../charts/chart134.xml"/><Relationship Id="rId32" Type="http://schemas.openxmlformats.org/officeDocument/2006/relationships/chart" Target="../charts/chart142.xml"/><Relationship Id="rId5" Type="http://schemas.openxmlformats.org/officeDocument/2006/relationships/chart" Target="../charts/chart115.xml"/><Relationship Id="rId15" Type="http://schemas.openxmlformats.org/officeDocument/2006/relationships/chart" Target="../charts/chart125.xml"/><Relationship Id="rId23" Type="http://schemas.openxmlformats.org/officeDocument/2006/relationships/chart" Target="../charts/chart133.xml"/><Relationship Id="rId28" Type="http://schemas.openxmlformats.org/officeDocument/2006/relationships/chart" Target="../charts/chart138.xml"/><Relationship Id="rId36" Type="http://schemas.openxmlformats.org/officeDocument/2006/relationships/chart" Target="../charts/chart146.xml"/><Relationship Id="rId10" Type="http://schemas.openxmlformats.org/officeDocument/2006/relationships/chart" Target="../charts/chart120.xml"/><Relationship Id="rId19" Type="http://schemas.openxmlformats.org/officeDocument/2006/relationships/chart" Target="../charts/chart129.xml"/><Relationship Id="rId31" Type="http://schemas.openxmlformats.org/officeDocument/2006/relationships/chart" Target="../charts/chart141.xml"/><Relationship Id="rId4" Type="http://schemas.openxmlformats.org/officeDocument/2006/relationships/chart" Target="../charts/chart114.xml"/><Relationship Id="rId9" Type="http://schemas.openxmlformats.org/officeDocument/2006/relationships/chart" Target="../charts/chart119.xml"/><Relationship Id="rId14" Type="http://schemas.openxmlformats.org/officeDocument/2006/relationships/chart" Target="../charts/chart124.xml"/><Relationship Id="rId22" Type="http://schemas.openxmlformats.org/officeDocument/2006/relationships/chart" Target="../charts/chart132.xml"/><Relationship Id="rId27" Type="http://schemas.openxmlformats.org/officeDocument/2006/relationships/chart" Target="../charts/chart137.xml"/><Relationship Id="rId30" Type="http://schemas.openxmlformats.org/officeDocument/2006/relationships/chart" Target="../charts/chart140.xml"/><Relationship Id="rId35" Type="http://schemas.openxmlformats.org/officeDocument/2006/relationships/chart" Target="../charts/chart145.xml"/><Relationship Id="rId8" Type="http://schemas.openxmlformats.org/officeDocument/2006/relationships/chart" Target="../charts/chart1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9</xdr:col>
      <xdr:colOff>558986</xdr:colOff>
      <xdr:row>31</xdr:row>
      <xdr:rowOff>162753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00491B0-E8FA-49A3-8372-8D3833C23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21</xdr:col>
      <xdr:colOff>537214</xdr:colOff>
      <xdr:row>31</xdr:row>
      <xdr:rowOff>162752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0A624D-FB62-406A-BB08-C16FF9D74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18D36-2D7D-46E8-B8F4-2BBF4613E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3A5499-2A95-4156-A9A6-DCF70BE2E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CCDDE8-9B26-4708-9D33-2CE9B954C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999AF9-B5D1-4072-B617-4AA8E2C1F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4629F5-4B4B-4E5E-B300-CD0DBB0E9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E0656A-ED6D-495B-ACEA-0F069E42A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EDD4EC-9AD2-4695-A0CE-14A14F1DC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77FE3F-EB40-454C-BE22-AE8680F2E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EB3492B-ABA0-4D9D-A031-434B80A99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5E3D7AF-3DE7-4430-A748-AA1234949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5989F8C-5884-4D60-92D2-C5E862655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87FC97E-0616-4DA6-85D0-C5FD8271D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EAD01F4-057A-4A7E-85E3-73F67DD37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0839F57-B202-414F-B847-C9A9ABEDF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A54B221-E9F1-406B-9CE5-B8A548F01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6737628-64A7-439E-9B32-8A2BD6096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123C8B4-7726-402E-A928-5BED31DE2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733DE30-751E-410F-822D-5081FA43F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21CF88A-3EC4-4195-BBF0-2D39FEE1F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0A38FEA-B903-43D8-9ED2-95DB3B887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11FE834-7B64-4C41-B0B4-F1495D1AC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12CBCB8-6943-4619-AF8D-19B466B1F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3505F90-FCAC-42C8-B1EA-986985C74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60E5081-9165-492A-B934-782D253DC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DAED134-5281-4700-8534-934F4D7B0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FB10411-254B-4BC4-B924-C3AFA0910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940E88B-C14C-458B-8CD1-63900BB83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447197E-239A-4EF1-B666-71030D8F6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6741CDA-3D8D-4E37-BD6B-F20387749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A2559F7-0B51-480F-A92D-40A0770B8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C037486-D8DA-4696-B154-912833ADC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563645E-A167-4BA6-BEB3-74BE201CC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544735E-FE5F-4D4B-8DB5-B04EDBFF6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E8CB95C-5DFD-45E9-A84D-77CB2277D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B5176E4-7E42-407C-915D-06396B250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A00A71B5-48A3-47D9-AC90-4CF5D3FB6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E5ED6-009C-446C-B8C1-774B175BD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9C1E41-8447-41CB-877D-DA364BC75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6E4300-A54F-4711-8F40-A158B23C6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AEACD0-F8C9-4F31-A28D-35083C0B7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2C4CB7-4CA1-4891-ADCE-268975B89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ED40FC-EB52-4309-AC44-13E1CEFB7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394F2F-6D34-413E-8616-202EE61E9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EFF4DA-F446-4202-AB63-58D3E509D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4F03A7-CAFE-44AE-8D8D-69059DBA0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D9DFC09-E6BA-4139-8F19-16D2E3A1E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473EA75-89AB-439D-A944-1DB44F439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971D1B-5BA0-4769-ACBA-FEF9453F0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8D4278-28A4-4218-A182-A8A7FBCB0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CE55E53-2EC2-4419-9AEF-B8F8CC434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39B8F73-8703-4CBC-B4A5-47631EA26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71EB2C9-AEE3-4E28-842B-BE449CAF3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E03F432-E930-475F-A2A7-57664E297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1B978DD-C6BB-4AFB-8EFB-0A7150942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487A29E-5DD4-4052-B72C-5B72AA556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B1027B4-4E86-4043-9C17-4800713B4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EE0DEF6-1FD0-4DA1-B51B-681ABB888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B5E4F95-4851-4EF4-B142-CCAA12B5C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E6BD864-3B9E-4A7D-8CF7-4FB26A861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A9C8CDA-9DEA-40C8-9CAA-71F5637A1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8B041E4-C314-4EA2-8AC0-D7F965FE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9347873-5AD0-46EC-BB54-9B28F419E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3A26E1D-E78D-46FE-B0AA-3CC90BD4C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423B905-831D-4A92-AE6E-045B06619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DD49C66-F0B5-4E4F-9B8A-4FF6EE22D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10D86E6-6DF9-4468-998B-6C3B092EB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936E795-44D7-46CF-8E86-56D0C2957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AED6FE3-E676-4107-92FB-83A2EFB85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C01298E-9213-4269-98C1-75D0C811D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9A9869D-26B8-42CD-B1FA-F0728811B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D3F42051-76E7-4A1B-ABFD-BAE21D316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D198CD5-2C22-4BC3-B311-00160862B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78968-DB0E-496E-A5A6-6487B08A1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79561E-957A-4B07-B2DB-9A4FBE5C5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F6CD71-B732-4039-81BC-CE65413A6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4FD8CE-913F-467E-8EB3-B7E8BB038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74E46B-BDF7-47E7-83F6-A968394E5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018593-A8C0-4403-959E-4A8C941DE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4569FB-9BBF-494B-A6F8-AC143607D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B9D0A7-00FE-4863-AA34-560A44682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3BD7F9-9670-4D6E-B1E7-9EC952746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18D05A-3A98-45AD-9A09-3B5483A80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C28D9A8-448C-43CA-ACCB-DDF50B8F0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46768E5-4B94-4643-87F6-B80DF00A9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B1C57A-B9FD-4234-ADF8-C8EBA8AB4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D636D62-C098-4138-8BF5-D1BAF83BB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26DE11F-0404-44A2-98E7-1F2D9CEDA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90EECE0-C8BE-4E2F-BD61-0D8D6B14C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ACB01BF-A264-4DDA-A117-6A1ACBC98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5D5D811-94D0-4D59-B6E3-0A9806836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620D4CD-ED70-49D3-82AB-426838BCF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1DC2880-790C-4C8E-B4F1-A6A70496D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29C69C5-A425-457D-8704-536C11E65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51606E9-C77F-466B-A978-9C1668F24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6E3FA7B-FB30-48E5-8890-5A03C64E9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A378415-67D0-4F25-820D-054EAB5C3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F9F015A-41EC-4433-8BD3-1E61A9CD7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1323FC7-7800-4BE2-AC34-9A7D60079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64671FF-7DB8-4F89-B7F9-F87AFE412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785F4AA-197F-4F5A-9909-831FD7A49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54B71FA-C9EF-4A09-AE02-FF6F01709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2ADD19E-40E0-4C82-A36C-5A7D661B3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98FE24B-990A-45F5-B2F7-575D700D5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68622D6-E910-4179-A302-91BB5D168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A349DD7-80F2-46C3-B623-EAE145E71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45CFA85C-36DB-4EFB-ACE7-D54A7F779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BEAC06D-BDDE-43B7-ADCC-41E41245F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D01C835-9192-45D7-B7E3-FA8C083EB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936</xdr:row>
      <xdr:rowOff>0</xdr:rowOff>
    </xdr:from>
    <xdr:to>
      <xdr:col>62</xdr:col>
      <xdr:colOff>336096</xdr:colOff>
      <xdr:row>956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16361-2D61-4FB9-9FFA-2434C5701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936</xdr:row>
      <xdr:rowOff>0</xdr:rowOff>
    </xdr:from>
    <xdr:to>
      <xdr:col>72</xdr:col>
      <xdr:colOff>282121</xdr:colOff>
      <xdr:row>956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F2777C-225E-43E9-B3E1-22CD1464A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957</xdr:row>
      <xdr:rowOff>0</xdr:rowOff>
    </xdr:from>
    <xdr:to>
      <xdr:col>62</xdr:col>
      <xdr:colOff>336096</xdr:colOff>
      <xdr:row>977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6A071C-8A76-4E6B-844D-8DB43CCCA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957</xdr:row>
      <xdr:rowOff>0</xdr:rowOff>
    </xdr:from>
    <xdr:to>
      <xdr:col>72</xdr:col>
      <xdr:colOff>329746</xdr:colOff>
      <xdr:row>977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10F688-FF6C-4964-BDFC-21610FD35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F6A824-5BD0-459F-9331-5E02D7418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A1343D-65D7-4109-8874-1CD55C18C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AB3EC9-8418-42B9-B1DF-AE5CE087E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78CCFB-9EDA-4AD9-96D7-296C33FBD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627</xdr:row>
      <xdr:rowOff>0</xdr:rowOff>
    </xdr:from>
    <xdr:to>
      <xdr:col>65</xdr:col>
      <xdr:colOff>332921</xdr:colOff>
      <xdr:row>644</xdr:row>
      <xdr:rowOff>89647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480908-F260-4C2D-BCA0-D3E3DCDDB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936</xdr:row>
      <xdr:rowOff>0</xdr:rowOff>
    </xdr:from>
    <xdr:to>
      <xdr:col>82</xdr:col>
      <xdr:colOff>282121</xdr:colOff>
      <xdr:row>956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AA59643-24BC-4DEA-A666-E1C008325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957</xdr:row>
      <xdr:rowOff>0</xdr:rowOff>
    </xdr:from>
    <xdr:to>
      <xdr:col>82</xdr:col>
      <xdr:colOff>329746</xdr:colOff>
      <xdr:row>977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F17A375-2302-426F-8E09-0C276C388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117B23-48CB-420C-A665-7A0973766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F4B48FA-0A93-4E8E-BF4F-A10B7B56C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979</xdr:row>
      <xdr:rowOff>0</xdr:rowOff>
    </xdr:from>
    <xdr:to>
      <xdr:col>62</xdr:col>
      <xdr:colOff>336096</xdr:colOff>
      <xdr:row>999</xdr:row>
      <xdr:rowOff>16330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0A8BA3-C664-492B-9964-8306CBC86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979</xdr:row>
      <xdr:rowOff>0</xdr:rowOff>
    </xdr:from>
    <xdr:to>
      <xdr:col>72</xdr:col>
      <xdr:colOff>282121</xdr:colOff>
      <xdr:row>999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145A226-6145-4CBE-A6B6-71E1DB941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979</xdr:row>
      <xdr:rowOff>0</xdr:rowOff>
    </xdr:from>
    <xdr:to>
      <xdr:col>82</xdr:col>
      <xdr:colOff>282121</xdr:colOff>
      <xdr:row>999</xdr:row>
      <xdr:rowOff>38101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DF9FFC1-B9D3-4DE3-9535-D9FFCC5A5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1000</xdr:row>
      <xdr:rowOff>0</xdr:rowOff>
    </xdr:from>
    <xdr:to>
      <xdr:col>62</xdr:col>
      <xdr:colOff>336096</xdr:colOff>
      <xdr:row>1020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FE9ED-50E7-4025-90E1-D2A0668C8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1000</xdr:row>
      <xdr:rowOff>0</xdr:rowOff>
    </xdr:from>
    <xdr:to>
      <xdr:col>72</xdr:col>
      <xdr:colOff>329746</xdr:colOff>
      <xdr:row>1020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A26DD69-D0C9-4F76-B066-FC99EFBCF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1000</xdr:row>
      <xdr:rowOff>0</xdr:rowOff>
    </xdr:from>
    <xdr:to>
      <xdr:col>82</xdr:col>
      <xdr:colOff>329746</xdr:colOff>
      <xdr:row>1020</xdr:row>
      <xdr:rowOff>161925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FA9FFE9-C2D9-4D89-A9F4-EFB2B436D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627</xdr:row>
      <xdr:rowOff>0</xdr:rowOff>
    </xdr:from>
    <xdr:to>
      <xdr:col>75</xdr:col>
      <xdr:colOff>329746</xdr:colOff>
      <xdr:row>644</xdr:row>
      <xdr:rowOff>74295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AB6F1E0-C681-4AEB-9BFE-D3F96CD8A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627</xdr:row>
      <xdr:rowOff>0</xdr:rowOff>
    </xdr:from>
    <xdr:to>
      <xdr:col>85</xdr:col>
      <xdr:colOff>329746</xdr:colOff>
      <xdr:row>644</xdr:row>
      <xdr:rowOff>74295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D146E36-E4D1-4706-AC70-0D418F420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646</xdr:row>
      <xdr:rowOff>0</xdr:rowOff>
    </xdr:from>
    <xdr:to>
      <xdr:col>65</xdr:col>
      <xdr:colOff>332921</xdr:colOff>
      <xdr:row>663</xdr:row>
      <xdr:rowOff>89647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C64D062-6285-4C6E-B0FF-D87BDA3BE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646</xdr:row>
      <xdr:rowOff>0</xdr:rowOff>
    </xdr:from>
    <xdr:to>
      <xdr:col>75</xdr:col>
      <xdr:colOff>329746</xdr:colOff>
      <xdr:row>663</xdr:row>
      <xdr:rowOff>74295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D382CC7-8AAC-4C3E-9437-C3A3DA95D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646</xdr:row>
      <xdr:rowOff>0</xdr:rowOff>
    </xdr:from>
    <xdr:to>
      <xdr:col>85</xdr:col>
      <xdr:colOff>329746</xdr:colOff>
      <xdr:row>663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61EAC1-8751-4E09-96F3-3052ACE41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307</xdr:row>
      <xdr:rowOff>67235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3D0764F-38D2-499E-9C4A-ABAE518F6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307</xdr:row>
      <xdr:rowOff>74295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6F2092D-B1D1-4D47-B6E1-2904A3004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307</xdr:row>
      <xdr:rowOff>74295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A841557-7F93-48E0-8A16-DEF260DC1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308</xdr:row>
      <xdr:rowOff>0</xdr:rowOff>
    </xdr:from>
    <xdr:to>
      <xdr:col>66</xdr:col>
      <xdr:colOff>330576</xdr:colOff>
      <xdr:row>323</xdr:row>
      <xdr:rowOff>74295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C9FEED5-4FD2-418A-8D04-077643450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308</xdr:row>
      <xdr:rowOff>0</xdr:rowOff>
    </xdr:from>
    <xdr:to>
      <xdr:col>78</xdr:col>
      <xdr:colOff>324973</xdr:colOff>
      <xdr:row>323</xdr:row>
      <xdr:rowOff>74295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AB0B238-DF51-4954-BC56-589C8310E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308</xdr:row>
      <xdr:rowOff>0</xdr:rowOff>
    </xdr:from>
    <xdr:to>
      <xdr:col>90</xdr:col>
      <xdr:colOff>324973</xdr:colOff>
      <xdr:row>323</xdr:row>
      <xdr:rowOff>74295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ACAB2BF-0F82-4654-B85D-F3BE2A21C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325</xdr:row>
      <xdr:rowOff>0</xdr:rowOff>
    </xdr:from>
    <xdr:to>
      <xdr:col>66</xdr:col>
      <xdr:colOff>323853</xdr:colOff>
      <xdr:row>341</xdr:row>
      <xdr:rowOff>67235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463A830-0F42-4E41-A789-242AE2AFC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325</xdr:row>
      <xdr:rowOff>0</xdr:rowOff>
    </xdr:from>
    <xdr:to>
      <xdr:col>78</xdr:col>
      <xdr:colOff>333377</xdr:colOff>
      <xdr:row>341</xdr:row>
      <xdr:rowOff>74295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F1261FB-AA66-4B89-95A5-C4A261198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325</xdr:row>
      <xdr:rowOff>0</xdr:rowOff>
    </xdr:from>
    <xdr:to>
      <xdr:col>90</xdr:col>
      <xdr:colOff>333377</xdr:colOff>
      <xdr:row>341</xdr:row>
      <xdr:rowOff>74295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0A59F21-2946-47B5-BBE3-C30E00730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342</xdr:row>
      <xdr:rowOff>0</xdr:rowOff>
    </xdr:from>
    <xdr:to>
      <xdr:col>66</xdr:col>
      <xdr:colOff>330575</xdr:colOff>
      <xdr:row>357</xdr:row>
      <xdr:rowOff>74296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B69EB03-3680-4984-B994-F149D90D7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342</xdr:row>
      <xdr:rowOff>0</xdr:rowOff>
    </xdr:from>
    <xdr:to>
      <xdr:col>78</xdr:col>
      <xdr:colOff>324972</xdr:colOff>
      <xdr:row>357</xdr:row>
      <xdr:rowOff>74296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45805A1-B89D-4B05-A033-F2950C19F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342</xdr:row>
      <xdr:rowOff>0</xdr:rowOff>
    </xdr:from>
    <xdr:to>
      <xdr:col>90</xdr:col>
      <xdr:colOff>324972</xdr:colOff>
      <xdr:row>357</xdr:row>
      <xdr:rowOff>74296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866E63C0-180E-4BDF-84E5-E289A709E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Summary_200K_real_good.xlsx" TargetMode="External"/><Relationship Id="rId2" Type="http://schemas.openxmlformats.org/officeDocument/2006/relationships/externalLinkPath" Target="file:///C:\Users\prata\Downloads\Summary_200K_real_good.xlsx" TargetMode="External"/><Relationship Id="rId1" Type="http://schemas.openxmlformats.org/officeDocument/2006/relationships/externalLinkPath" Target="/Users/prata/Downloads/Summary_200K_real_goo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Summary_400K_real_good.xlsx" TargetMode="External"/><Relationship Id="rId2" Type="http://schemas.openxmlformats.org/officeDocument/2006/relationships/externalLinkPath" Target="file:///C:\Users\prata\Downloads\Summary_400K_real_good.xlsx" TargetMode="External"/><Relationship Id="rId1" Type="http://schemas.openxmlformats.org/officeDocument/2006/relationships/externalLinkPath" Target="/Users/prata/Downloads/Summary_400K_real_goo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Summary_100K_real_good.xlsx" TargetMode="External"/><Relationship Id="rId2" Type="http://schemas.openxmlformats.org/officeDocument/2006/relationships/externalLinkPath" Target="file:///C:\Users\prata\Downloads\Summary_100K_real_good.xlsx" TargetMode="External"/><Relationship Id="rId1" Type="http://schemas.openxmlformats.org/officeDocument/2006/relationships/externalLinkPath" Target="/Users/prata/Downloads/Summary_100K_real_good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Summary_50K_real_good.xlsx" TargetMode="External"/><Relationship Id="rId2" Type="http://schemas.openxmlformats.org/officeDocument/2006/relationships/externalLinkPath" Target="file:///C:\Users\prata\Downloads\Summary_50K_real_good.xlsx" TargetMode="External"/><Relationship Id="rId1" Type="http://schemas.openxmlformats.org/officeDocument/2006/relationships/externalLinkPath" Target="/Users/prata/Downloads/Summary_50K_real_go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Pure Decorrelation"/>
      <sheetName val="Data Driven"/>
      <sheetName val="Non-Leaky Wtd. Gain 4"/>
      <sheetName val="Leaky Wtd. Gain 4 (0.9, 0.1)"/>
      <sheetName val="Leaky Wtd. Gain 4 (0.8, 0.2)"/>
      <sheetName val="Leaky Wtd. Gain 4 (0.7, 0.3)"/>
      <sheetName val="Leaky Wtd. Gain 4 (0.6, 0.4)"/>
      <sheetName val="Direct Gain"/>
    </sheetNames>
    <sheetDataSet>
      <sheetData sheetId="0" refreshError="1"/>
      <sheetData sheetId="1">
        <row r="2">
          <cell r="M2" t="str">
            <v>BNL</v>
          </cell>
          <cell r="N2" t="str">
            <v>BNL Causal</v>
          </cell>
          <cell r="P2" t="str">
            <v>SFS</v>
          </cell>
          <cell r="Q2" t="str">
            <v>SFS Causal</v>
          </cell>
          <cell r="R2" t="str">
            <v>SaLSa</v>
          </cell>
          <cell r="S2" t="str">
            <v>SaLSa Causal</v>
          </cell>
          <cell r="T2" t="str">
            <v>D&amp;C</v>
          </cell>
          <cell r="U2" t="str">
            <v>D&amp;C Causal</v>
          </cell>
          <cell r="V2" t="str">
            <v>BBS</v>
          </cell>
          <cell r="W2" t="str">
            <v>BBS Causal</v>
          </cell>
          <cell r="Y2" t="str">
            <v>BNL</v>
          </cell>
          <cell r="Z2" t="str">
            <v>BNL Causal</v>
          </cell>
          <cell r="AB2" t="str">
            <v>SFS</v>
          </cell>
          <cell r="AC2" t="str">
            <v>SFS Causal</v>
          </cell>
          <cell r="AD2" t="str">
            <v>SaLSa</v>
          </cell>
          <cell r="AE2" t="str">
            <v>SaLSa Causal</v>
          </cell>
          <cell r="AF2" t="str">
            <v>D&amp;C</v>
          </cell>
          <cell r="AG2" t="str">
            <v>D&amp;C Causal</v>
          </cell>
          <cell r="AH2" t="str">
            <v>BBS</v>
          </cell>
          <cell r="AI2" t="str">
            <v>BBS Causal</v>
          </cell>
          <cell r="AK2" t="str">
            <v>BNL</v>
          </cell>
          <cell r="AL2" t="str">
            <v>BNL Causal</v>
          </cell>
          <cell r="AN2" t="str">
            <v>SFS</v>
          </cell>
          <cell r="AO2" t="str">
            <v>SFS Causal</v>
          </cell>
          <cell r="AP2" t="str">
            <v>SaLSa</v>
          </cell>
          <cell r="AQ2" t="str">
            <v>SaLSa Causal</v>
          </cell>
          <cell r="AR2" t="str">
            <v>D&amp;C</v>
          </cell>
          <cell r="AS2" t="str">
            <v>D&amp;C Causal</v>
          </cell>
          <cell r="AT2" t="str">
            <v>BBS</v>
          </cell>
          <cell r="AU2" t="str">
            <v>BBS Causal</v>
          </cell>
        </row>
        <row r="3">
          <cell r="M3">
            <v>984737.8</v>
          </cell>
          <cell r="N3">
            <v>10022863.4</v>
          </cell>
          <cell r="P3">
            <v>1004122.8</v>
          </cell>
          <cell r="Q3">
            <v>5817876.7999999998</v>
          </cell>
          <cell r="R3">
            <v>881239.4</v>
          </cell>
          <cell r="S3">
            <v>10274494</v>
          </cell>
          <cell r="T3">
            <v>4185627.2</v>
          </cell>
          <cell r="U3">
            <v>4336446.8</v>
          </cell>
          <cell r="V3">
            <v>1396199.2</v>
          </cell>
          <cell r="W3">
            <v>8664971.5999999996</v>
          </cell>
          <cell r="Y3">
            <v>1.371865545783657</v>
          </cell>
          <cell r="Z3">
            <v>7.3616698622121479</v>
          </cell>
          <cell r="AB3">
            <v>1.607515723194229</v>
          </cell>
          <cell r="AC3">
            <v>5.2482227500062439</v>
          </cell>
          <cell r="AD3">
            <v>1.090254262799863</v>
          </cell>
          <cell r="AE3">
            <v>8.1007790300296616</v>
          </cell>
          <cell r="AF3">
            <v>1.5241145187756051</v>
          </cell>
          <cell r="AG3">
            <v>2.7269406535662708</v>
          </cell>
          <cell r="AH3">
            <v>2.958229601394851</v>
          </cell>
          <cell r="AI3">
            <v>14.57607608536491</v>
          </cell>
          <cell r="AK3">
            <v>1.371865545783657</v>
          </cell>
          <cell r="AL3">
            <v>2.5448768859729172</v>
          </cell>
          <cell r="AN3">
            <v>1.607515723194229</v>
          </cell>
          <cell r="AO3">
            <v>1.883196123607922</v>
          </cell>
          <cell r="AP3">
            <v>1.090254262799863</v>
          </cell>
          <cell r="AQ3">
            <v>2.9239905918249862</v>
          </cell>
          <cell r="AR3">
            <v>0.97509710196172816</v>
          </cell>
          <cell r="AS3">
            <v>0.64183103158138688</v>
          </cell>
          <cell r="AT3">
            <v>2.958229601394851</v>
          </cell>
          <cell r="AU3">
            <v>11.772233658388719</v>
          </cell>
          <cell r="AY3">
            <v>1</v>
          </cell>
        </row>
        <row r="4">
          <cell r="M4">
            <v>9774060</v>
          </cell>
          <cell r="N4">
            <v>4768147.5999999996</v>
          </cell>
          <cell r="P4">
            <v>14747945.4</v>
          </cell>
          <cell r="Q4">
            <v>1555096.6</v>
          </cell>
          <cell r="R4">
            <v>16571915</v>
          </cell>
          <cell r="S4">
            <v>3159799.4</v>
          </cell>
          <cell r="T4">
            <v>4907318.2</v>
          </cell>
          <cell r="U4">
            <v>3939126.4</v>
          </cell>
          <cell r="V4">
            <v>21091677.399999999</v>
          </cell>
          <cell r="W4">
            <v>2550318.6</v>
          </cell>
          <cell r="Y4">
            <v>8.3853129845927477</v>
          </cell>
          <cell r="Z4">
            <v>3.8032575646066111</v>
          </cell>
          <cell r="AB4">
            <v>7.9825206500012431</v>
          </cell>
          <cell r="AC4">
            <v>2.201966765586985</v>
          </cell>
          <cell r="AD4">
            <v>11.33787458079169</v>
          </cell>
          <cell r="AE4">
            <v>3.3661470956401902</v>
          </cell>
          <cell r="AF4">
            <v>2.1943270763615148</v>
          </cell>
          <cell r="AG4">
            <v>2.3247524692094879</v>
          </cell>
          <cell r="AH4">
            <v>7.951091266609728</v>
          </cell>
          <cell r="AI4">
            <v>5.5401984097436072</v>
          </cell>
          <cell r="AK4">
            <v>8.3853129845927477</v>
          </cell>
          <cell r="AL4">
            <v>1.646166047197767</v>
          </cell>
          <cell r="AN4">
            <v>7.9825206500012431</v>
          </cell>
          <cell r="AO4">
            <v>0.97883885038318108</v>
          </cell>
          <cell r="AP4">
            <v>11.33787458079169</v>
          </cell>
          <cell r="AQ4">
            <v>1.2861934142420071</v>
          </cell>
          <cell r="AR4">
            <v>1.2434554775711151</v>
          </cell>
          <cell r="AS4">
            <v>0.63097686200635505</v>
          </cell>
          <cell r="AT4">
            <v>7.951091266609728</v>
          </cell>
          <cell r="AU4">
            <v>3.943318069167435</v>
          </cell>
          <cell r="AY4">
            <v>-3</v>
          </cell>
        </row>
        <row r="5">
          <cell r="M5">
            <v>4329316.4000000004</v>
          </cell>
          <cell r="N5">
            <v>5708330.4000000004</v>
          </cell>
          <cell r="P5">
            <v>1278792.2</v>
          </cell>
          <cell r="Q5">
            <v>2762314.2</v>
          </cell>
          <cell r="R5">
            <v>616378.19999999995</v>
          </cell>
          <cell r="S5">
            <v>2267205</v>
          </cell>
          <cell r="T5">
            <v>4215981.4000000004</v>
          </cell>
          <cell r="U5">
            <v>3916185.8</v>
          </cell>
          <cell r="V5">
            <v>2636300</v>
          </cell>
          <cell r="W5">
            <v>3949562.8</v>
          </cell>
          <cell r="Y5">
            <v>3.828655961796176</v>
          </cell>
          <cell r="Z5">
            <v>4.4432907190057449</v>
          </cell>
          <cell r="AB5">
            <v>2.3397782895946881</v>
          </cell>
          <cell r="AC5">
            <v>2.714683988422621</v>
          </cell>
          <cell r="AD5">
            <v>1.726516963983886</v>
          </cell>
          <cell r="AE5">
            <v>2.9614979039411988</v>
          </cell>
          <cell r="AF5">
            <v>1.5807120505487551</v>
          </cell>
          <cell r="AG5">
            <v>2.2169169667176898</v>
          </cell>
          <cell r="AH5">
            <v>3.668314809398725</v>
          </cell>
          <cell r="AI5">
            <v>7.5135419702040966</v>
          </cell>
          <cell r="AK5">
            <v>3.828655961796176</v>
          </cell>
          <cell r="AL5">
            <v>1.5569136271835311</v>
          </cell>
          <cell r="AN5">
            <v>2.3397782895946881</v>
          </cell>
          <cell r="AO5">
            <v>1.235776852385607</v>
          </cell>
          <cell r="AP5">
            <v>1.726516963983886</v>
          </cell>
          <cell r="AQ5">
            <v>1.1493316369946109</v>
          </cell>
          <cell r="AR5">
            <v>1.0567209487431679</v>
          </cell>
          <cell r="AS5">
            <v>0.56853996699210252</v>
          </cell>
          <cell r="AT5">
            <v>3.668314809398725</v>
          </cell>
          <cell r="AU5">
            <v>5.5275729479966689</v>
          </cell>
          <cell r="AY5">
            <v>-3</v>
          </cell>
        </row>
        <row r="6">
          <cell r="M6">
            <v>4797310.5999999996</v>
          </cell>
          <cell r="N6">
            <v>2327862</v>
          </cell>
          <cell r="P6">
            <v>1475770.8</v>
          </cell>
          <cell r="Q6">
            <v>639802.80000000005</v>
          </cell>
          <cell r="R6">
            <v>1030299.8</v>
          </cell>
          <cell r="S6">
            <v>781966.2</v>
          </cell>
          <cell r="T6">
            <v>4594408.8</v>
          </cell>
          <cell r="U6">
            <v>3608168.8</v>
          </cell>
          <cell r="V6">
            <v>8246724.5999999996</v>
          </cell>
          <cell r="W6">
            <v>1026269.8</v>
          </cell>
          <cell r="Y6">
            <v>4.3051407293882216</v>
          </cell>
          <cell r="Z6">
            <v>2.2448574927519069</v>
          </cell>
          <cell r="AB6">
            <v>2.570054528606124</v>
          </cell>
          <cell r="AC6">
            <v>1.329627793986583</v>
          </cell>
          <cell r="AD6">
            <v>2.8279425699962299</v>
          </cell>
          <cell r="AE6">
            <v>1.922627424821258</v>
          </cell>
          <cell r="AF6">
            <v>1.8526587278232911</v>
          </cell>
          <cell r="AG6">
            <v>1.9668248630710881</v>
          </cell>
          <cell r="AH6">
            <v>5.3781421782216059</v>
          </cell>
          <cell r="AI6">
            <v>3.0659769427729771</v>
          </cell>
          <cell r="AK6">
            <v>4.3051407293882216</v>
          </cell>
          <cell r="AL6">
            <v>0.87471072617918255</v>
          </cell>
          <cell r="AN6">
            <v>2.570054528606124</v>
          </cell>
          <cell r="AO6">
            <v>0.63183793218340722</v>
          </cell>
          <cell r="AP6">
            <v>2.8279425699962299</v>
          </cell>
          <cell r="AQ6">
            <v>0.74748457759851594</v>
          </cell>
          <cell r="AR6">
            <v>1.07301487083314</v>
          </cell>
          <cell r="AS6">
            <v>0.53986057523870845</v>
          </cell>
          <cell r="AT6">
            <v>5.3781421782216059</v>
          </cell>
          <cell r="AU6">
            <v>1.910186011367478</v>
          </cell>
          <cell r="AY6">
            <v>1</v>
          </cell>
        </row>
        <row r="7">
          <cell r="M7">
            <v>1254500</v>
          </cell>
          <cell r="N7">
            <v>8211267.7999999998</v>
          </cell>
          <cell r="P7">
            <v>3405256</v>
          </cell>
          <cell r="Q7">
            <v>5392684.4000000004</v>
          </cell>
          <cell r="R7">
            <v>1465331.4</v>
          </cell>
          <cell r="S7">
            <v>11978384</v>
          </cell>
          <cell r="T7">
            <v>4677209.5999999996</v>
          </cell>
          <cell r="U7">
            <v>4016900.4</v>
          </cell>
          <cell r="V7">
            <v>7657925.2000000002</v>
          </cell>
          <cell r="W7">
            <v>7117200.4000000004</v>
          </cell>
          <cell r="Y7">
            <v>1.745998588623479</v>
          </cell>
          <cell r="Z7">
            <v>6.7369938235962774</v>
          </cell>
          <cell r="AB7">
            <v>3.1992729973979288</v>
          </cell>
          <cell r="AC7">
            <v>4.8323710231925361</v>
          </cell>
          <cell r="AD7">
            <v>2.892981030000374</v>
          </cell>
          <cell r="AE7">
            <v>10.556205437984319</v>
          </cell>
          <cell r="AF7">
            <v>2.0297542882035491</v>
          </cell>
          <cell r="AG7">
            <v>2.5032137821544889</v>
          </cell>
          <cell r="AH7">
            <v>5.2049517270061187</v>
          </cell>
          <cell r="AI7">
            <v>9.8846657634712756</v>
          </cell>
          <cell r="AK7">
            <v>1.745998588623479</v>
          </cell>
          <cell r="AL7">
            <v>4.2834748519933781</v>
          </cell>
          <cell r="AN7">
            <v>3.1992729973979288</v>
          </cell>
          <cell r="AO7">
            <v>3.0720110869966448</v>
          </cell>
          <cell r="AP7">
            <v>2.892981030000374</v>
          </cell>
          <cell r="AQ7">
            <v>7.730213014408946</v>
          </cell>
          <cell r="AR7">
            <v>1.109715382009745</v>
          </cell>
          <cell r="AS7">
            <v>0.77787959835259246</v>
          </cell>
          <cell r="AT7">
            <v>5.2049517270061187</v>
          </cell>
          <cell r="AU7">
            <v>8.2927166930167004</v>
          </cell>
          <cell r="AY7">
            <v>9</v>
          </cell>
        </row>
        <row r="8">
          <cell r="M8">
            <v>4819087.5999999996</v>
          </cell>
          <cell r="N8">
            <v>4932159</v>
          </cell>
          <cell r="P8">
            <v>5594837.2000000002</v>
          </cell>
          <cell r="Q8">
            <v>1744670</v>
          </cell>
          <cell r="R8">
            <v>4114032.2</v>
          </cell>
          <cell r="S8">
            <v>4301307.4000000004</v>
          </cell>
          <cell r="T8">
            <v>4018927.8</v>
          </cell>
          <cell r="U8">
            <v>4004214.4</v>
          </cell>
          <cell r="V8">
            <v>24198068.199999999</v>
          </cell>
          <cell r="W8">
            <v>2695408.4</v>
          </cell>
          <cell r="Y8">
            <v>5.2910014783963559</v>
          </cell>
          <cell r="Z8">
            <v>4.2471253887633793</v>
          </cell>
          <cell r="AB8">
            <v>6.9649183743982572</v>
          </cell>
          <cell r="AC8">
            <v>2.550881217647111</v>
          </cell>
          <cell r="AD8">
            <v>6.292093955213204</v>
          </cell>
          <cell r="AE8">
            <v>4.1369935586000786</v>
          </cell>
          <cell r="AF8">
            <v>1.5069673505728129</v>
          </cell>
          <cell r="AG8">
            <v>2.529447287891526</v>
          </cell>
          <cell r="AH8">
            <v>8.443171339598484</v>
          </cell>
          <cell r="AI8">
            <v>6.5814193752594292</v>
          </cell>
          <cell r="AK8">
            <v>5.2910014783963559</v>
          </cell>
          <cell r="AL8">
            <v>1.6044603035552429</v>
          </cell>
          <cell r="AN8">
            <v>6.9649183743982572</v>
          </cell>
          <cell r="AO8">
            <v>1.048642413620837</v>
          </cell>
          <cell r="AP8">
            <v>6.292093955213204</v>
          </cell>
          <cell r="AQ8">
            <v>1.614074858790264</v>
          </cell>
          <cell r="AR8">
            <v>1.004748235177249</v>
          </cell>
          <cell r="AS8">
            <v>0.62829524958506222</v>
          </cell>
          <cell r="AT8">
            <v>8.443171339598484</v>
          </cell>
          <cell r="AU8">
            <v>4.9306730620330201</v>
          </cell>
          <cell r="AY8">
            <v>1</v>
          </cell>
        </row>
        <row r="9">
          <cell r="M9">
            <v>2186441.2000000002</v>
          </cell>
          <cell r="N9">
            <v>4570545.2</v>
          </cell>
          <cell r="P9">
            <v>1589889</v>
          </cell>
          <cell r="Q9">
            <v>2689294.8</v>
          </cell>
          <cell r="R9">
            <v>616867</v>
          </cell>
          <cell r="S9">
            <v>2147966.7999999998</v>
          </cell>
          <cell r="T9">
            <v>4560935.4000000004</v>
          </cell>
          <cell r="U9">
            <v>3691327.6</v>
          </cell>
          <cell r="V9">
            <v>575641.80000000005</v>
          </cell>
          <cell r="W9">
            <v>2539553.2000000002</v>
          </cell>
          <cell r="Y9">
            <v>2.1583616274059749</v>
          </cell>
          <cell r="Z9">
            <v>3.9812016531941481</v>
          </cell>
          <cell r="AB9">
            <v>2.0238635920046359</v>
          </cell>
          <cell r="AC9">
            <v>2.9633647755836141</v>
          </cell>
          <cell r="AD9">
            <v>1.6820758899906649</v>
          </cell>
          <cell r="AE9">
            <v>3.1078366771922452</v>
          </cell>
          <cell r="AF9">
            <v>1.853701166633982</v>
          </cell>
          <cell r="AG9">
            <v>2.0354692695313128</v>
          </cell>
          <cell r="AH9">
            <v>2.9026718026143499</v>
          </cell>
          <cell r="AI9">
            <v>5.0440308159682896</v>
          </cell>
          <cell r="AK9">
            <v>2.1583616274059749</v>
          </cell>
          <cell r="AL9">
            <v>1.9623006657697259</v>
          </cell>
          <cell r="AN9">
            <v>2.0238635920046359</v>
          </cell>
          <cell r="AO9">
            <v>1.4115784065914341</v>
          </cell>
          <cell r="AP9">
            <v>1.6820758899906649</v>
          </cell>
          <cell r="AQ9">
            <v>1.405772071587853</v>
          </cell>
          <cell r="AR9">
            <v>1.087151012045797</v>
          </cell>
          <cell r="AS9">
            <v>0.60014934520004315</v>
          </cell>
          <cell r="AT9">
            <v>2.9026718026143499</v>
          </cell>
          <cell r="AU9">
            <v>3.622853692807257</v>
          </cell>
          <cell r="AY9">
            <v>-3</v>
          </cell>
        </row>
        <row r="10">
          <cell r="M10">
            <v>1359597.6</v>
          </cell>
          <cell r="N10">
            <v>3167304.6</v>
          </cell>
          <cell r="P10">
            <v>602084</v>
          </cell>
          <cell r="Q10">
            <v>1300983.6000000001</v>
          </cell>
          <cell r="R10">
            <v>362702.6</v>
          </cell>
          <cell r="S10">
            <v>1474098.6</v>
          </cell>
          <cell r="T10">
            <v>3787607.6</v>
          </cell>
          <cell r="U10">
            <v>3761598.4</v>
          </cell>
          <cell r="V10">
            <v>230918.39999999999</v>
          </cell>
          <cell r="W10">
            <v>2099069.6</v>
          </cell>
          <cell r="Y10">
            <v>1.650413250201382</v>
          </cell>
          <cell r="Z10">
            <v>2.958620946400333</v>
          </cell>
          <cell r="AB10">
            <v>1.3091880222025789</v>
          </cell>
          <cell r="AC10">
            <v>2.033639943017624</v>
          </cell>
          <cell r="AD10">
            <v>1.7599425997934299</v>
          </cell>
          <cell r="AE10">
            <v>2.587982779555023</v>
          </cell>
          <cell r="AF10">
            <v>1.216635976650287</v>
          </cell>
          <cell r="AG10">
            <v>2.1878350301296452</v>
          </cell>
          <cell r="AH10">
            <v>1.5905149184050971</v>
          </cell>
          <cell r="AI10">
            <v>4.9674127032631077</v>
          </cell>
          <cell r="AK10">
            <v>1.650413250201382</v>
          </cell>
          <cell r="AL10">
            <v>1.062223675998393</v>
          </cell>
          <cell r="AN10">
            <v>1.3091880222025789</v>
          </cell>
          <cell r="AO10">
            <v>0.77097515040659348</v>
          </cell>
          <cell r="AP10">
            <v>1.7599425997934299</v>
          </cell>
          <cell r="AQ10">
            <v>0.84869093080051239</v>
          </cell>
          <cell r="AR10">
            <v>0.7880801608669572</v>
          </cell>
          <cell r="AS10">
            <v>0.56963751740986479</v>
          </cell>
          <cell r="AT10">
            <v>1.5905149184050971</v>
          </cell>
          <cell r="AU10">
            <v>3.388165322830901</v>
          </cell>
          <cell r="AY10">
            <v>-3</v>
          </cell>
        </row>
        <row r="11">
          <cell r="M11">
            <v>6171416.2000000002</v>
          </cell>
          <cell r="N11">
            <v>6805158.4000000004</v>
          </cell>
          <cell r="P11">
            <v>8419143.5999999996</v>
          </cell>
          <cell r="Q11">
            <v>2905263.6</v>
          </cell>
          <cell r="R11">
            <v>9256532.1999999993</v>
          </cell>
          <cell r="S11">
            <v>6328932</v>
          </cell>
          <cell r="T11">
            <v>4215910.2</v>
          </cell>
          <cell r="U11">
            <v>4184912</v>
          </cell>
          <cell r="V11">
            <v>19259379.600000001</v>
          </cell>
          <cell r="W11">
            <v>3812327.2</v>
          </cell>
          <cell r="Y11">
            <v>6.5145960593828933</v>
          </cell>
          <cell r="Z11">
            <v>5.4953547633718696</v>
          </cell>
          <cell r="AB11">
            <v>10.051684918999671</v>
          </cell>
          <cell r="AC11">
            <v>3.3562829126080032</v>
          </cell>
          <cell r="AD11">
            <v>9.2313233244116422</v>
          </cell>
          <cell r="AE11">
            <v>5.8270503188367</v>
          </cell>
          <cell r="AF11">
            <v>1.6626729771611279</v>
          </cell>
          <cell r="AG11">
            <v>2.7369826912414279</v>
          </cell>
          <cell r="AH11">
            <v>10.64112575000618</v>
          </cell>
          <cell r="AI11">
            <v>8.6416806893888864</v>
          </cell>
          <cell r="AK11">
            <v>6.5145960593828933</v>
          </cell>
          <cell r="AL11">
            <v>2.270572908793111</v>
          </cell>
          <cell r="AN11">
            <v>10.051684918999671</v>
          </cell>
          <cell r="AO11">
            <v>1.5883352892007681</v>
          </cell>
          <cell r="AP11">
            <v>9.2313233244116422</v>
          </cell>
          <cell r="AQ11">
            <v>2.3235059678321699</v>
          </cell>
          <cell r="AR11">
            <v>1.056042246764991</v>
          </cell>
          <cell r="AS11">
            <v>0.6510023555601947</v>
          </cell>
          <cell r="AT11">
            <v>10.64112575000618</v>
          </cell>
          <cell r="AU11">
            <v>6.7449299822212199</v>
          </cell>
          <cell r="AY11">
            <v>-3</v>
          </cell>
        </row>
        <row r="12">
          <cell r="M12">
            <v>6077126.4000000004</v>
          </cell>
          <cell r="N12">
            <v>6523186.2000000002</v>
          </cell>
          <cell r="P12">
            <v>14297375.6</v>
          </cell>
          <cell r="Q12">
            <v>2766018.8</v>
          </cell>
          <cell r="R12">
            <v>9345182.5999999996</v>
          </cell>
          <cell r="S12">
            <v>7992747.4000000004</v>
          </cell>
          <cell r="T12">
            <v>4852422.4000000004</v>
          </cell>
          <cell r="U12">
            <v>3966619.4</v>
          </cell>
          <cell r="V12">
            <v>31495538.800000001</v>
          </cell>
          <cell r="W12">
            <v>3691529.6</v>
          </cell>
          <cell r="Y12">
            <v>6.1149931791936982</v>
          </cell>
          <cell r="Z12">
            <v>5.2643429044052024</v>
          </cell>
          <cell r="AB12">
            <v>12.623190893605351</v>
          </cell>
          <cell r="AC12">
            <v>3.3510143795982001</v>
          </cell>
          <cell r="AD12">
            <v>10.21535429179203</v>
          </cell>
          <cell r="AE12">
            <v>6.7976655208389278</v>
          </cell>
          <cell r="AF12">
            <v>2.24621086360421</v>
          </cell>
          <cell r="AG12">
            <v>2.4651818728190849</v>
          </cell>
          <cell r="AH12">
            <v>11.2255332886125</v>
          </cell>
          <cell r="AI12">
            <v>8.0396502943593084</v>
          </cell>
          <cell r="AK12">
            <v>6.1149931791936982</v>
          </cell>
          <cell r="AL12">
            <v>2.621938515407964</v>
          </cell>
          <cell r="AN12">
            <v>12.623190893605351</v>
          </cell>
          <cell r="AO12">
            <v>1.7806580112024679</v>
          </cell>
          <cell r="AP12">
            <v>10.21535429179203</v>
          </cell>
          <cell r="AQ12">
            <v>3.925472252606415</v>
          </cell>
          <cell r="AR12">
            <v>1.2590690026176159</v>
          </cell>
          <cell r="AS12">
            <v>0.63015220101224256</v>
          </cell>
          <cell r="AT12">
            <v>11.2255332886125</v>
          </cell>
          <cell r="AU12">
            <v>6.3221945607801899</v>
          </cell>
          <cell r="AY12">
            <v>-3</v>
          </cell>
        </row>
        <row r="13">
          <cell r="M13">
            <v>4373945.5999999996</v>
          </cell>
          <cell r="N13">
            <v>3525196.8</v>
          </cell>
          <cell r="P13">
            <v>4791875</v>
          </cell>
          <cell r="Q13">
            <v>1227249</v>
          </cell>
          <cell r="R13">
            <v>3330299.8</v>
          </cell>
          <cell r="S13">
            <v>1129757.3999999999</v>
          </cell>
          <cell r="T13">
            <v>4221177.5999999996</v>
          </cell>
          <cell r="U13">
            <v>3820898.8</v>
          </cell>
          <cell r="V13">
            <v>5883243.7999999998</v>
          </cell>
          <cell r="W13">
            <v>2247583.4</v>
          </cell>
          <cell r="Y13">
            <v>4.0645884803845549</v>
          </cell>
          <cell r="Z13">
            <v>3.0854348990367719</v>
          </cell>
          <cell r="AB13">
            <v>3.125943288201233</v>
          </cell>
          <cell r="AC13">
            <v>1.753664275392657</v>
          </cell>
          <cell r="AD13">
            <v>3.0631603482179339</v>
          </cell>
          <cell r="AE13">
            <v>2.3240295772091479</v>
          </cell>
          <cell r="AF13">
            <v>1.6403527827700599</v>
          </cell>
          <cell r="AG13">
            <v>2.2280405089724811</v>
          </cell>
          <cell r="AH13">
            <v>4.403506841009948</v>
          </cell>
          <cell r="AI13">
            <v>4.2895956472144459</v>
          </cell>
          <cell r="AK13">
            <v>4.0645884803845549</v>
          </cell>
          <cell r="AL13">
            <v>1.19052803539671</v>
          </cell>
          <cell r="AN13">
            <v>3.125943288201233</v>
          </cell>
          <cell r="AO13">
            <v>0.77954667237936515</v>
          </cell>
          <cell r="AP13">
            <v>3.0631603482179339</v>
          </cell>
          <cell r="AQ13">
            <v>0.83620562839787449</v>
          </cell>
          <cell r="AR13">
            <v>1.0916917691822161</v>
          </cell>
          <cell r="AS13">
            <v>0.59449439820600669</v>
          </cell>
          <cell r="AT13">
            <v>4.403506841009948</v>
          </cell>
          <cell r="AU13">
            <v>2.6821505653904749</v>
          </cell>
          <cell r="AY13">
            <v>1</v>
          </cell>
        </row>
        <row r="14">
          <cell r="M14">
            <v>1743369.2</v>
          </cell>
          <cell r="N14">
            <v>5681416.4000000004</v>
          </cell>
          <cell r="P14">
            <v>3424600.8</v>
          </cell>
          <cell r="Q14">
            <v>3042341.4</v>
          </cell>
          <cell r="R14">
            <v>2642237</v>
          </cell>
          <cell r="S14">
            <v>2579986.7999999998</v>
          </cell>
          <cell r="T14">
            <v>4575869</v>
          </cell>
          <cell r="U14">
            <v>3750440.2</v>
          </cell>
          <cell r="V14">
            <v>7388502.4000000004</v>
          </cell>
          <cell r="W14">
            <v>4680236.4000000004</v>
          </cell>
          <cell r="Y14">
            <v>1.9127117983996871</v>
          </cell>
          <cell r="Z14">
            <v>4.7608887273818246</v>
          </cell>
          <cell r="AB14">
            <v>3.1142022179963531</v>
          </cell>
          <cell r="AC14">
            <v>3.0985967031621842</v>
          </cell>
          <cell r="AD14">
            <v>3.349249165982473</v>
          </cell>
          <cell r="AE14">
            <v>3.409203715564217</v>
          </cell>
          <cell r="AF14">
            <v>1.858801947976463</v>
          </cell>
          <cell r="AG14">
            <v>2.1302449715672989</v>
          </cell>
          <cell r="AH14">
            <v>4.9357865429949017</v>
          </cell>
          <cell r="AI14">
            <v>7.1900989536661646</v>
          </cell>
          <cell r="AK14">
            <v>1.9127117983996871</v>
          </cell>
          <cell r="AL14">
            <v>2.2804257138050161</v>
          </cell>
          <cell r="AN14">
            <v>3.1142022179963531</v>
          </cell>
          <cell r="AO14">
            <v>1.501202533399919</v>
          </cell>
          <cell r="AP14">
            <v>3.349249165982473</v>
          </cell>
          <cell r="AQ14">
            <v>1.4923651995952241</v>
          </cell>
          <cell r="AR14">
            <v>1.0765884193708191</v>
          </cell>
          <cell r="AS14">
            <v>0.60571621462004255</v>
          </cell>
          <cell r="AT14">
            <v>4.9357865429949017</v>
          </cell>
          <cell r="AU14">
            <v>5.4135304288123738</v>
          </cell>
          <cell r="AY14">
            <v>9</v>
          </cell>
        </row>
        <row r="15">
          <cell r="M15">
            <v>11750880.199999999</v>
          </cell>
          <cell r="N15">
            <v>4956663</v>
          </cell>
          <cell r="P15">
            <v>18218009.600000001</v>
          </cell>
          <cell r="Q15">
            <v>1879359.4</v>
          </cell>
          <cell r="R15">
            <v>17723012.199999999</v>
          </cell>
          <cell r="S15">
            <v>2634966.7999999998</v>
          </cell>
          <cell r="T15">
            <v>4731131.5999999996</v>
          </cell>
          <cell r="U15">
            <v>3896406.6</v>
          </cell>
          <cell r="V15">
            <v>26229788.399999999</v>
          </cell>
          <cell r="W15">
            <v>2303932</v>
          </cell>
          <cell r="Y15">
            <v>10.45097025480354</v>
          </cell>
          <cell r="Z15">
            <v>4.1558674317435358</v>
          </cell>
          <cell r="AB15">
            <v>11.2256593482045</v>
          </cell>
          <cell r="AC15">
            <v>2.45893694239785</v>
          </cell>
          <cell r="AD15">
            <v>14.37439649540465</v>
          </cell>
          <cell r="AE15">
            <v>3.4165343588218091</v>
          </cell>
          <cell r="AF15">
            <v>2.1013031546375709</v>
          </cell>
          <cell r="AG15">
            <v>2.3911654933937831</v>
          </cell>
          <cell r="AH15">
            <v>11.96196870759595</v>
          </cell>
          <cell r="AI15">
            <v>5.3582710998132823</v>
          </cell>
          <cell r="AK15">
            <v>10.45097025480354</v>
          </cell>
          <cell r="AL15">
            <v>1.832786726567428</v>
          </cell>
          <cell r="AN15">
            <v>11.2256593482045</v>
          </cell>
          <cell r="AO15">
            <v>1.154609910998261</v>
          </cell>
          <cell r="AP15">
            <v>14.37439649540465</v>
          </cell>
          <cell r="AQ15">
            <v>1.423356654215604</v>
          </cell>
          <cell r="AR15">
            <v>1.150393931823783</v>
          </cell>
          <cell r="AS15">
            <v>0.68909673239104452</v>
          </cell>
          <cell r="AT15">
            <v>11.96196870759595</v>
          </cell>
          <cell r="AU15">
            <v>3.917118695226963</v>
          </cell>
          <cell r="AY15">
            <v>1</v>
          </cell>
        </row>
        <row r="16">
          <cell r="M16">
            <v>4086782.6</v>
          </cell>
          <cell r="N16">
            <v>8396950.8000000007</v>
          </cell>
          <cell r="P16">
            <v>3127021.2</v>
          </cell>
          <cell r="Q16">
            <v>3011644.8</v>
          </cell>
          <cell r="R16">
            <v>3627884.8</v>
          </cell>
          <cell r="S16">
            <v>6840819.7999999998</v>
          </cell>
          <cell r="T16">
            <v>4001025.4</v>
          </cell>
          <cell r="U16">
            <v>4105374</v>
          </cell>
          <cell r="V16">
            <v>15964690.4</v>
          </cell>
          <cell r="W16">
            <v>4317869.4000000004</v>
          </cell>
          <cell r="Y16">
            <v>4.4390055509982629</v>
          </cell>
          <cell r="Z16">
            <v>6.7243578864028679</v>
          </cell>
          <cell r="AB16">
            <v>4.1721198601939253</v>
          </cell>
          <cell r="AC16">
            <v>3.6182557169639038</v>
          </cell>
          <cell r="AD16">
            <v>5.1547001075814478</v>
          </cell>
          <cell r="AE16">
            <v>6.1073857924086044</v>
          </cell>
          <cell r="AF16">
            <v>1.4913043438224121</v>
          </cell>
          <cell r="AG16">
            <v>2.6628234198084102</v>
          </cell>
          <cell r="AH16">
            <v>6.8338560923933986</v>
          </cell>
          <cell r="AI16">
            <v>10.16716714564245</v>
          </cell>
          <cell r="AK16">
            <v>4.4390055509982629</v>
          </cell>
          <cell r="AL16">
            <v>2.5583764257840809</v>
          </cell>
          <cell r="AN16">
            <v>4.1721198601939253</v>
          </cell>
          <cell r="AO16">
            <v>1.530600520590087</v>
          </cell>
          <cell r="AP16">
            <v>5.1547001075814478</v>
          </cell>
          <cell r="AQ16">
            <v>2.1539793555857609</v>
          </cell>
          <cell r="AR16">
            <v>1.003793796000537</v>
          </cell>
          <cell r="AS16">
            <v>0.66429546660510819</v>
          </cell>
          <cell r="AT16">
            <v>6.8338560923933986</v>
          </cell>
          <cell r="AU16">
            <v>8.2573940334259532</v>
          </cell>
          <cell r="AY16">
            <v>-3</v>
          </cell>
        </row>
        <row r="17">
          <cell r="M17">
            <v>7112853</v>
          </cell>
          <cell r="N17">
            <v>2746243.4</v>
          </cell>
          <cell r="P17">
            <v>8723892</v>
          </cell>
          <cell r="Q17">
            <v>708396.6</v>
          </cell>
          <cell r="R17">
            <v>6128639</v>
          </cell>
          <cell r="S17">
            <v>783665.4</v>
          </cell>
          <cell r="T17">
            <v>4576948.2</v>
          </cell>
          <cell r="U17">
            <v>3606709.8</v>
          </cell>
          <cell r="V17">
            <v>5662981.7999999998</v>
          </cell>
          <cell r="W17">
            <v>1139695.8</v>
          </cell>
          <cell r="Y17">
            <v>5.9886686897953041</v>
          </cell>
          <cell r="Z17">
            <v>2.5857897356152528</v>
          </cell>
          <cell r="AB17">
            <v>4.6316629145934716</v>
          </cell>
          <cell r="AC17">
            <v>1.3071354023821189</v>
          </cell>
          <cell r="AD17">
            <v>4.3273795805871487</v>
          </cell>
          <cell r="AE17">
            <v>1.984821832634043</v>
          </cell>
          <cell r="AF17">
            <v>1.876531615969725</v>
          </cell>
          <cell r="AG17">
            <v>1.999528189527336</v>
          </cell>
          <cell r="AH17">
            <v>4.5048450400005091</v>
          </cell>
          <cell r="AI17">
            <v>2.9993149652145799</v>
          </cell>
          <cell r="AK17">
            <v>5.9886686897953041</v>
          </cell>
          <cell r="AL17">
            <v>1.0736192691838371</v>
          </cell>
          <cell r="AN17">
            <v>4.6316629145934716</v>
          </cell>
          <cell r="AO17">
            <v>0.62938220938085576</v>
          </cell>
          <cell r="AP17">
            <v>4.3273795805871487</v>
          </cell>
          <cell r="AQ17">
            <v>0.75997273359680551</v>
          </cell>
          <cell r="AR17">
            <v>1.1061279749730599</v>
          </cell>
          <cell r="AS17">
            <v>0.58398874480044471</v>
          </cell>
          <cell r="AT17">
            <v>4.5048450400005091</v>
          </cell>
          <cell r="AU17">
            <v>1.8290251086000351</v>
          </cell>
          <cell r="AY17">
            <v>-3</v>
          </cell>
        </row>
        <row r="18">
          <cell r="M18">
            <v>492450</v>
          </cell>
          <cell r="N18">
            <v>7435345.5999999996</v>
          </cell>
          <cell r="P18">
            <v>264522.40000000002</v>
          </cell>
          <cell r="Q18">
            <v>4031802.4</v>
          </cell>
          <cell r="R18">
            <v>253435.8</v>
          </cell>
          <cell r="S18">
            <v>4447089.2</v>
          </cell>
          <cell r="T18">
            <v>3780204.6</v>
          </cell>
          <cell r="U18">
            <v>3884984.4</v>
          </cell>
          <cell r="V18">
            <v>6495.2</v>
          </cell>
          <cell r="W18">
            <v>5616552.4000000004</v>
          </cell>
          <cell r="Y18">
            <v>0.64339787062490361</v>
          </cell>
          <cell r="Z18">
            <v>6.1564673291519281</v>
          </cell>
          <cell r="AB18">
            <v>0.49780697500100363</v>
          </cell>
          <cell r="AC18">
            <v>4.042952708801022</v>
          </cell>
          <cell r="AD18">
            <v>1.1861672768020071</v>
          </cell>
          <cell r="AE18">
            <v>4.7535574079491196</v>
          </cell>
          <cell r="AF18">
            <v>1.2118877856060859</v>
          </cell>
          <cell r="AG18">
            <v>2.322022740810644</v>
          </cell>
          <cell r="AH18">
            <v>3.3740477997343941E-2</v>
          </cell>
          <cell r="AI18">
            <v>10.37070599120343</v>
          </cell>
          <cell r="AK18">
            <v>0.64339787062490361</v>
          </cell>
          <cell r="AL18">
            <v>2.5678783181821929</v>
          </cell>
          <cell r="AN18">
            <v>0.49780697500100363</v>
          </cell>
          <cell r="AO18">
            <v>1.741025536198868</v>
          </cell>
          <cell r="AP18">
            <v>1.1861672768020071</v>
          </cell>
          <cell r="AQ18">
            <v>1.9375769079895691</v>
          </cell>
          <cell r="AR18">
            <v>0.79128102920949461</v>
          </cell>
          <cell r="AS18">
            <v>0.61890311605529857</v>
          </cell>
          <cell r="AT18">
            <v>3.3740477997343941E-2</v>
          </cell>
          <cell r="AU18">
            <v>8.3462473839870661</v>
          </cell>
          <cell r="AY18">
            <v>1</v>
          </cell>
        </row>
        <row r="19">
          <cell r="M19">
            <v>6218015.5999999996</v>
          </cell>
          <cell r="N19">
            <v>2023825.2</v>
          </cell>
          <cell r="P19">
            <v>14902021.800000001</v>
          </cell>
          <cell r="Q19">
            <v>1047875</v>
          </cell>
          <cell r="R19">
            <v>15785104.199999999</v>
          </cell>
          <cell r="S19">
            <v>1498358.4</v>
          </cell>
          <cell r="T19">
            <v>4656903.2</v>
          </cell>
          <cell r="U19">
            <v>4045584.4</v>
          </cell>
          <cell r="V19">
            <v>15292114.800000001</v>
          </cell>
          <cell r="W19">
            <v>2250255.4</v>
          </cell>
          <cell r="Y19">
            <v>5.6175818871939551</v>
          </cell>
          <cell r="Z19">
            <v>1.921075872832444</v>
          </cell>
          <cell r="AB19">
            <v>15.090376014600039</v>
          </cell>
          <cell r="AC19">
            <v>1.659220825618831</v>
          </cell>
          <cell r="AD19">
            <v>11.911601949005849</v>
          </cell>
          <cell r="AE19">
            <v>1.6832071901531891</v>
          </cell>
          <cell r="AF19">
            <v>2.280906761763617</v>
          </cell>
          <cell r="AG19">
            <v>2.5654198582051322</v>
          </cell>
          <cell r="AH19">
            <v>7.9992575424024839</v>
          </cell>
          <cell r="AI19">
            <v>3.5528840234153898</v>
          </cell>
          <cell r="AK19">
            <v>5.6175818871939551</v>
          </cell>
          <cell r="AL19">
            <v>0.7994292568066157</v>
          </cell>
          <cell r="AN19">
            <v>15.090376014600039</v>
          </cell>
          <cell r="AO19">
            <v>0.75647047599777584</v>
          </cell>
          <cell r="AP19">
            <v>11.911601949005849</v>
          </cell>
          <cell r="AQ19">
            <v>0.8422154613770545</v>
          </cell>
          <cell r="AR19">
            <v>1.183351993176621</v>
          </cell>
          <cell r="AS19">
            <v>0.58539356938563292</v>
          </cell>
          <cell r="AT19">
            <v>7.9992575424024839</v>
          </cell>
          <cell r="AU19">
            <v>1.924169786612038</v>
          </cell>
          <cell r="AY19">
            <v>-2</v>
          </cell>
        </row>
        <row r="20">
          <cell r="M20">
            <v>572109.80000000005</v>
          </cell>
          <cell r="N20">
            <v>10584724</v>
          </cell>
          <cell r="P20">
            <v>531781.6</v>
          </cell>
          <cell r="Q20">
            <v>11250010.199999999</v>
          </cell>
          <cell r="R20">
            <v>425951</v>
          </cell>
          <cell r="S20">
            <v>16252444.199999999</v>
          </cell>
          <cell r="T20">
            <v>4641178.5999999996</v>
          </cell>
          <cell r="U20">
            <v>4318672.2</v>
          </cell>
          <cell r="V20">
            <v>2057883</v>
          </cell>
          <cell r="W20">
            <v>21356422</v>
          </cell>
          <cell r="Y20">
            <v>0.89216858580475678</v>
          </cell>
          <cell r="Z20">
            <v>7.9231275779777208</v>
          </cell>
          <cell r="AB20">
            <v>0.98109290699940177</v>
          </cell>
          <cell r="AC20">
            <v>10.33577997999382</v>
          </cell>
          <cell r="AD20">
            <v>0.57538598420796916</v>
          </cell>
          <cell r="AE20">
            <v>12.4606167497579</v>
          </cell>
          <cell r="AF20">
            <v>2.2631393956136892</v>
          </cell>
          <cell r="AG20">
            <v>2.7580866762436931</v>
          </cell>
          <cell r="AH20">
            <v>3.37720133002149</v>
          </cell>
          <cell r="AI20">
            <v>20.589141067001041</v>
          </cell>
          <cell r="AK20">
            <v>0.89216858580475678</v>
          </cell>
          <cell r="AL20">
            <v>3.807680078200065</v>
          </cell>
          <cell r="AN20">
            <v>0.98109290699940177</v>
          </cell>
          <cell r="AO20">
            <v>5.0095263748022258</v>
          </cell>
          <cell r="AP20">
            <v>0.57538598420796916</v>
          </cell>
          <cell r="AQ20">
            <v>6.1740752518177029</v>
          </cell>
          <cell r="AR20">
            <v>1.181116468808614</v>
          </cell>
          <cell r="AS20">
            <v>0.68233685420127588</v>
          </cell>
          <cell r="AT20">
            <v>3.37720133002149</v>
          </cell>
          <cell r="AU20">
            <v>16.146299704012929</v>
          </cell>
          <cell r="AY20">
            <v>4</v>
          </cell>
        </row>
        <row r="21">
          <cell r="M21">
            <v>4386124.8</v>
          </cell>
          <cell r="N21">
            <v>2953382.2</v>
          </cell>
          <cell r="P21">
            <v>2573293.2000000002</v>
          </cell>
          <cell r="Q21">
            <v>1570631</v>
          </cell>
          <cell r="R21">
            <v>7628471.2000000002</v>
          </cell>
          <cell r="S21">
            <v>2641644.6</v>
          </cell>
          <cell r="T21">
            <v>4391893.8</v>
          </cell>
          <cell r="U21">
            <v>3935569.8</v>
          </cell>
          <cell r="V21">
            <v>7755154.4000000004</v>
          </cell>
          <cell r="W21">
            <v>5968810.5999999996</v>
          </cell>
          <cell r="Y21">
            <v>3.794481852778699</v>
          </cell>
          <cell r="Z21">
            <v>2.5381297488464041</v>
          </cell>
          <cell r="AB21">
            <v>3.3510496179980689</v>
          </cell>
          <cell r="AC21">
            <v>1.975204401224619</v>
          </cell>
          <cell r="AD21">
            <v>6.5826911246054802</v>
          </cell>
          <cell r="AE21">
            <v>2.3251188130350782</v>
          </cell>
          <cell r="AF21">
            <v>2.1139266665908512</v>
          </cell>
          <cell r="AG21">
            <v>2.4855748114059679</v>
          </cell>
          <cell r="AH21">
            <v>5.090311671386007</v>
          </cell>
          <cell r="AI21">
            <v>5.6626620388007716</v>
          </cell>
          <cell r="AK21">
            <v>3.794481852778699</v>
          </cell>
          <cell r="AL21">
            <v>1.074580994830467</v>
          </cell>
          <cell r="AN21">
            <v>3.3510496179980689</v>
          </cell>
          <cell r="AO21">
            <v>0.90242136620800006</v>
          </cell>
          <cell r="AP21">
            <v>6.5826911246054802</v>
          </cell>
          <cell r="AQ21">
            <v>1.2316048830165529</v>
          </cell>
          <cell r="AR21">
            <v>1.204127251601312</v>
          </cell>
          <cell r="AS21">
            <v>0.53223258556099606</v>
          </cell>
          <cell r="AT21">
            <v>5.090311671386007</v>
          </cell>
          <cell r="AU21">
            <v>3.3521887897863052</v>
          </cell>
          <cell r="AY21">
            <v>0</v>
          </cell>
        </row>
        <row r="22">
          <cell r="M22">
            <v>1288357.8</v>
          </cell>
          <cell r="N22">
            <v>5320058.5999999996</v>
          </cell>
          <cell r="P22">
            <v>8049014.7999999998</v>
          </cell>
          <cell r="Q22">
            <v>4599516.4000000004</v>
          </cell>
          <cell r="R22">
            <v>2096160</v>
          </cell>
          <cell r="S22">
            <v>7026087.5999999996</v>
          </cell>
          <cell r="T22">
            <v>4381979.4000000004</v>
          </cell>
          <cell r="U22">
            <v>4040090.4</v>
          </cell>
          <cell r="V22">
            <v>3344334.4</v>
          </cell>
          <cell r="W22">
            <v>5872072.7999999998</v>
          </cell>
          <cell r="Y22">
            <v>1.445537967397831</v>
          </cell>
          <cell r="Z22">
            <v>4.3606929179863076</v>
          </cell>
          <cell r="AB22">
            <v>3.4821474546042741</v>
          </cell>
          <cell r="AC22">
            <v>4.7352273318159863</v>
          </cell>
          <cell r="AD22">
            <v>2.1735031197778878</v>
          </cell>
          <cell r="AE22">
            <v>5.6201024070032872</v>
          </cell>
          <cell r="AF22">
            <v>2.1156589821679521</v>
          </cell>
          <cell r="AG22">
            <v>2.5624369639554061</v>
          </cell>
          <cell r="AH22">
            <v>4.1502917225938294</v>
          </cell>
          <cell r="AI22">
            <v>8.531593541009352</v>
          </cell>
          <cell r="AK22">
            <v>1.445537967397831</v>
          </cell>
          <cell r="AL22">
            <v>2.1000688459840609</v>
          </cell>
          <cell r="AN22">
            <v>3.4821474546042741</v>
          </cell>
          <cell r="AO22">
            <v>2.280094120197464</v>
          </cell>
          <cell r="AP22">
            <v>2.1735031197778878</v>
          </cell>
          <cell r="AQ22">
            <v>2.7527442501741461</v>
          </cell>
          <cell r="AR22">
            <v>1.2002171619795261</v>
          </cell>
          <cell r="AS22">
            <v>0.56327914716675875</v>
          </cell>
          <cell r="AT22">
            <v>4.1502917225938294</v>
          </cell>
          <cell r="AU22">
            <v>6.3688907785923217</v>
          </cell>
          <cell r="AY22">
            <v>-2</v>
          </cell>
        </row>
        <row r="23">
          <cell r="M23">
            <v>878753.2</v>
          </cell>
          <cell r="N23">
            <v>4774228</v>
          </cell>
          <cell r="P23">
            <v>1835525</v>
          </cell>
          <cell r="Q23">
            <v>3975867.4</v>
          </cell>
          <cell r="R23">
            <v>1062859</v>
          </cell>
          <cell r="S23">
            <v>4764882.4000000004</v>
          </cell>
          <cell r="T23">
            <v>4322342.5999999996</v>
          </cell>
          <cell r="U23">
            <v>3968592.2</v>
          </cell>
          <cell r="V23">
            <v>4812924.4000000004</v>
          </cell>
          <cell r="W23">
            <v>6080492.2000000002</v>
          </cell>
          <cell r="Y23">
            <v>1.098856685613282</v>
          </cell>
          <cell r="Z23">
            <v>3.9693465457530692</v>
          </cell>
          <cell r="AB23">
            <v>2.081038791389437</v>
          </cell>
          <cell r="AC23">
            <v>4.2347406831686376</v>
          </cell>
          <cell r="AD23">
            <v>1.2051741965929981</v>
          </cell>
          <cell r="AE23">
            <v>3.9941168367629869</v>
          </cell>
          <cell r="AF23">
            <v>2.0761692461906929</v>
          </cell>
          <cell r="AG23">
            <v>2.527456875192001</v>
          </cell>
          <cell r="AH23">
            <v>4.1566794968093754</v>
          </cell>
          <cell r="AI23">
            <v>8.6783305603894405</v>
          </cell>
          <cell r="AK23">
            <v>1.098856685613282</v>
          </cell>
          <cell r="AL23">
            <v>1.834210740600247</v>
          </cell>
          <cell r="AN23">
            <v>2.081038791389437</v>
          </cell>
          <cell r="AO23">
            <v>2.0923197573923971</v>
          </cell>
          <cell r="AP23">
            <v>1.2051741965929981</v>
          </cell>
          <cell r="AQ23">
            <v>1.9559515665867371</v>
          </cell>
          <cell r="AR23">
            <v>1.191944363783114</v>
          </cell>
          <cell r="AS23">
            <v>0.55983460455900058</v>
          </cell>
          <cell r="AT23">
            <v>4.1566794968093754</v>
          </cell>
          <cell r="AU23">
            <v>6.3122146217850972</v>
          </cell>
          <cell r="AY23">
            <v>-2</v>
          </cell>
        </row>
        <row r="24">
          <cell r="M24">
            <v>1877990.2</v>
          </cell>
          <cell r="N24">
            <v>1881454.6</v>
          </cell>
          <cell r="P24">
            <v>1753422.2</v>
          </cell>
          <cell r="Q24">
            <v>1472009.4</v>
          </cell>
          <cell r="R24">
            <v>1693590.8</v>
          </cell>
          <cell r="S24">
            <v>2143220</v>
          </cell>
          <cell r="T24">
            <v>4319504.5999999996</v>
          </cell>
          <cell r="U24">
            <v>3874163.2</v>
          </cell>
          <cell r="V24">
            <v>6489848.2000000002</v>
          </cell>
          <cell r="W24">
            <v>4737267</v>
          </cell>
          <cell r="Y24">
            <v>1.897604321409017</v>
          </cell>
          <cell r="Z24">
            <v>1.932087326038163</v>
          </cell>
          <cell r="AB24">
            <v>2.129146062006475</v>
          </cell>
          <cell r="AC24">
            <v>1.8675069799937769</v>
          </cell>
          <cell r="AD24">
            <v>1.862124941998627</v>
          </cell>
          <cell r="AE24">
            <v>2.1109957279637461</v>
          </cell>
          <cell r="AF24">
            <v>2.0387529953848569</v>
          </cell>
          <cell r="AG24">
            <v>2.432663213426713</v>
          </cell>
          <cell r="AH24">
            <v>4.6340719502186403</v>
          </cell>
          <cell r="AI24">
            <v>4.6382920386153277</v>
          </cell>
          <cell r="AK24">
            <v>1.897604321409017</v>
          </cell>
          <cell r="AL24">
            <v>0.92237989461282266</v>
          </cell>
          <cell r="AN24">
            <v>2.129146062006475</v>
          </cell>
          <cell r="AO24">
            <v>0.98711089820135389</v>
          </cell>
          <cell r="AP24">
            <v>1.862124941998627</v>
          </cell>
          <cell r="AQ24">
            <v>1.1558898015995509</v>
          </cell>
          <cell r="AR24">
            <v>1.1729364849743431</v>
          </cell>
          <cell r="AS24">
            <v>0.52426158942980694</v>
          </cell>
          <cell r="AT24">
            <v>4.6340719502186403</v>
          </cell>
          <cell r="AU24">
            <v>2.9887966054142452</v>
          </cell>
          <cell r="AY24">
            <v>0</v>
          </cell>
        </row>
        <row r="25">
          <cell r="M25">
            <v>371955.6</v>
          </cell>
          <cell r="N25">
            <v>10503780.199999999</v>
          </cell>
          <cell r="P25">
            <v>240817.6</v>
          </cell>
          <cell r="Q25">
            <v>13520284</v>
          </cell>
          <cell r="R25">
            <v>47009</v>
          </cell>
          <cell r="S25">
            <v>14229575.800000001</v>
          </cell>
          <cell r="T25">
            <v>4421463</v>
          </cell>
          <cell r="U25">
            <v>4244866.8</v>
          </cell>
          <cell r="V25">
            <v>381348.6</v>
          </cell>
          <cell r="W25">
            <v>20957635.399999999</v>
          </cell>
          <cell r="Y25">
            <v>0.58044448941946025</v>
          </cell>
          <cell r="Z25">
            <v>7.643513289955445</v>
          </cell>
          <cell r="AB25">
            <v>0.55770489339483897</v>
          </cell>
          <cell r="AC25">
            <v>10.042392857786041</v>
          </cell>
          <cell r="AD25">
            <v>0.16480432800017289</v>
          </cell>
          <cell r="AE25">
            <v>9.3745101407635936</v>
          </cell>
          <cell r="AF25">
            <v>2.0931816507829351</v>
          </cell>
          <cell r="AG25">
            <v>2.7169363917666489</v>
          </cell>
          <cell r="AH25">
            <v>1.019564961001743</v>
          </cell>
          <cell r="AI25">
            <v>21.115049038035799</v>
          </cell>
          <cell r="AK25">
            <v>0.58044448941946025</v>
          </cell>
          <cell r="AL25">
            <v>4.0334865774144406</v>
          </cell>
          <cell r="AN25">
            <v>0.55770489339483897</v>
          </cell>
          <cell r="AO25">
            <v>5.1383745444007216</v>
          </cell>
          <cell r="AP25">
            <v>0.16480432800017289</v>
          </cell>
          <cell r="AQ25">
            <v>5.2259252433897929</v>
          </cell>
          <cell r="AR25">
            <v>1.20664220697945</v>
          </cell>
          <cell r="AS25">
            <v>0.69739050958305593</v>
          </cell>
          <cell r="AT25">
            <v>1.019564961001743</v>
          </cell>
          <cell r="AU25">
            <v>16.944566728593781</v>
          </cell>
          <cell r="AY25">
            <v>4</v>
          </cell>
        </row>
        <row r="26">
          <cell r="M26">
            <v>1837465.8</v>
          </cell>
          <cell r="N26">
            <v>1194820.3999999999</v>
          </cell>
          <cell r="P26">
            <v>2405833.6</v>
          </cell>
          <cell r="Q26">
            <v>740416</v>
          </cell>
          <cell r="R26">
            <v>2353739.6</v>
          </cell>
          <cell r="S26">
            <v>561014.4</v>
          </cell>
          <cell r="T26">
            <v>4447722.5999999996</v>
          </cell>
          <cell r="U26">
            <v>3953049.4</v>
          </cell>
          <cell r="V26">
            <v>6130407.5999999996</v>
          </cell>
          <cell r="W26">
            <v>1099095.8</v>
          </cell>
          <cell r="Y26">
            <v>1.846656037610956</v>
          </cell>
          <cell r="Z26">
            <v>1.382153910188936</v>
          </cell>
          <cell r="AB26">
            <v>1.846905863791471</v>
          </cell>
          <cell r="AC26">
            <v>1.2092779776197859</v>
          </cell>
          <cell r="AD26">
            <v>2.7856085193809119</v>
          </cell>
          <cell r="AE26">
            <v>0.8850436618318781</v>
          </cell>
          <cell r="AF26">
            <v>2.097028564231004</v>
          </cell>
          <cell r="AG26">
            <v>2.4876472136122181</v>
          </cell>
          <cell r="AH26">
            <v>4.7785796128096987</v>
          </cell>
          <cell r="AI26">
            <v>2.1235996897565199</v>
          </cell>
          <cell r="AK26">
            <v>1.846656037610956</v>
          </cell>
          <cell r="AL26">
            <v>0.73292296036379412</v>
          </cell>
          <cell r="AN26">
            <v>1.846905863791471</v>
          </cell>
          <cell r="AO26">
            <v>0.76624301419942642</v>
          </cell>
          <cell r="AP26">
            <v>2.7856085193809119</v>
          </cell>
          <cell r="AQ26">
            <v>0.68386722140712664</v>
          </cell>
          <cell r="AR26">
            <v>1.224009379220661</v>
          </cell>
          <cell r="AS26">
            <v>0.5860841009183787</v>
          </cell>
          <cell r="AT26">
            <v>4.7785796128096987</v>
          </cell>
          <cell r="AU26">
            <v>1.1734690229990521</v>
          </cell>
          <cell r="AY26">
            <v>-2</v>
          </cell>
        </row>
        <row r="27">
          <cell r="M27">
            <v>2025390.8</v>
          </cell>
          <cell r="N27">
            <v>2244574.4</v>
          </cell>
          <cell r="P27">
            <v>2641017.4</v>
          </cell>
          <cell r="Q27">
            <v>902289.6</v>
          </cell>
          <cell r="R27">
            <v>1830487.8</v>
          </cell>
          <cell r="S27">
            <v>1443151.4</v>
          </cell>
          <cell r="T27">
            <v>4660083.8</v>
          </cell>
          <cell r="U27">
            <v>4660911.4000000004</v>
          </cell>
          <cell r="V27">
            <v>3086489.6000000001</v>
          </cell>
          <cell r="W27">
            <v>1107015.6000000001</v>
          </cell>
          <cell r="Y27">
            <v>2.4244014645810239</v>
          </cell>
          <cell r="Z27">
            <v>2.4937410808051941</v>
          </cell>
          <cell r="AB27">
            <v>3.8309627838141749</v>
          </cell>
          <cell r="AC27">
            <v>1.7700964562129231</v>
          </cell>
          <cell r="AD27">
            <v>2.6486254643998111</v>
          </cell>
          <cell r="AE27">
            <v>2.5378986787865871</v>
          </cell>
          <cell r="AF27">
            <v>2.9674528408213519</v>
          </cell>
          <cell r="AG27">
            <v>3.873624345741701</v>
          </cell>
          <cell r="AH27">
            <v>4.2795280933962214</v>
          </cell>
          <cell r="AI27">
            <v>3.947800132038537</v>
          </cell>
          <cell r="AK27">
            <v>2.4244014645810239</v>
          </cell>
          <cell r="AL27">
            <v>0.94597003799863155</v>
          </cell>
          <cell r="AN27">
            <v>3.8309627838141749</v>
          </cell>
          <cell r="AO27">
            <v>0.7636533488170244</v>
          </cell>
          <cell r="AP27">
            <v>2.6486254643998111</v>
          </cell>
          <cell r="AQ27">
            <v>1.08740701781353</v>
          </cell>
          <cell r="AR27">
            <v>1.5276819468010221</v>
          </cell>
          <cell r="AS27">
            <v>0.84093664835672821</v>
          </cell>
          <cell r="AT27">
            <v>4.2795280933962214</v>
          </cell>
          <cell r="AU27">
            <v>2.5655628746259032</v>
          </cell>
          <cell r="AY27">
            <v>-0.33333333333333331</v>
          </cell>
        </row>
        <row r="28">
          <cell r="M28">
            <v>510392.8</v>
          </cell>
          <cell r="N28">
            <v>2692511</v>
          </cell>
          <cell r="P28">
            <v>376094.8</v>
          </cell>
          <cell r="Q28">
            <v>1219518</v>
          </cell>
          <cell r="R28">
            <v>129116.6</v>
          </cell>
          <cell r="S28">
            <v>2714173.4</v>
          </cell>
          <cell r="T28">
            <v>4658087</v>
          </cell>
          <cell r="U28">
            <v>4722347.2</v>
          </cell>
          <cell r="V28">
            <v>306763.40000000002</v>
          </cell>
          <cell r="W28">
            <v>1496390.8</v>
          </cell>
          <cell r="Y28">
            <v>0.8823009623913094</v>
          </cell>
          <cell r="Z28">
            <v>2.9774100322625601</v>
          </cell>
          <cell r="AB28">
            <v>0.90406667239731175</v>
          </cell>
          <cell r="AC28">
            <v>2.3138389884145001</v>
          </cell>
          <cell r="AD28">
            <v>0.27055353180039682</v>
          </cell>
          <cell r="AE28">
            <v>3.7911802558228369</v>
          </cell>
          <cell r="AF28">
            <v>2.966305187810212</v>
          </cell>
          <cell r="AG28">
            <v>3.9279745661769989</v>
          </cell>
          <cell r="AH28">
            <v>0.88293545380001892</v>
          </cell>
          <cell r="AI28">
            <v>4.9364758931798862</v>
          </cell>
          <cell r="AK28">
            <v>0.8823009623913094</v>
          </cell>
          <cell r="AL28">
            <v>1.2483959720353599</v>
          </cell>
          <cell r="AN28">
            <v>0.90406667239731175</v>
          </cell>
          <cell r="AO28">
            <v>1.061737556598382</v>
          </cell>
          <cell r="AP28">
            <v>0.27055353180039682</v>
          </cell>
          <cell r="AQ28">
            <v>1.846622504980769</v>
          </cell>
          <cell r="AR28">
            <v>1.540750118799042</v>
          </cell>
          <cell r="AS28">
            <v>0.85037993309088056</v>
          </cell>
          <cell r="AT28">
            <v>0.88293545380001892</v>
          </cell>
          <cell r="AU28">
            <v>3.501903341384605</v>
          </cell>
          <cell r="AY28">
            <v>-0.33333333333333331</v>
          </cell>
        </row>
        <row r="29">
          <cell r="M29">
            <v>1949791.8</v>
          </cell>
          <cell r="N29">
            <v>1761354.2</v>
          </cell>
          <cell r="P29">
            <v>2545954.4</v>
          </cell>
          <cell r="Q29">
            <v>775358</v>
          </cell>
          <cell r="R29">
            <v>1544494.4</v>
          </cell>
          <cell r="S29">
            <v>843022.8</v>
          </cell>
          <cell r="T29">
            <v>5350565.4000000004</v>
          </cell>
          <cell r="U29">
            <v>4293950.5999999996</v>
          </cell>
          <cell r="V29">
            <v>5329729.2</v>
          </cell>
          <cell r="W29">
            <v>898367.6</v>
          </cell>
          <cell r="Y29">
            <v>2.122808769205585</v>
          </cell>
          <cell r="Z29">
            <v>2.1033353518578219</v>
          </cell>
          <cell r="AB29">
            <v>3.2485579386004249</v>
          </cell>
          <cell r="AC29">
            <v>1.5496212327794641</v>
          </cell>
          <cell r="AD29">
            <v>3.0041490091942249</v>
          </cell>
          <cell r="AE29">
            <v>2.2389552005915898</v>
          </cell>
          <cell r="AF29">
            <v>3.4792706321808509</v>
          </cell>
          <cell r="AG29">
            <v>3.413151442143135</v>
          </cell>
          <cell r="AH29">
            <v>4.60953829200007</v>
          </cell>
          <cell r="AI29">
            <v>3.0471179021755228</v>
          </cell>
          <cell r="AK29">
            <v>2.122808769205585</v>
          </cell>
          <cell r="AL29">
            <v>0.84481222480535512</v>
          </cell>
          <cell r="AN29">
            <v>3.2485579386004249</v>
          </cell>
          <cell r="AO29">
            <v>0.66728932739933955</v>
          </cell>
          <cell r="AP29">
            <v>3.0041490091942249</v>
          </cell>
          <cell r="AQ29">
            <v>0.84702215919969603</v>
          </cell>
          <cell r="AR29">
            <v>1.8180135925882499</v>
          </cell>
          <cell r="AS29">
            <v>0.76215711293043564</v>
          </cell>
          <cell r="AT29">
            <v>4.60953829200007</v>
          </cell>
          <cell r="AU29">
            <v>1.884051420155447</v>
          </cell>
          <cell r="AY29">
            <v>1</v>
          </cell>
        </row>
        <row r="30">
          <cell r="M30">
            <v>1020647.2</v>
          </cell>
          <cell r="N30">
            <v>2696304.4</v>
          </cell>
          <cell r="P30">
            <v>238307</v>
          </cell>
          <cell r="Q30">
            <v>1261997.2</v>
          </cell>
          <cell r="R30">
            <v>153050.6</v>
          </cell>
          <cell r="S30">
            <v>2480272.4</v>
          </cell>
          <cell r="T30">
            <v>5344374.2</v>
          </cell>
          <cell r="U30">
            <v>4370663</v>
          </cell>
          <cell r="V30">
            <v>69272.600000000006</v>
          </cell>
          <cell r="W30">
            <v>1361871.2</v>
          </cell>
          <cell r="Y30">
            <v>1.0972910949960351</v>
          </cell>
          <cell r="Z30">
            <v>3.0004086321801879</v>
          </cell>
          <cell r="AB30">
            <v>0.72263551979558538</v>
          </cell>
          <cell r="AC30">
            <v>2.3201638008060401</v>
          </cell>
          <cell r="AD30">
            <v>0.9176138213952072</v>
          </cell>
          <cell r="AE30">
            <v>3.575464170449413</v>
          </cell>
          <cell r="AF30">
            <v>3.4492979084025142</v>
          </cell>
          <cell r="AG30">
            <v>3.4527820721268649</v>
          </cell>
          <cell r="AH30">
            <v>0.23842336820671331</v>
          </cell>
          <cell r="AI30">
            <v>4.3351111252442944</v>
          </cell>
          <cell r="AK30">
            <v>1.0972910949960351</v>
          </cell>
          <cell r="AL30">
            <v>1.375217469385825</v>
          </cell>
          <cell r="AN30">
            <v>0.72263551979558538</v>
          </cell>
          <cell r="AO30">
            <v>1.103199051012052</v>
          </cell>
          <cell r="AP30">
            <v>0.9176138213952072</v>
          </cell>
          <cell r="AQ30">
            <v>1.675000095006544</v>
          </cell>
          <cell r="AR30">
            <v>1.8065973819931971</v>
          </cell>
          <cell r="AS30">
            <v>0.78072043743450192</v>
          </cell>
          <cell r="AT30">
            <v>0.23842336820671331</v>
          </cell>
          <cell r="AU30">
            <v>3.0976202208199539</v>
          </cell>
          <cell r="AY30">
            <v>1</v>
          </cell>
        </row>
        <row r="31">
          <cell r="M31">
            <v>2208859.6</v>
          </cell>
          <cell r="N31">
            <v>1509720</v>
          </cell>
          <cell r="P31">
            <v>869035.6</v>
          </cell>
          <cell r="Q31">
            <v>584817.19999999995</v>
          </cell>
          <cell r="R31">
            <v>692113</v>
          </cell>
          <cell r="S31">
            <v>553166.6</v>
          </cell>
          <cell r="T31">
            <v>4485341.8</v>
          </cell>
          <cell r="U31">
            <v>4068067.2</v>
          </cell>
          <cell r="V31">
            <v>2299098.2000000002</v>
          </cell>
          <cell r="W31">
            <v>687920</v>
          </cell>
          <cell r="Y31">
            <v>2.3979166123899631</v>
          </cell>
          <cell r="Z31">
            <v>1.9060908651561479</v>
          </cell>
          <cell r="AB31">
            <v>1.6270694562001149</v>
          </cell>
          <cell r="AC31">
            <v>1.3177771238144489</v>
          </cell>
          <cell r="AD31">
            <v>2.103708121401723</v>
          </cell>
          <cell r="AE31">
            <v>2.0378140760702079</v>
          </cell>
          <cell r="AF31">
            <v>2.749821871402673</v>
          </cell>
          <cell r="AG31">
            <v>3.1726732333307148</v>
          </cell>
          <cell r="AH31">
            <v>3.6544800510047941</v>
          </cell>
          <cell r="AI31">
            <v>2.711057039233856</v>
          </cell>
          <cell r="AK31">
            <v>2.3979166123899631</v>
          </cell>
          <cell r="AL31">
            <v>0.77741088437614958</v>
          </cell>
          <cell r="AN31">
            <v>1.6270694562001149</v>
          </cell>
          <cell r="AO31">
            <v>0.61436649399111043</v>
          </cell>
          <cell r="AP31">
            <v>2.103708121401723</v>
          </cell>
          <cell r="AQ31">
            <v>0.79438565783202653</v>
          </cell>
          <cell r="AR31">
            <v>1.4239268882083711</v>
          </cell>
          <cell r="AS31">
            <v>0.73173760236240926</v>
          </cell>
          <cell r="AT31">
            <v>3.6544800510047941</v>
          </cell>
          <cell r="AU31">
            <v>1.584442603215575</v>
          </cell>
          <cell r="AY31">
            <v>1</v>
          </cell>
        </row>
        <row r="32">
          <cell r="M32">
            <v>896596.6</v>
          </cell>
          <cell r="N32">
            <v>1848423.2</v>
          </cell>
          <cell r="P32">
            <v>357592.6</v>
          </cell>
          <cell r="Q32">
            <v>671157.4</v>
          </cell>
          <cell r="R32">
            <v>274926.2</v>
          </cell>
          <cell r="S32">
            <v>582111.4</v>
          </cell>
          <cell r="T32">
            <v>4488895</v>
          </cell>
          <cell r="U32">
            <v>4093600</v>
          </cell>
          <cell r="V32">
            <v>213845.8</v>
          </cell>
          <cell r="W32">
            <v>757993.4</v>
          </cell>
          <cell r="Y32">
            <v>1.137155857193284</v>
          </cell>
          <cell r="Z32">
            <v>2.2852236437960531</v>
          </cell>
          <cell r="AB32">
            <v>0.83747717619407924</v>
          </cell>
          <cell r="AC32">
            <v>1.5232326506345999</v>
          </cell>
          <cell r="AD32">
            <v>1.359888433397282</v>
          </cell>
          <cell r="AE32">
            <v>2.2056480408529748</v>
          </cell>
          <cell r="AF32">
            <v>2.7788067821878939</v>
          </cell>
          <cell r="AG32">
            <v>3.2164279501535931</v>
          </cell>
          <cell r="AH32">
            <v>0.86053827641298997</v>
          </cell>
          <cell r="AI32">
            <v>2.9836701461928898</v>
          </cell>
          <cell r="AK32">
            <v>1.137155857193284</v>
          </cell>
          <cell r="AL32">
            <v>1.0227380236145109</v>
          </cell>
          <cell r="AN32">
            <v>0.83747717619407924</v>
          </cell>
          <cell r="AO32">
            <v>0.76631005239905792</v>
          </cell>
          <cell r="AP32">
            <v>1.359888433397282</v>
          </cell>
          <cell r="AQ32">
            <v>0.94730259861098598</v>
          </cell>
          <cell r="AR32">
            <v>1.4351399635779669</v>
          </cell>
          <cell r="AS32">
            <v>0.74560813657008107</v>
          </cell>
          <cell r="AT32">
            <v>0.86053827641298997</v>
          </cell>
          <cell r="AU32">
            <v>1.8808963319868779</v>
          </cell>
          <cell r="AY32">
            <v>1</v>
          </cell>
        </row>
        <row r="33">
          <cell r="M33">
            <v>3045439.2</v>
          </cell>
          <cell r="N33">
            <v>1741757</v>
          </cell>
          <cell r="P33">
            <v>535062</v>
          </cell>
          <cell r="Q33">
            <v>526935.80000000005</v>
          </cell>
          <cell r="R33">
            <v>531586.4</v>
          </cell>
          <cell r="S33">
            <v>503087.8</v>
          </cell>
          <cell r="T33">
            <v>5304660</v>
          </cell>
          <cell r="U33">
            <v>3810564.6</v>
          </cell>
          <cell r="V33">
            <v>1574101</v>
          </cell>
          <cell r="W33">
            <v>524776.4</v>
          </cell>
          <cell r="Y33">
            <v>2.7747687028022479</v>
          </cell>
          <cell r="Z33">
            <v>2.038446970155928</v>
          </cell>
          <cell r="AB33">
            <v>1.067409315204713</v>
          </cell>
          <cell r="AC33">
            <v>1.219587308395421</v>
          </cell>
          <cell r="AD33">
            <v>1.7616031298064629</v>
          </cell>
          <cell r="AE33">
            <v>1.916659091226756</v>
          </cell>
          <cell r="AF33">
            <v>3.385776222427376</v>
          </cell>
          <cell r="AG33">
            <v>2.8262343152309768</v>
          </cell>
          <cell r="AH33">
            <v>3.412068652221933</v>
          </cell>
          <cell r="AI33">
            <v>2.2066137972753501</v>
          </cell>
          <cell r="AK33">
            <v>2.7747687028022479</v>
          </cell>
          <cell r="AL33">
            <v>0.88449546041665594</v>
          </cell>
          <cell r="AN33">
            <v>1.067409315204713</v>
          </cell>
          <cell r="AO33">
            <v>0.55683776439982469</v>
          </cell>
          <cell r="AP33">
            <v>1.7616031298064629</v>
          </cell>
          <cell r="AQ33">
            <v>0.72560098598478362</v>
          </cell>
          <cell r="AR33">
            <v>1.751859251025599</v>
          </cell>
          <cell r="AS33">
            <v>0.67317559673683713</v>
          </cell>
          <cell r="AT33">
            <v>3.412068652221933</v>
          </cell>
          <cell r="AU33">
            <v>1.326138090412132</v>
          </cell>
          <cell r="AY33">
            <v>-1.666666666666667</v>
          </cell>
        </row>
        <row r="34">
          <cell r="M34">
            <v>2290113.4</v>
          </cell>
          <cell r="N34">
            <v>1858165</v>
          </cell>
          <cell r="P34">
            <v>270661.59999999998</v>
          </cell>
          <cell r="Q34">
            <v>736101.4</v>
          </cell>
          <cell r="R34">
            <v>266982.40000000002</v>
          </cell>
          <cell r="S34">
            <v>690026.4</v>
          </cell>
          <cell r="T34">
            <v>5285159.8</v>
          </cell>
          <cell r="U34">
            <v>3832642.6</v>
          </cell>
          <cell r="V34">
            <v>40982.6</v>
          </cell>
          <cell r="W34">
            <v>1026636.4</v>
          </cell>
          <cell r="Y34">
            <v>1.9392416924121789</v>
          </cell>
          <cell r="Z34">
            <v>2.307339913002215</v>
          </cell>
          <cell r="AB34">
            <v>0.58294456840376374</v>
          </cell>
          <cell r="AC34">
            <v>1.6195933199895081</v>
          </cell>
          <cell r="AD34">
            <v>1.2359690894023521</v>
          </cell>
          <cell r="AE34">
            <v>2.358896609593649</v>
          </cell>
          <cell r="AF34">
            <v>3.3490013273782102</v>
          </cell>
          <cell r="AG34">
            <v>2.8358109623426571</v>
          </cell>
          <cell r="AH34">
            <v>0.22413913637865329</v>
          </cell>
          <cell r="AI34">
            <v>2.898894636041951</v>
          </cell>
          <cell r="AK34">
            <v>1.9392416924121789</v>
          </cell>
          <cell r="AL34">
            <v>1.0541573584428989</v>
          </cell>
          <cell r="AN34">
            <v>0.58294456840376374</v>
          </cell>
          <cell r="AO34">
            <v>0.78980252559995279</v>
          </cell>
          <cell r="AP34">
            <v>1.2359690894023521</v>
          </cell>
          <cell r="AQ34">
            <v>0.97309810320148249</v>
          </cell>
          <cell r="AR34">
            <v>1.7205430071684531</v>
          </cell>
          <cell r="AS34">
            <v>0.68648729436099531</v>
          </cell>
          <cell r="AT34">
            <v>0.22413913637865329</v>
          </cell>
          <cell r="AU34">
            <v>1.953569766599685</v>
          </cell>
          <cell r="AY34">
            <v>-1.666666666666667</v>
          </cell>
        </row>
        <row r="35">
          <cell r="M35">
            <v>8055849.7999999998</v>
          </cell>
          <cell r="N35">
            <v>4692546.5999999996</v>
          </cell>
          <cell r="P35">
            <v>44794298</v>
          </cell>
          <cell r="Q35">
            <v>2478062.2000000002</v>
          </cell>
          <cell r="R35">
            <v>12997115.6</v>
          </cell>
          <cell r="S35">
            <v>4921309.4000000004</v>
          </cell>
          <cell r="T35">
            <v>8289557.2000000002</v>
          </cell>
          <cell r="U35">
            <v>5496003.5999999996</v>
          </cell>
          <cell r="V35">
            <v>74116162.400000006</v>
          </cell>
          <cell r="W35">
            <v>4257848.5999999996</v>
          </cell>
          <cell r="Y35">
            <v>7.5373838686035013</v>
          </cell>
          <cell r="Z35">
            <v>4.2425374508253304</v>
          </cell>
          <cell r="AB35">
            <v>39.800297811412022</v>
          </cell>
          <cell r="AC35">
            <v>3.0930033673939761</v>
          </cell>
          <cell r="AD35">
            <v>10.122431857616171</v>
          </cell>
          <cell r="AE35">
            <v>5.3214484768221153</v>
          </cell>
          <cell r="AF35">
            <v>6.8983103680773636</v>
          </cell>
          <cell r="AG35">
            <v>4.7475804739515297</v>
          </cell>
          <cell r="AH35">
            <v>32.926972743798977</v>
          </cell>
          <cell r="AI35">
            <v>7.2977516940212812</v>
          </cell>
          <cell r="AK35">
            <v>7.5373838686035013</v>
          </cell>
          <cell r="AL35">
            <v>1.6903794326120991</v>
          </cell>
          <cell r="AN35">
            <v>39.800297811412022</v>
          </cell>
          <cell r="AO35">
            <v>1.224676634400385</v>
          </cell>
          <cell r="AP35">
            <v>10.122431857616171</v>
          </cell>
          <cell r="AQ35">
            <v>1.899268189596478</v>
          </cell>
          <cell r="AR35">
            <v>3.6288225524593138</v>
          </cell>
          <cell r="AS35">
            <v>1.014855797553901</v>
          </cell>
          <cell r="AT35">
            <v>32.926972743798977</v>
          </cell>
          <cell r="AU35">
            <v>5.1922275535878724</v>
          </cell>
          <cell r="AY35">
            <v>-1.666666666666667</v>
          </cell>
        </row>
        <row r="36">
          <cell r="M36">
            <v>11188592.4</v>
          </cell>
          <cell r="N36">
            <v>4460777.5999999996</v>
          </cell>
          <cell r="P36">
            <v>65436608.200000003</v>
          </cell>
          <cell r="Q36">
            <v>3009998.2</v>
          </cell>
          <cell r="R36">
            <v>13756660.6</v>
          </cell>
          <cell r="S36">
            <v>4394764.8</v>
          </cell>
          <cell r="T36">
            <v>8299787.7999999998</v>
          </cell>
          <cell r="U36">
            <v>5477577.2000000002</v>
          </cell>
          <cell r="V36">
            <v>97544876.200000003</v>
          </cell>
          <cell r="W36">
            <v>4428309.5999999996</v>
          </cell>
          <cell r="Y36">
            <v>9.9851183565915562</v>
          </cell>
          <cell r="Z36">
            <v>3.9778892977861688</v>
          </cell>
          <cell r="AB36">
            <v>57.666907840210477</v>
          </cell>
          <cell r="AC36">
            <v>3.4203098379832229</v>
          </cell>
          <cell r="AD36">
            <v>11.383886065392289</v>
          </cell>
          <cell r="AE36">
            <v>4.805407834309154</v>
          </cell>
          <cell r="AF36">
            <v>6.9309000123757869</v>
          </cell>
          <cell r="AG36">
            <v>4.7672439370653592</v>
          </cell>
          <cell r="AH36">
            <v>43.740880621201363</v>
          </cell>
          <cell r="AI36">
            <v>6.5312290398171173</v>
          </cell>
          <cell r="AK36">
            <v>9.9851183565915562</v>
          </cell>
          <cell r="AL36">
            <v>1.579987778211944</v>
          </cell>
          <cell r="AN36">
            <v>57.666907840210477</v>
          </cell>
          <cell r="AO36">
            <v>1.528548461804166</v>
          </cell>
          <cell r="AP36">
            <v>11.383886065392289</v>
          </cell>
          <cell r="AQ36">
            <v>1.8700171775883061</v>
          </cell>
          <cell r="AR36">
            <v>3.6586028103716668</v>
          </cell>
          <cell r="AS36">
            <v>1.0267087336047549</v>
          </cell>
          <cell r="AT36">
            <v>43.740880621201363</v>
          </cell>
          <cell r="AU36">
            <v>4.4924214618164111</v>
          </cell>
          <cell r="AY36">
            <v>-1.666666666666667</v>
          </cell>
        </row>
        <row r="37">
          <cell r="M37">
            <v>2119756</v>
          </cell>
          <cell r="N37">
            <v>2536581.2000000002</v>
          </cell>
          <cell r="P37">
            <v>2798305.8</v>
          </cell>
          <cell r="Q37">
            <v>1142575.3999999999</v>
          </cell>
          <cell r="R37">
            <v>2394989.4</v>
          </cell>
          <cell r="S37">
            <v>1751202.6</v>
          </cell>
          <cell r="T37">
            <v>5026362.5999999996</v>
          </cell>
          <cell r="U37">
            <v>4421166</v>
          </cell>
          <cell r="V37">
            <v>15958521.4</v>
          </cell>
          <cell r="W37">
            <v>1950872.6</v>
          </cell>
          <cell r="Y37">
            <v>2.2408743513980882</v>
          </cell>
          <cell r="Z37">
            <v>2.6420893276459538</v>
          </cell>
          <cell r="AB37">
            <v>3.2751115972001572</v>
          </cell>
          <cell r="AC37">
            <v>1.8761283132364039</v>
          </cell>
          <cell r="AD37">
            <v>3.833016005612444</v>
          </cell>
          <cell r="AE37">
            <v>3.1446050197817379</v>
          </cell>
          <cell r="AF37">
            <v>3.291180088592228</v>
          </cell>
          <cell r="AG37">
            <v>3.525603719684296</v>
          </cell>
          <cell r="AH37">
            <v>8.1075362024013877</v>
          </cell>
          <cell r="AI37">
            <v>4.0587124772137031</v>
          </cell>
          <cell r="AK37">
            <v>2.2408743513980882</v>
          </cell>
          <cell r="AL37">
            <v>0.9959491821937263</v>
          </cell>
          <cell r="AN37">
            <v>3.2751115972001572</v>
          </cell>
          <cell r="AO37">
            <v>0.78942597220302557</v>
          </cell>
          <cell r="AP37">
            <v>3.833016005612444</v>
          </cell>
          <cell r="AQ37">
            <v>1.260354175220709</v>
          </cell>
          <cell r="AR37">
            <v>1.677795233984944</v>
          </cell>
          <cell r="AS37">
            <v>0.7834495407994837</v>
          </cell>
          <cell r="AT37">
            <v>8.1075362024013877</v>
          </cell>
          <cell r="AU37">
            <v>2.5846855691983359</v>
          </cell>
          <cell r="AY37">
            <v>1</v>
          </cell>
        </row>
        <row r="38">
          <cell r="M38">
            <v>3176321.4</v>
          </cell>
          <cell r="N38">
            <v>2195321</v>
          </cell>
          <cell r="P38">
            <v>8110191.4000000004</v>
          </cell>
          <cell r="Q38">
            <v>938764.80000000005</v>
          </cell>
          <cell r="R38">
            <v>5959335.2000000002</v>
          </cell>
          <cell r="S38">
            <v>1481246.2</v>
          </cell>
          <cell r="T38">
            <v>5031203.2</v>
          </cell>
          <cell r="U38">
            <v>4426128.2</v>
          </cell>
          <cell r="V38">
            <v>24978322.199999999</v>
          </cell>
          <cell r="W38">
            <v>1595597.2</v>
          </cell>
          <cell r="Y38">
            <v>3.111349141795654</v>
          </cell>
          <cell r="Z38">
            <v>2.3719219365506432</v>
          </cell>
          <cell r="AB38">
            <v>7.9253563984064384</v>
          </cell>
          <cell r="AC38">
            <v>1.6733004663954489</v>
          </cell>
          <cell r="AD38">
            <v>7.4259792456170546</v>
          </cell>
          <cell r="AE38">
            <v>2.7510037308325992</v>
          </cell>
          <cell r="AF38">
            <v>3.3207204420352361</v>
          </cell>
          <cell r="AG38">
            <v>3.5486295429640449</v>
          </cell>
          <cell r="AH38">
            <v>11.006260724167809</v>
          </cell>
          <cell r="AI38">
            <v>3.4596571773639879</v>
          </cell>
          <cell r="AK38">
            <v>3.111349141795654</v>
          </cell>
          <cell r="AL38">
            <v>0.93805467741331083</v>
          </cell>
          <cell r="AN38">
            <v>7.9253563984064384</v>
          </cell>
          <cell r="AO38">
            <v>0.723769653798081</v>
          </cell>
          <cell r="AP38">
            <v>7.4259792456170546</v>
          </cell>
          <cell r="AQ38">
            <v>0.9797301752143539</v>
          </cell>
          <cell r="AR38">
            <v>1.689737277617678</v>
          </cell>
          <cell r="AS38">
            <v>0.78888303457060827</v>
          </cell>
          <cell r="AT38">
            <v>11.006260724167809</v>
          </cell>
          <cell r="AU38">
            <v>2.0908328647841699</v>
          </cell>
          <cell r="AY38">
            <v>1</v>
          </cell>
        </row>
        <row r="39">
          <cell r="M39">
            <v>2509577.6</v>
          </cell>
          <cell r="N39">
            <v>2548396.6</v>
          </cell>
          <cell r="P39">
            <v>8535142.8000000007</v>
          </cell>
          <cell r="Q39">
            <v>1163907.2</v>
          </cell>
          <cell r="R39">
            <v>5751810.2000000002</v>
          </cell>
          <cell r="S39">
            <v>1037210.4</v>
          </cell>
          <cell r="T39">
            <v>5993899</v>
          </cell>
          <cell r="U39">
            <v>4208480.8</v>
          </cell>
          <cell r="V39">
            <v>8420866.5999999996</v>
          </cell>
          <cell r="W39">
            <v>1453194</v>
          </cell>
          <cell r="Y39">
            <v>2.618572360207327</v>
          </cell>
          <cell r="Z39">
            <v>2.7635746473912151</v>
          </cell>
          <cell r="AB39">
            <v>7.1323527527973054</v>
          </cell>
          <cell r="AC39">
            <v>1.8562952965905419</v>
          </cell>
          <cell r="AD39">
            <v>6.870425169204827</v>
          </cell>
          <cell r="AE39">
            <v>2.5973022492136808</v>
          </cell>
          <cell r="AF39">
            <v>4.2620156406075704</v>
          </cell>
          <cell r="AG39">
            <v>3.3305800510453989</v>
          </cell>
          <cell r="AH39">
            <v>5.6527373148011977</v>
          </cell>
          <cell r="AI39">
            <v>4.1161545131704766</v>
          </cell>
          <cell r="AK39">
            <v>2.618572360207327</v>
          </cell>
          <cell r="AL39">
            <v>1.0646627710084431</v>
          </cell>
          <cell r="AN39">
            <v>7.1323527527973054</v>
          </cell>
          <cell r="AO39">
            <v>0.76587132859858675</v>
          </cell>
          <cell r="AP39">
            <v>6.870425169204827</v>
          </cell>
          <cell r="AQ39">
            <v>0.97061722680227835</v>
          </cell>
          <cell r="AR39">
            <v>2.188733715808485</v>
          </cell>
          <cell r="AS39">
            <v>0.78494180319830775</v>
          </cell>
          <cell r="AT39">
            <v>5.6527373148011977</v>
          </cell>
          <cell r="AU39">
            <v>2.8301512327860112</v>
          </cell>
          <cell r="AY39">
            <v>1</v>
          </cell>
        </row>
        <row r="40">
          <cell r="M40">
            <v>2722210.4</v>
          </cell>
          <cell r="N40">
            <v>1872928.2</v>
          </cell>
          <cell r="P40">
            <v>13103222.199999999</v>
          </cell>
          <cell r="Q40">
            <v>1188675.2</v>
          </cell>
          <cell r="R40">
            <v>8635362.4000000004</v>
          </cell>
          <cell r="S40">
            <v>1018766</v>
          </cell>
          <cell r="T40">
            <v>5991858.4000000004</v>
          </cell>
          <cell r="U40">
            <v>4144492.6</v>
          </cell>
          <cell r="V40">
            <v>12723913.6</v>
          </cell>
          <cell r="W40">
            <v>1550320.6</v>
          </cell>
          <cell r="Y40">
            <v>2.9550370576092968</v>
          </cell>
          <cell r="Z40">
            <v>2.2097069859853939</v>
          </cell>
          <cell r="AB40">
            <v>10.68076406139298</v>
          </cell>
          <cell r="AC40">
            <v>1.7641840136435349</v>
          </cell>
          <cell r="AD40">
            <v>9.8686936927842908</v>
          </cell>
          <cell r="AE40">
            <v>2.5130253963987341</v>
          </cell>
          <cell r="AF40">
            <v>4.3082756964256994</v>
          </cell>
          <cell r="AG40">
            <v>3.2850682910764588</v>
          </cell>
          <cell r="AH40">
            <v>6.9150585178169424</v>
          </cell>
          <cell r="AI40">
            <v>3.278930743830279</v>
          </cell>
          <cell r="AK40">
            <v>2.9550370576092968</v>
          </cell>
          <cell r="AL40">
            <v>0.80352945319609714</v>
          </cell>
          <cell r="AN40">
            <v>10.68076406139298</v>
          </cell>
          <cell r="AO40">
            <v>0.69415848460630514</v>
          </cell>
          <cell r="AP40">
            <v>9.8686936927842908</v>
          </cell>
          <cell r="AQ40">
            <v>0.86663820501416922</v>
          </cell>
          <cell r="AR40">
            <v>2.2152492642169821</v>
          </cell>
          <cell r="AS40">
            <v>0.76131236584624273</v>
          </cell>
          <cell r="AT40">
            <v>6.9150585178169424</v>
          </cell>
          <cell r="AU40">
            <v>1.859634643374011</v>
          </cell>
          <cell r="AY40">
            <v>1</v>
          </cell>
        </row>
        <row r="41">
          <cell r="M41">
            <v>584782.4</v>
          </cell>
          <cell r="N41">
            <v>1611173</v>
          </cell>
          <cell r="P41">
            <v>281783.40000000002</v>
          </cell>
          <cell r="Q41">
            <v>632717.80000000005</v>
          </cell>
          <cell r="R41">
            <v>276818.40000000002</v>
          </cell>
          <cell r="S41">
            <v>607142.40000000002</v>
          </cell>
          <cell r="T41">
            <v>3746597.2</v>
          </cell>
          <cell r="U41">
            <v>3507208</v>
          </cell>
          <cell r="V41">
            <v>41970.2</v>
          </cell>
          <cell r="W41">
            <v>646396</v>
          </cell>
          <cell r="Y41">
            <v>0.75574777179863306</v>
          </cell>
          <cell r="Z41">
            <v>1.994037356541958</v>
          </cell>
          <cell r="AB41">
            <v>0.53571821199147962</v>
          </cell>
          <cell r="AC41">
            <v>1.2664119723893239</v>
          </cell>
          <cell r="AD41">
            <v>1.246333532617427</v>
          </cell>
          <cell r="AE41">
            <v>2.0006146182306108</v>
          </cell>
          <cell r="AF41">
            <v>1.8662045348086389</v>
          </cell>
          <cell r="AG41">
            <v>2.5095026858034539</v>
          </cell>
          <cell r="AH41">
            <v>0.19960493859834971</v>
          </cell>
          <cell r="AI41">
            <v>2.3644629029789939</v>
          </cell>
          <cell r="AK41">
            <v>0.75574777179863306</v>
          </cell>
          <cell r="AL41">
            <v>0.7896783370058984</v>
          </cell>
          <cell r="AN41">
            <v>0.53571821199147962</v>
          </cell>
          <cell r="AO41">
            <v>0.52918931678286751</v>
          </cell>
          <cell r="AP41">
            <v>1.246333532617427</v>
          </cell>
          <cell r="AQ41">
            <v>0.69866446864325549</v>
          </cell>
          <cell r="AR41">
            <v>1.000468734407332</v>
          </cell>
          <cell r="AS41">
            <v>0.62653864917811009</v>
          </cell>
          <cell r="AT41">
            <v>0.19960493859834971</v>
          </cell>
          <cell r="AU41">
            <v>1.6584218096104451</v>
          </cell>
          <cell r="AY41">
            <v>-0.33333333333333331</v>
          </cell>
        </row>
        <row r="42">
          <cell r="M42">
            <v>668118.80000000005</v>
          </cell>
          <cell r="N42">
            <v>1201692.6000000001</v>
          </cell>
          <cell r="P42">
            <v>275748.8</v>
          </cell>
          <cell r="Q42">
            <v>454519</v>
          </cell>
          <cell r="R42">
            <v>268625.8</v>
          </cell>
          <cell r="S42">
            <v>411834.2</v>
          </cell>
          <cell r="T42">
            <v>3752541.2</v>
          </cell>
          <cell r="U42">
            <v>3490266</v>
          </cell>
          <cell r="V42">
            <v>58445</v>
          </cell>
          <cell r="W42">
            <v>370872.8</v>
          </cell>
          <cell r="Y42">
            <v>0.80918713120045138</v>
          </cell>
          <cell r="Z42">
            <v>1.6150102013023571</v>
          </cell>
          <cell r="AB42">
            <v>0.49300265400088389</v>
          </cell>
          <cell r="AC42">
            <v>1.058827181003289</v>
          </cell>
          <cell r="AD42">
            <v>1.195716652018018</v>
          </cell>
          <cell r="AE42">
            <v>1.752842661424074</v>
          </cell>
          <cell r="AF42">
            <v>1.8701255076215599</v>
          </cell>
          <cell r="AG42">
            <v>2.4872383047360929</v>
          </cell>
          <cell r="AH42">
            <v>0.30479348279768598</v>
          </cell>
          <cell r="AI42">
            <v>1.7328149286331609</v>
          </cell>
          <cell r="AK42">
            <v>0.80918713120045138</v>
          </cell>
          <cell r="AL42">
            <v>0.66329525696346536</v>
          </cell>
          <cell r="AN42">
            <v>0.49300265400088389</v>
          </cell>
          <cell r="AO42">
            <v>0.45844631140353159</v>
          </cell>
          <cell r="AP42">
            <v>1.195716652018018</v>
          </cell>
          <cell r="AQ42">
            <v>0.66013446721481162</v>
          </cell>
          <cell r="AR42">
            <v>1.0130848216242161</v>
          </cell>
          <cell r="AS42">
            <v>0.62745492877438669</v>
          </cell>
          <cell r="AT42">
            <v>0.30479348279768598</v>
          </cell>
          <cell r="AU42">
            <v>1.1165313164237891</v>
          </cell>
          <cell r="AY42">
            <v>-0.33333333333333331</v>
          </cell>
        </row>
        <row r="43">
          <cell r="M43">
            <v>1465680.2</v>
          </cell>
          <cell r="N43">
            <v>5992022.4000000004</v>
          </cell>
          <cell r="P43">
            <v>2004888.8</v>
          </cell>
          <cell r="Q43">
            <v>5939480.5999999996</v>
          </cell>
          <cell r="R43">
            <v>1414445.2</v>
          </cell>
          <cell r="S43">
            <v>6599989.7999999998</v>
          </cell>
          <cell r="T43">
            <v>3393315.6</v>
          </cell>
          <cell r="U43">
            <v>3868766.8</v>
          </cell>
          <cell r="V43">
            <v>7725292.4000000004</v>
          </cell>
          <cell r="W43">
            <v>11541162.199999999</v>
          </cell>
          <cell r="Y43">
            <v>1.902499650395475</v>
          </cell>
          <cell r="Z43">
            <v>4.9801150533952754</v>
          </cell>
          <cell r="AB43">
            <v>2.936456027795793</v>
          </cell>
          <cell r="AC43">
            <v>6.3120730026392264</v>
          </cell>
          <cell r="AD43">
            <v>1.4799231829936621</v>
          </cell>
          <cell r="AE43">
            <v>4.5821201770217161</v>
          </cell>
          <cell r="AF43">
            <v>1.3229826851980759</v>
          </cell>
          <cell r="AG43">
            <v>2.507928721455392</v>
          </cell>
          <cell r="AH43">
            <v>5.4008630300057119</v>
          </cell>
          <cell r="AI43">
            <v>13.11254044899251</v>
          </cell>
          <cell r="AK43">
            <v>1.902499650395475</v>
          </cell>
          <cell r="AL43">
            <v>1.9556955639971421</v>
          </cell>
          <cell r="AN43">
            <v>2.936456027795793</v>
          </cell>
          <cell r="AO43">
            <v>3.0763704230135769</v>
          </cell>
          <cell r="AP43">
            <v>1.4799231829936621</v>
          </cell>
          <cell r="AQ43">
            <v>1.7396299373824149</v>
          </cell>
          <cell r="AR43">
            <v>0.68709089061012496</v>
          </cell>
          <cell r="AS43">
            <v>0.57074219618225475</v>
          </cell>
          <cell r="AT43">
            <v>5.4008630300057119</v>
          </cell>
          <cell r="AU43">
            <v>9.5047258693841279</v>
          </cell>
          <cell r="AY43">
            <v>-2</v>
          </cell>
        </row>
        <row r="44">
          <cell r="M44">
            <v>7040893.2000000002</v>
          </cell>
          <cell r="N44">
            <v>1976134.8</v>
          </cell>
          <cell r="P44">
            <v>6888278.7999999998</v>
          </cell>
          <cell r="Q44">
            <v>839369</v>
          </cell>
          <cell r="R44">
            <v>15975768.6</v>
          </cell>
          <cell r="S44">
            <v>1062903.2</v>
          </cell>
          <cell r="T44">
            <v>7598860.4000000004</v>
          </cell>
          <cell r="U44">
            <v>4303944.4000000004</v>
          </cell>
          <cell r="V44">
            <v>20961509</v>
          </cell>
          <cell r="W44">
            <v>2647887.4</v>
          </cell>
          <cell r="Y44">
            <v>5.3365994693944234</v>
          </cell>
          <cell r="Z44">
            <v>1.8564399290480651</v>
          </cell>
          <cell r="AB44">
            <v>5.8321243659942414</v>
          </cell>
          <cell r="AC44">
            <v>1.3524713988124859</v>
          </cell>
          <cell r="AD44">
            <v>10.95409533240599</v>
          </cell>
          <cell r="AE44">
            <v>1.3931679290486501</v>
          </cell>
          <cell r="AF44">
            <v>4.3795528340036984</v>
          </cell>
          <cell r="AG44">
            <v>2.729313315392937</v>
          </cell>
          <cell r="AH44">
            <v>8.8987105053849511</v>
          </cell>
          <cell r="AI44">
            <v>3.2193845726898869</v>
          </cell>
          <cell r="AK44">
            <v>5.3365994693944234</v>
          </cell>
          <cell r="AL44">
            <v>0.68663855983177202</v>
          </cell>
          <cell r="AN44">
            <v>5.8321243659942414</v>
          </cell>
          <cell r="AO44">
            <v>0.56141735260607672</v>
          </cell>
          <cell r="AP44">
            <v>10.95409533240599</v>
          </cell>
          <cell r="AQ44">
            <v>0.61859949162462724</v>
          </cell>
          <cell r="AR44">
            <v>2.3783643595990731</v>
          </cell>
          <cell r="AS44">
            <v>0.56510997997829693</v>
          </cell>
          <cell r="AT44">
            <v>8.8987105053849511</v>
          </cell>
          <cell r="AU44">
            <v>1.5136320330202579</v>
          </cell>
          <cell r="AY44">
            <v>-2</v>
          </cell>
        </row>
        <row r="45">
          <cell r="M45">
            <v>2754637.4</v>
          </cell>
          <cell r="N45">
            <v>1884901</v>
          </cell>
          <cell r="P45">
            <v>4808313.4000000004</v>
          </cell>
          <cell r="Q45">
            <v>887823.2</v>
          </cell>
          <cell r="R45">
            <v>4566077.4000000004</v>
          </cell>
          <cell r="S45">
            <v>1184733.6000000001</v>
          </cell>
          <cell r="T45">
            <v>7454517.4000000004</v>
          </cell>
          <cell r="U45">
            <v>4294696.4000000004</v>
          </cell>
          <cell r="V45">
            <v>13585854.4</v>
          </cell>
          <cell r="W45">
            <v>2257997.4</v>
          </cell>
          <cell r="Y45">
            <v>2.5534792633843608</v>
          </cell>
          <cell r="Z45">
            <v>1.8399957141955381</v>
          </cell>
          <cell r="AB45">
            <v>3.0478638805914668</v>
          </cell>
          <cell r="AC45">
            <v>1.457264181610662</v>
          </cell>
          <cell r="AD45">
            <v>3.385036309016868</v>
          </cell>
          <cell r="AE45">
            <v>1.3467373165301979</v>
          </cell>
          <cell r="AF45">
            <v>4.2875484451651573</v>
          </cell>
          <cell r="AG45">
            <v>2.735056102124509</v>
          </cell>
          <cell r="AH45">
            <v>6.6112681110156704</v>
          </cell>
          <cell r="AI45">
            <v>3.4886999977985398</v>
          </cell>
          <cell r="AK45">
            <v>2.5534792633843608</v>
          </cell>
          <cell r="AL45">
            <v>0.68559304416412492</v>
          </cell>
          <cell r="AN45">
            <v>3.0478638805914668</v>
          </cell>
          <cell r="AO45">
            <v>0.57750049419701099</v>
          </cell>
          <cell r="AP45">
            <v>3.385036309016868</v>
          </cell>
          <cell r="AQ45">
            <v>0.54910154638346287</v>
          </cell>
          <cell r="AR45">
            <v>2.3108039849670599</v>
          </cell>
          <cell r="AS45">
            <v>0.56747586461715405</v>
          </cell>
          <cell r="AT45">
            <v>6.6112681110156704</v>
          </cell>
          <cell r="AU45">
            <v>1.8685042786179109</v>
          </cell>
          <cell r="AY45">
            <v>8</v>
          </cell>
        </row>
        <row r="46">
          <cell r="M46">
            <v>414114.2</v>
          </cell>
          <cell r="N46">
            <v>6016041.2000000002</v>
          </cell>
          <cell r="P46">
            <v>355969</v>
          </cell>
          <cell r="Q46">
            <v>6159425.2000000002</v>
          </cell>
          <cell r="R46">
            <v>185834.8</v>
          </cell>
          <cell r="S46">
            <v>7151927.2000000002</v>
          </cell>
          <cell r="T46">
            <v>3528815.8</v>
          </cell>
          <cell r="U46">
            <v>3936779.4</v>
          </cell>
          <cell r="V46">
            <v>708200.2</v>
          </cell>
          <cell r="W46">
            <v>11324861.6</v>
          </cell>
          <cell r="Y46">
            <v>0.75192192260874435</v>
          </cell>
          <cell r="Z46">
            <v>4.9027848363039084</v>
          </cell>
          <cell r="AB46">
            <v>0.82043510299408806</v>
          </cell>
          <cell r="AC46">
            <v>5.8185497546393892</v>
          </cell>
          <cell r="AD46">
            <v>0.32482367020566011</v>
          </cell>
          <cell r="AE46">
            <v>4.6631845549563877</v>
          </cell>
          <cell r="AF46">
            <v>1.462565600441303</v>
          </cell>
          <cell r="AG46">
            <v>2.5565355605795048</v>
          </cell>
          <cell r="AH46">
            <v>1.9473045285907571</v>
          </cell>
          <cell r="AI46">
            <v>14.77405531820841</v>
          </cell>
          <cell r="AK46">
            <v>0.75192192260874435</v>
          </cell>
          <cell r="AL46">
            <v>2.4001645768061279</v>
          </cell>
          <cell r="AN46">
            <v>0.82043510299408806</v>
          </cell>
          <cell r="AO46">
            <v>3.169797798414947</v>
          </cell>
          <cell r="AP46">
            <v>0.32482367020566011</v>
          </cell>
          <cell r="AQ46">
            <v>2.5008298611734059</v>
          </cell>
          <cell r="AR46">
            <v>0.75985731503460552</v>
          </cell>
          <cell r="AS46">
            <v>0.62093643894186246</v>
          </cell>
          <cell r="AT46">
            <v>1.9473045285907571</v>
          </cell>
          <cell r="AU46">
            <v>12.34205780877965</v>
          </cell>
          <cell r="AY46">
            <v>-4</v>
          </cell>
        </row>
        <row r="47">
          <cell r="M47">
            <v>328897.59999999998</v>
          </cell>
          <cell r="N47">
            <v>6006067.5999999996</v>
          </cell>
          <cell r="P47">
            <v>235216.4</v>
          </cell>
          <cell r="Q47">
            <v>7402034</v>
          </cell>
          <cell r="R47">
            <v>67910.8</v>
          </cell>
          <cell r="S47">
            <v>7594684.2000000002</v>
          </cell>
          <cell r="T47">
            <v>3395854.4</v>
          </cell>
          <cell r="U47">
            <v>3911157.2</v>
          </cell>
          <cell r="V47">
            <v>335678.2</v>
          </cell>
          <cell r="W47">
            <v>13070692.199999999</v>
          </cell>
          <cell r="Y47">
            <v>0.66578590900171553</v>
          </cell>
          <cell r="Z47">
            <v>5.1267592488089573</v>
          </cell>
          <cell r="AB47">
            <v>0.67798933740705247</v>
          </cell>
          <cell r="AC47">
            <v>6.5662426132126708</v>
          </cell>
          <cell r="AD47">
            <v>0.16871945860330009</v>
          </cell>
          <cell r="AE47">
            <v>5.5688926025177352</v>
          </cell>
          <cell r="AF47">
            <v>1.3200254647759719</v>
          </cell>
          <cell r="AG47">
            <v>2.5369815634796402</v>
          </cell>
          <cell r="AH47">
            <v>1.2836925331968809</v>
          </cell>
          <cell r="AI47">
            <v>16.00778404596495</v>
          </cell>
          <cell r="AK47">
            <v>0.66578590900171553</v>
          </cell>
          <cell r="AL47">
            <v>2.6040352908079512</v>
          </cell>
          <cell r="AN47">
            <v>0.67798933740705247</v>
          </cell>
          <cell r="AO47">
            <v>2.8906800519966049</v>
          </cell>
          <cell r="AP47">
            <v>0.16871945860330009</v>
          </cell>
          <cell r="AQ47">
            <v>3.4153938223724252</v>
          </cell>
          <cell r="AR47">
            <v>0.68287158077582721</v>
          </cell>
          <cell r="AS47">
            <v>0.59498779582791028</v>
          </cell>
          <cell r="AT47">
            <v>1.2836925331968809</v>
          </cell>
          <cell r="AU47">
            <v>13.182267385395241</v>
          </cell>
          <cell r="AY47">
            <v>-4</v>
          </cell>
        </row>
        <row r="48">
          <cell r="M48">
            <v>2180548</v>
          </cell>
          <cell r="N48">
            <v>1797739.2</v>
          </cell>
          <cell r="P48">
            <v>7568929</v>
          </cell>
          <cell r="Q48">
            <v>709877</v>
          </cell>
          <cell r="R48">
            <v>5117375.4000000004</v>
          </cell>
          <cell r="S48">
            <v>1529571</v>
          </cell>
          <cell r="T48">
            <v>7570115.2000000002</v>
          </cell>
          <cell r="U48">
            <v>4349478</v>
          </cell>
          <cell r="V48">
            <v>9604938.1999999993</v>
          </cell>
          <cell r="W48">
            <v>2662738.6</v>
          </cell>
          <cell r="Y48">
            <v>2.102253261383157</v>
          </cell>
          <cell r="Z48">
            <v>1.813629608426709</v>
          </cell>
          <cell r="AB48">
            <v>3.4499347586010121</v>
          </cell>
          <cell r="AC48">
            <v>1.3761264486296569</v>
          </cell>
          <cell r="AD48">
            <v>3.3039372223778631</v>
          </cell>
          <cell r="AE48">
            <v>1.5144181198091251</v>
          </cell>
          <cell r="AF48">
            <v>4.4195225265924822</v>
          </cell>
          <cell r="AG48">
            <v>2.78851500650635</v>
          </cell>
          <cell r="AH48">
            <v>5.3917744240141472</v>
          </cell>
          <cell r="AI48">
            <v>3.535190488945227</v>
          </cell>
          <cell r="AK48">
            <v>2.102253261383157</v>
          </cell>
          <cell r="AL48">
            <v>0.73684842501534153</v>
          </cell>
          <cell r="AN48">
            <v>3.4499347586010121</v>
          </cell>
          <cell r="AO48">
            <v>0.61226160000078378</v>
          </cell>
          <cell r="AP48">
            <v>3.3039372223778631</v>
          </cell>
          <cell r="AQ48">
            <v>0.67591678000753741</v>
          </cell>
          <cell r="AR48">
            <v>2.3919147843960671</v>
          </cell>
          <cell r="AS48">
            <v>0.58483853262150665</v>
          </cell>
          <cell r="AT48">
            <v>5.3917744240141472</v>
          </cell>
          <cell r="AU48">
            <v>1.9103370607946999</v>
          </cell>
          <cell r="AY48">
            <v>8</v>
          </cell>
        </row>
        <row r="49">
          <cell r="M49">
            <v>6904071</v>
          </cell>
          <cell r="N49">
            <v>1996186.6</v>
          </cell>
          <cell r="P49">
            <v>4053004.4</v>
          </cell>
          <cell r="Q49">
            <v>759550</v>
          </cell>
          <cell r="R49">
            <v>10738918.4</v>
          </cell>
          <cell r="S49">
            <v>943697.6</v>
          </cell>
          <cell r="T49">
            <v>7483609.4000000004</v>
          </cell>
          <cell r="U49">
            <v>4253533.5999999996</v>
          </cell>
          <cell r="V49">
            <v>43890192.200000003</v>
          </cell>
          <cell r="W49">
            <v>2839996.2</v>
          </cell>
          <cell r="Y49">
            <v>5.5792168012238106</v>
          </cell>
          <cell r="Z49">
            <v>1.8793893110239881</v>
          </cell>
          <cell r="AB49">
            <v>4.1103654580016151</v>
          </cell>
          <cell r="AC49">
            <v>1.287869949964807</v>
          </cell>
          <cell r="AD49">
            <v>7.890123893995769</v>
          </cell>
          <cell r="AE49">
            <v>1.3746861003106461</v>
          </cell>
          <cell r="AF49">
            <v>4.3547141756047498</v>
          </cell>
          <cell r="AG49">
            <v>2.7016268900013531</v>
          </cell>
          <cell r="AH49">
            <v>16.090350138198119</v>
          </cell>
          <cell r="AI49">
            <v>3.2972298610140571</v>
          </cell>
          <cell r="AK49">
            <v>5.5792168012238106</v>
          </cell>
          <cell r="AL49">
            <v>0.71123779600020498</v>
          </cell>
          <cell r="AN49">
            <v>4.1103654580016151</v>
          </cell>
          <cell r="AO49">
            <v>0.56948466699686828</v>
          </cell>
          <cell r="AP49">
            <v>7.890123893995769</v>
          </cell>
          <cell r="AQ49">
            <v>0.56992651455802845</v>
          </cell>
          <cell r="AR49">
            <v>2.3477656343835411</v>
          </cell>
          <cell r="AS49">
            <v>0.55864039844600488</v>
          </cell>
          <cell r="AT49">
            <v>16.090350138198119</v>
          </cell>
          <cell r="AU49">
            <v>1.566371955373324</v>
          </cell>
          <cell r="AY49">
            <v>-2</v>
          </cell>
        </row>
        <row r="50">
          <cell r="M50">
            <v>1297565.2</v>
          </cell>
          <cell r="N50">
            <v>5590503.7999999998</v>
          </cell>
          <cell r="P50">
            <v>962221.8</v>
          </cell>
          <cell r="Q50">
            <v>5738462.5999999996</v>
          </cell>
          <cell r="R50">
            <v>840370</v>
          </cell>
          <cell r="S50">
            <v>6096867.4000000004</v>
          </cell>
          <cell r="T50">
            <v>3530230</v>
          </cell>
          <cell r="U50">
            <v>3882255</v>
          </cell>
          <cell r="V50">
            <v>3234570.4</v>
          </cell>
          <cell r="W50">
            <v>9972709.5999999996</v>
          </cell>
          <cell r="Y50">
            <v>1.5322433036053551</v>
          </cell>
          <cell r="Z50">
            <v>4.6285508893663074</v>
          </cell>
          <cell r="AB50">
            <v>1.584057154197944</v>
          </cell>
          <cell r="AC50">
            <v>5.5614670427690722</v>
          </cell>
          <cell r="AD50">
            <v>1.158267263800371</v>
          </cell>
          <cell r="AE50">
            <v>4.3554114585625943</v>
          </cell>
          <cell r="AF50">
            <v>1.4594753703684551</v>
          </cell>
          <cell r="AG50">
            <v>2.496211720944848</v>
          </cell>
          <cell r="AH50">
            <v>3.7654075426049531</v>
          </cell>
          <cell r="AI50">
            <v>12.83027978665195</v>
          </cell>
          <cell r="AK50">
            <v>1.5322433036053551</v>
          </cell>
          <cell r="AL50">
            <v>1.821200734388549</v>
          </cell>
          <cell r="AN50">
            <v>1.584057154197944</v>
          </cell>
          <cell r="AO50">
            <v>2.5375866396003399</v>
          </cell>
          <cell r="AP50">
            <v>1.158267263800371</v>
          </cell>
          <cell r="AQ50">
            <v>1.831324407388456</v>
          </cell>
          <cell r="AR50">
            <v>0.75913349817274134</v>
          </cell>
          <cell r="AS50">
            <v>0.55999845417682081</v>
          </cell>
          <cell r="AT50">
            <v>3.7654075426049531</v>
          </cell>
          <cell r="AU50">
            <v>9.5205874869949181</v>
          </cell>
          <cell r="AY50">
            <v>-2</v>
          </cell>
        </row>
        <row r="51">
          <cell r="M51">
            <v>1465680.2</v>
          </cell>
          <cell r="N51">
            <v>5992022.4000000004</v>
          </cell>
          <cell r="P51">
            <v>2004888.8</v>
          </cell>
          <cell r="Q51">
            <v>5939480.5999999996</v>
          </cell>
          <cell r="R51">
            <v>1414445.2</v>
          </cell>
          <cell r="S51">
            <v>6599989.7999999998</v>
          </cell>
          <cell r="T51">
            <v>3393315.6</v>
          </cell>
          <cell r="U51">
            <v>3868766.8</v>
          </cell>
          <cell r="V51">
            <v>7725292.4000000004</v>
          </cell>
          <cell r="W51">
            <v>11541162.199999999</v>
          </cell>
          <cell r="Y51">
            <v>1.861848116992042</v>
          </cell>
          <cell r="Z51">
            <v>4.9674278675229289</v>
          </cell>
          <cell r="AB51">
            <v>2.9217387457902082</v>
          </cell>
          <cell r="AC51">
            <v>6.30943013659562</v>
          </cell>
          <cell r="AD51">
            <v>1.480782668793108</v>
          </cell>
          <cell r="AE51">
            <v>4.5842264658189382</v>
          </cell>
          <cell r="AF51">
            <v>1.321313021192327</v>
          </cell>
          <cell r="AG51">
            <v>2.5116834107786419</v>
          </cell>
          <cell r="AH51">
            <v>5.5219533706083892</v>
          </cell>
          <cell r="AI51">
            <v>13.13344436703483</v>
          </cell>
          <cell r="AK51">
            <v>1.861848116992042</v>
          </cell>
          <cell r="AL51">
            <v>1.9590936589753261</v>
          </cell>
          <cell r="AN51">
            <v>2.9217387457902082</v>
          </cell>
          <cell r="AO51">
            <v>3.099472499196418</v>
          </cell>
          <cell r="AP51">
            <v>1.480782668793108</v>
          </cell>
          <cell r="AQ51">
            <v>1.758913789398503</v>
          </cell>
          <cell r="AR51">
            <v>0.68710941958706828</v>
          </cell>
          <cell r="AS51">
            <v>0.57423141357721763</v>
          </cell>
          <cell r="AT51">
            <v>5.5219533706083892</v>
          </cell>
          <cell r="AU51">
            <v>9.5020538747892722</v>
          </cell>
          <cell r="AY51">
            <v>-2</v>
          </cell>
        </row>
        <row r="52">
          <cell r="M52">
            <v>7040893.2000000002</v>
          </cell>
          <cell r="N52">
            <v>1976134.8</v>
          </cell>
          <cell r="P52">
            <v>6888278.7999999998</v>
          </cell>
          <cell r="Q52">
            <v>839369</v>
          </cell>
          <cell r="R52">
            <v>15975768.6</v>
          </cell>
          <cell r="S52">
            <v>1062903.2</v>
          </cell>
          <cell r="T52">
            <v>7598860.4000000004</v>
          </cell>
          <cell r="U52">
            <v>4303944.4000000004</v>
          </cell>
          <cell r="V52">
            <v>20961509</v>
          </cell>
          <cell r="W52">
            <v>2647887.4</v>
          </cell>
          <cell r="Y52">
            <v>5.3923703755950552</v>
          </cell>
          <cell r="Z52">
            <v>1.842803465586621</v>
          </cell>
          <cell r="AB52">
            <v>5.8948070557962637</v>
          </cell>
          <cell r="AC52">
            <v>1.354931629775092</v>
          </cell>
          <cell r="AD52">
            <v>11.030469641997479</v>
          </cell>
          <cell r="AE52">
            <v>1.4074665306368841</v>
          </cell>
          <cell r="AF52">
            <v>4.3977052083821038</v>
          </cell>
          <cell r="AG52">
            <v>2.7383545761113059</v>
          </cell>
          <cell r="AH52">
            <v>8.9970373118063431</v>
          </cell>
          <cell r="AI52">
            <v>3.2286614071228539</v>
          </cell>
          <cell r="AK52">
            <v>5.3923703755950552</v>
          </cell>
          <cell r="AL52">
            <v>0.6811291566118598</v>
          </cell>
          <cell r="AN52">
            <v>5.8948070557962637</v>
          </cell>
          <cell r="AO52">
            <v>0.56899174619466064</v>
          </cell>
          <cell r="AP52">
            <v>11.030469641997479</v>
          </cell>
          <cell r="AQ52">
            <v>0.62492158861132341</v>
          </cell>
          <cell r="AR52">
            <v>2.3901146465679628</v>
          </cell>
          <cell r="AS52">
            <v>0.5714106356375851</v>
          </cell>
          <cell r="AT52">
            <v>8.9970373118063431</v>
          </cell>
          <cell r="AU52">
            <v>1.530521003960166</v>
          </cell>
          <cell r="AY52">
            <v>-2</v>
          </cell>
        </row>
        <row r="53">
          <cell r="M53">
            <v>2754637.4</v>
          </cell>
          <cell r="N53">
            <v>1884901</v>
          </cell>
          <cell r="P53">
            <v>4808313.4000000004</v>
          </cell>
          <cell r="Q53">
            <v>887823.2</v>
          </cell>
          <cell r="R53">
            <v>4566077.4000000004</v>
          </cell>
          <cell r="S53">
            <v>1184733.6000000001</v>
          </cell>
          <cell r="T53">
            <v>7454517.4000000004</v>
          </cell>
          <cell r="U53">
            <v>4294696.4000000004</v>
          </cell>
          <cell r="V53">
            <v>13585854.4</v>
          </cell>
          <cell r="W53">
            <v>2257997.4</v>
          </cell>
          <cell r="Y53">
            <v>2.514250120194629</v>
          </cell>
          <cell r="Z53">
            <v>1.848383845563512</v>
          </cell>
          <cell r="AB53">
            <v>2.984383491805056</v>
          </cell>
          <cell r="AC53">
            <v>1.4641773421783</v>
          </cell>
          <cell r="AD53">
            <v>3.3800594892003568</v>
          </cell>
          <cell r="AE53">
            <v>1.343457896227483</v>
          </cell>
          <cell r="AF53">
            <v>4.3167146519990638</v>
          </cell>
          <cell r="AG53">
            <v>2.7300957739935261</v>
          </cell>
          <cell r="AH53">
            <v>6.494515864201821</v>
          </cell>
          <cell r="AI53">
            <v>3.4798975840327331</v>
          </cell>
          <cell r="AK53">
            <v>2.514250120194629</v>
          </cell>
          <cell r="AL53">
            <v>0.68744857079582289</v>
          </cell>
          <cell r="AN53">
            <v>2.984383491805056</v>
          </cell>
          <cell r="AO53">
            <v>0.58029067098395903</v>
          </cell>
          <cell r="AP53">
            <v>3.3800594892003568</v>
          </cell>
          <cell r="AQ53">
            <v>0.54497044441523035</v>
          </cell>
          <cell r="AR53">
            <v>2.3251977700041611</v>
          </cell>
          <cell r="AS53">
            <v>0.5636757296510041</v>
          </cell>
          <cell r="AT53">
            <v>6.494515864201821</v>
          </cell>
          <cell r="AU53">
            <v>1.8735903445864099</v>
          </cell>
          <cell r="AY53">
            <v>8</v>
          </cell>
        </row>
        <row r="54">
          <cell r="M54">
            <v>414114.2</v>
          </cell>
          <cell r="N54">
            <v>6016041.2000000002</v>
          </cell>
          <cell r="P54">
            <v>355969</v>
          </cell>
          <cell r="Q54">
            <v>6159425.2000000002</v>
          </cell>
          <cell r="R54">
            <v>185834.8</v>
          </cell>
          <cell r="S54">
            <v>7151927.2000000002</v>
          </cell>
          <cell r="T54">
            <v>3528815.8</v>
          </cell>
          <cell r="U54">
            <v>3936779.4</v>
          </cell>
          <cell r="V54">
            <v>708200.2</v>
          </cell>
          <cell r="W54">
            <v>11324861.6</v>
          </cell>
          <cell r="Y54">
            <v>0.77918909660074864</v>
          </cell>
          <cell r="Z54">
            <v>4.9519085906329563</v>
          </cell>
          <cell r="AB54">
            <v>0.8100274110096507</v>
          </cell>
          <cell r="AC54">
            <v>5.8305480990209606</v>
          </cell>
          <cell r="AD54">
            <v>0.32678078720346088</v>
          </cell>
          <cell r="AE54">
            <v>4.7211990595911626</v>
          </cell>
          <cell r="AF54">
            <v>1.4739836696418931</v>
          </cell>
          <cell r="AG54">
            <v>2.554100408637896</v>
          </cell>
          <cell r="AH54">
            <v>1.92940665219212</v>
          </cell>
          <cell r="AI54">
            <v>14.83473644539481</v>
          </cell>
          <cell r="AK54">
            <v>0.77918909660074864</v>
          </cell>
          <cell r="AL54">
            <v>2.4364672156167222</v>
          </cell>
          <cell r="AN54">
            <v>0.8100274110096507</v>
          </cell>
          <cell r="AO54">
            <v>3.1904509494081141</v>
          </cell>
          <cell r="AP54">
            <v>0.32678078720346088</v>
          </cell>
          <cell r="AQ54">
            <v>2.5379836030188021</v>
          </cell>
          <cell r="AR54">
            <v>0.76647441304521635</v>
          </cell>
          <cell r="AS54">
            <v>0.6199029401759617</v>
          </cell>
          <cell r="AT54">
            <v>1.92940665219212</v>
          </cell>
          <cell r="AU54">
            <v>12.394444969389591</v>
          </cell>
          <cell r="AY54">
            <v>-4</v>
          </cell>
        </row>
        <row r="55">
          <cell r="M55">
            <v>328897.59999999998</v>
          </cell>
          <cell r="N55">
            <v>6006067.5999999996</v>
          </cell>
          <cell r="P55">
            <v>235216.4</v>
          </cell>
          <cell r="Q55">
            <v>7402034</v>
          </cell>
          <cell r="R55">
            <v>67910.8</v>
          </cell>
          <cell r="S55">
            <v>7594684.2000000002</v>
          </cell>
          <cell r="T55">
            <v>3395854.4</v>
          </cell>
          <cell r="U55">
            <v>3911157.2</v>
          </cell>
          <cell r="V55">
            <v>335678.2</v>
          </cell>
          <cell r="W55">
            <v>13070692.199999999</v>
          </cell>
          <cell r="Y55">
            <v>0.6644083174061961</v>
          </cell>
          <cell r="Z55">
            <v>5.1342710784170773</v>
          </cell>
          <cell r="AB55">
            <v>0.67254301119828597</v>
          </cell>
          <cell r="AC55">
            <v>6.5710855214041661</v>
          </cell>
          <cell r="AD55">
            <v>0.16668115700595079</v>
          </cell>
          <cell r="AE55">
            <v>5.5708028916269541</v>
          </cell>
          <cell r="AF55">
            <v>1.318546923808753</v>
          </cell>
          <cell r="AG55">
            <v>2.5195303986431101</v>
          </cell>
          <cell r="AH55">
            <v>1.2645105713978411</v>
          </cell>
          <cell r="AI55">
            <v>15.772875270759689</v>
          </cell>
          <cell r="AK55">
            <v>0.6644083174061961</v>
          </cell>
          <cell r="AL55">
            <v>2.6120564130367709</v>
          </cell>
          <cell r="AN55">
            <v>0.67254301119828597</v>
          </cell>
          <cell r="AO55">
            <v>2.9003609276027418</v>
          </cell>
          <cell r="AP55">
            <v>0.16668115700595079</v>
          </cell>
          <cell r="AQ55">
            <v>3.416785896231886</v>
          </cell>
          <cell r="AR55">
            <v>0.68224895698949695</v>
          </cell>
          <cell r="AS55">
            <v>0.59015313225099819</v>
          </cell>
          <cell r="AT55">
            <v>1.2645105713978411</v>
          </cell>
          <cell r="AU55">
            <v>12.95856265637558</v>
          </cell>
          <cell r="AY55">
            <v>-4</v>
          </cell>
        </row>
        <row r="56">
          <cell r="M56">
            <v>2180548</v>
          </cell>
          <cell r="N56">
            <v>1797739.2</v>
          </cell>
          <cell r="P56">
            <v>7568929</v>
          </cell>
          <cell r="Q56">
            <v>709877</v>
          </cell>
          <cell r="R56">
            <v>5117375.4000000004</v>
          </cell>
          <cell r="S56">
            <v>1529571</v>
          </cell>
          <cell r="T56">
            <v>7570115.2000000002</v>
          </cell>
          <cell r="U56">
            <v>4349478</v>
          </cell>
          <cell r="V56">
            <v>9604938.1999999993</v>
          </cell>
          <cell r="W56">
            <v>2662738.6</v>
          </cell>
          <cell r="Y56">
            <v>2.0760668801958668</v>
          </cell>
          <cell r="Z56">
            <v>1.822077368025202</v>
          </cell>
          <cell r="AB56">
            <v>3.4519343684019992</v>
          </cell>
          <cell r="AC56">
            <v>1.3659455198096111</v>
          </cell>
          <cell r="AD56">
            <v>3.3086392579949462</v>
          </cell>
          <cell r="AE56">
            <v>1.5181532499613239</v>
          </cell>
          <cell r="AF56">
            <v>4.4520970200072041</v>
          </cell>
          <cell r="AG56">
            <v>2.803572625597007</v>
          </cell>
          <cell r="AH56">
            <v>5.3075657973997297</v>
          </cell>
          <cell r="AI56">
            <v>3.435683502594475</v>
          </cell>
          <cell r="AK56">
            <v>2.0760668801958668</v>
          </cell>
          <cell r="AL56">
            <v>0.74048918880289416</v>
          </cell>
          <cell r="AN56">
            <v>3.4519343684019992</v>
          </cell>
          <cell r="AO56">
            <v>0.6159764812095091</v>
          </cell>
          <cell r="AP56">
            <v>3.3086392579949462</v>
          </cell>
          <cell r="AQ56">
            <v>0.67598785960581154</v>
          </cell>
          <cell r="AR56">
            <v>2.4076633835909891</v>
          </cell>
          <cell r="AS56">
            <v>0.58699422816280278</v>
          </cell>
          <cell r="AT56">
            <v>5.3075657973997297</v>
          </cell>
          <cell r="AU56">
            <v>1.843694011610933</v>
          </cell>
          <cell r="AY56">
            <v>8</v>
          </cell>
        </row>
        <row r="57">
          <cell r="M57">
            <v>6904071</v>
          </cell>
          <cell r="N57">
            <v>1996186.6</v>
          </cell>
          <cell r="P57">
            <v>4053004.4</v>
          </cell>
          <cell r="Q57">
            <v>759550</v>
          </cell>
          <cell r="R57">
            <v>10738918.4</v>
          </cell>
          <cell r="S57">
            <v>943697.6</v>
          </cell>
          <cell r="T57">
            <v>7483609.4000000004</v>
          </cell>
          <cell r="U57">
            <v>4253533.5999999996</v>
          </cell>
          <cell r="V57">
            <v>43890192.200000003</v>
          </cell>
          <cell r="W57">
            <v>2839996.2</v>
          </cell>
          <cell r="Y57">
            <v>5.6198922085925007</v>
          </cell>
          <cell r="Z57">
            <v>1.8990763028035871</v>
          </cell>
          <cell r="AB57">
            <v>4.1171102266060187</v>
          </cell>
          <cell r="AC57">
            <v>1.243325025995728</v>
          </cell>
          <cell r="AD57">
            <v>8.0108321953914121</v>
          </cell>
          <cell r="AE57">
            <v>1.401037230074871</v>
          </cell>
          <cell r="AF57">
            <v>4.3502841889741832</v>
          </cell>
          <cell r="AG57">
            <v>2.719788894709199</v>
          </cell>
          <cell r="AH57">
            <v>16.049553153594029</v>
          </cell>
          <cell r="AI57">
            <v>3.2163415404036639</v>
          </cell>
          <cell r="AK57">
            <v>5.6198922085925007</v>
          </cell>
          <cell r="AL57">
            <v>0.7184106901753694</v>
          </cell>
          <cell r="AN57">
            <v>4.1171102266060187</v>
          </cell>
          <cell r="AO57">
            <v>0.54161536140018141</v>
          </cell>
          <cell r="AP57">
            <v>8.0108321953914121</v>
          </cell>
          <cell r="AQ57">
            <v>0.58433372562285513</v>
          </cell>
          <cell r="AR57">
            <v>2.343239914183505</v>
          </cell>
          <cell r="AS57">
            <v>0.57161720376461744</v>
          </cell>
          <cell r="AT57">
            <v>16.049553153594029</v>
          </cell>
          <cell r="AU57">
            <v>1.526065446203575</v>
          </cell>
          <cell r="AY57">
            <v>-2</v>
          </cell>
        </row>
        <row r="58">
          <cell r="M58">
            <v>1297565.2</v>
          </cell>
          <cell r="N58">
            <v>5590503.7999999998</v>
          </cell>
          <cell r="P58">
            <v>962221.8</v>
          </cell>
          <cell r="Q58">
            <v>5738462.5999999996</v>
          </cell>
          <cell r="R58">
            <v>840370</v>
          </cell>
          <cell r="S58">
            <v>6096867.4000000004</v>
          </cell>
          <cell r="T58">
            <v>3530230</v>
          </cell>
          <cell r="U58">
            <v>3882255</v>
          </cell>
          <cell r="V58">
            <v>3234570.4</v>
          </cell>
          <cell r="W58">
            <v>9972709.5999999996</v>
          </cell>
          <cell r="Y58">
            <v>1.6101251087966379</v>
          </cell>
          <cell r="Z58">
            <v>4.6331241680076349</v>
          </cell>
          <cell r="AB58">
            <v>1.5657116741931529</v>
          </cell>
          <cell r="AC58">
            <v>5.469029417214915</v>
          </cell>
          <cell r="AD58">
            <v>1.156565344217233</v>
          </cell>
          <cell r="AE58">
            <v>4.4205508390092287</v>
          </cell>
          <cell r="AF58">
            <v>1.469855338009074</v>
          </cell>
          <cell r="AG58">
            <v>2.5232849020743742</v>
          </cell>
          <cell r="AH58">
            <v>3.7276116537977941</v>
          </cell>
          <cell r="AI58">
            <v>12.09687779435189</v>
          </cell>
          <cell r="AK58">
            <v>1.6101251087966379</v>
          </cell>
          <cell r="AL58">
            <v>1.8149053826113231</v>
          </cell>
          <cell r="AN58">
            <v>1.5657116741931529</v>
          </cell>
          <cell r="AO58">
            <v>2.490949966589687</v>
          </cell>
          <cell r="AP58">
            <v>1.156565344217233</v>
          </cell>
          <cell r="AQ58">
            <v>1.854991611384321</v>
          </cell>
          <cell r="AR58">
            <v>0.76345814041560511</v>
          </cell>
          <cell r="AS58">
            <v>0.56937649102183063</v>
          </cell>
          <cell r="AT58">
            <v>3.7276116537977941</v>
          </cell>
          <cell r="AU58">
            <v>8.8627511644037433</v>
          </cell>
          <cell r="AY58">
            <v>-2</v>
          </cell>
        </row>
        <row r="292">
          <cell r="M292" t="str">
            <v>BNL</v>
          </cell>
          <cell r="N292" t="str">
            <v>BNL Causal</v>
          </cell>
          <cell r="O292" t="str">
            <v>BNL Causal HM</v>
          </cell>
          <cell r="P292" t="str">
            <v>SFS</v>
          </cell>
          <cell r="Q292" t="str">
            <v>SFS Causal</v>
          </cell>
          <cell r="R292" t="str">
            <v>SaLSa</v>
          </cell>
          <cell r="S292" t="str">
            <v>SaLSa Causal</v>
          </cell>
          <cell r="T292" t="str">
            <v>D&amp;C</v>
          </cell>
          <cell r="U292" t="str">
            <v>D&amp;C Causal</v>
          </cell>
          <cell r="V292" t="str">
            <v>BBS</v>
          </cell>
          <cell r="W292" t="str">
            <v>BBS Causal</v>
          </cell>
          <cell r="Y292" t="str">
            <v>BNL</v>
          </cell>
          <cell r="Z292" t="str">
            <v>BNL Causal</v>
          </cell>
          <cell r="AA292" t="str">
            <v>BNL Causal HM</v>
          </cell>
          <cell r="AB292" t="str">
            <v>SFS</v>
          </cell>
          <cell r="AC292" t="str">
            <v>SFS Causal</v>
          </cell>
          <cell r="AD292" t="str">
            <v>SaLSa</v>
          </cell>
          <cell r="AE292" t="str">
            <v>SaLSa Causal</v>
          </cell>
          <cell r="AF292" t="str">
            <v>D&amp;C</v>
          </cell>
          <cell r="AG292" t="str">
            <v>D&amp;C Causal</v>
          </cell>
          <cell r="AH292" t="str">
            <v>BBS</v>
          </cell>
          <cell r="AI292" t="str">
            <v>BBS Causal</v>
          </cell>
          <cell r="AK292" t="str">
            <v>BNL</v>
          </cell>
          <cell r="AL292" t="str">
            <v>BNL Causal</v>
          </cell>
          <cell r="AM292" t="str">
            <v>BNL Causal HM</v>
          </cell>
          <cell r="AN292" t="str">
            <v>SFS</v>
          </cell>
          <cell r="AO292" t="str">
            <v>SFS Causal</v>
          </cell>
          <cell r="AP292" t="str">
            <v>SaLSa</v>
          </cell>
          <cell r="AQ292" t="str">
            <v>SaLSa Causal</v>
          </cell>
          <cell r="AR292" t="str">
            <v>D&amp;C</v>
          </cell>
          <cell r="AS292" t="str">
            <v>D&amp;C Causal</v>
          </cell>
          <cell r="AT292" t="str">
            <v>BBS</v>
          </cell>
          <cell r="AU292" t="str">
            <v>BBS Causal</v>
          </cell>
        </row>
        <row r="294">
          <cell r="L294" t="str">
            <v>Target; Gain &gt; 1</v>
          </cell>
          <cell r="M294">
            <v>1469812.7</v>
          </cell>
          <cell r="N294">
            <v>6192786.0999999996</v>
          </cell>
          <cell r="O294">
            <v>6195472.4500000002</v>
          </cell>
          <cell r="P294">
            <v>3287460.4000000004</v>
          </cell>
          <cell r="Q294">
            <v>6591998.5999999996</v>
          </cell>
          <cell r="R294">
            <v>2539103.2000000002</v>
          </cell>
          <cell r="S294">
            <v>8299081.1500000004</v>
          </cell>
          <cell r="T294">
            <v>6021818.5499999998</v>
          </cell>
          <cell r="U294">
            <v>4301928.3499999996</v>
          </cell>
          <cell r="V294">
            <v>6407506.0499999998</v>
          </cell>
          <cell r="W294">
            <v>11808698.35</v>
          </cell>
          <cell r="X294" t="str">
            <v>Target; Gain &gt; 1</v>
          </cell>
          <cell r="Y294">
            <v>1.5157325189036781</v>
          </cell>
          <cell r="Z294">
            <v>4.8092755203804698</v>
          </cell>
          <cell r="AA294">
            <v>4.7871692724846078</v>
          </cell>
          <cell r="AB294">
            <v>1.993778915150324</v>
          </cell>
          <cell r="AC294">
            <v>5.8020739249419426</v>
          </cell>
          <cell r="AD294">
            <v>1.8572222648508614</v>
          </cell>
          <cell r="AE294">
            <v>6.1741845091775751</v>
          </cell>
          <cell r="AF294">
            <v>3.2812831796007229</v>
          </cell>
          <cell r="AG294">
            <v>2.752172866900219</v>
          </cell>
          <cell r="AH294">
            <v>4.0497119881561963</v>
          </cell>
          <cell r="AI294">
            <v>12.154942797916013</v>
          </cell>
          <cell r="AK294">
            <v>1.5157325189036781</v>
          </cell>
          <cell r="AL294">
            <v>2.3172761038033056</v>
          </cell>
          <cell r="AM294">
            <v>2.305931110400707</v>
          </cell>
          <cell r="AN294">
            <v>1.993778915150324</v>
          </cell>
          <cell r="AO294">
            <v>2.8360420178491039</v>
          </cell>
          <cell r="AP294">
            <v>1.8572222648508614</v>
          </cell>
          <cell r="AQ294">
            <v>3.1552396998071348</v>
          </cell>
          <cell r="AR294">
            <v>1.7801549573458035</v>
          </cell>
          <cell r="AS294">
            <v>0.63259933039953464</v>
          </cell>
          <cell r="AT294">
            <v>4.0497119881561963</v>
          </cell>
          <cell r="AU294">
            <v>9.2020376972010141</v>
          </cell>
        </row>
        <row r="295">
          <cell r="L295" t="str">
            <v>Gain &gt; 1</v>
          </cell>
          <cell r="M295">
            <v>1726538.175</v>
          </cell>
          <cell r="N295">
            <v>5293308.6000000006</v>
          </cell>
          <cell r="O295">
            <v>5323570.125</v>
          </cell>
          <cell r="P295">
            <v>4044617.5999999996</v>
          </cell>
          <cell r="Q295">
            <v>4550090.0500000007</v>
          </cell>
          <cell r="R295">
            <v>2993429.25</v>
          </cell>
          <cell r="S295">
            <v>6308625</v>
          </cell>
          <cell r="T295">
            <v>6045623.1750000007</v>
          </cell>
          <cell r="U295">
            <v>4202403.55</v>
          </cell>
          <cell r="V295">
            <v>7983405.5499999989</v>
          </cell>
          <cell r="W295">
            <v>7994120.7750000004</v>
          </cell>
          <cell r="Y295">
            <v>1.7971716234256747</v>
          </cell>
          <cell r="Z295">
            <v>4.2985762443902784</v>
          </cell>
          <cell r="AA295">
            <v>4.2961622184913724</v>
          </cell>
          <cell r="AB295">
            <v>2.5982986893985074</v>
          </cell>
          <cell r="AC295">
            <v>4.2465817570453517</v>
          </cell>
          <cell r="AD295">
            <v>2.545011598347628</v>
          </cell>
          <cell r="AE295">
            <v>5.190412828324769</v>
          </cell>
          <cell r="AF295">
            <v>3.2150949907925681</v>
          </cell>
          <cell r="AG295">
            <v>2.6457151662441905</v>
          </cell>
          <cell r="AH295">
            <v>4.7928285947069531</v>
          </cell>
          <cell r="AI295">
            <v>9.0898032994431563</v>
          </cell>
          <cell r="AK295">
            <v>1.7971716234256747</v>
          </cell>
          <cell r="AL295">
            <v>2.1569308062738854</v>
          </cell>
          <cell r="AM295">
            <v>2.1645693650018072</v>
          </cell>
          <cell r="AN295">
            <v>2.5982986893985074</v>
          </cell>
          <cell r="AO295">
            <v>2.1383929732488465</v>
          </cell>
          <cell r="AP295">
            <v>2.545011598347628</v>
          </cell>
          <cell r="AQ295">
            <v>2.8835694174529634</v>
          </cell>
          <cell r="AR295">
            <v>1.7512053000158632</v>
          </cell>
          <cell r="AS295">
            <v>0.63328844147617935</v>
          </cell>
          <cell r="AT295">
            <v>4.7928285947069531</v>
          </cell>
          <cell r="AU295">
            <v>6.786654906255718</v>
          </cell>
        </row>
        <row r="297">
          <cell r="L297" t="str">
            <v>Gain &gt; 0</v>
          </cell>
          <cell r="M297">
            <v>2619748.9909090912</v>
          </cell>
          <cell r="N297">
            <v>4205253.9727272736</v>
          </cell>
          <cell r="O297">
            <v>4251045.5545454547</v>
          </cell>
          <cell r="P297">
            <v>4557446.8363636369</v>
          </cell>
          <cell r="Q297">
            <v>2703124.2363636363</v>
          </cell>
          <cell r="R297">
            <v>3485719.7545454549</v>
          </cell>
          <cell r="S297">
            <v>3808435.4272727268</v>
          </cell>
          <cell r="T297">
            <v>5254952.8454545466</v>
          </cell>
          <cell r="U297">
            <v>4145313.4818181824</v>
          </cell>
          <cell r="V297">
            <v>9082787.8818181809</v>
          </cell>
          <cell r="W297">
            <v>4398355.4727272727</v>
          </cell>
          <cell r="Y297">
            <v>2.6447882996173573</v>
          </cell>
          <cell r="Z297">
            <v>3.6782901704247872</v>
          </cell>
          <cell r="AA297">
            <v>3.6855984782710109</v>
          </cell>
          <cell r="AB297">
            <v>3.7376187569718411</v>
          </cell>
          <cell r="AC297">
            <v>2.9653473928406711</v>
          </cell>
          <cell r="AD297">
            <v>3.8444355088100894</v>
          </cell>
          <cell r="AE297">
            <v>3.9655291758281881</v>
          </cell>
          <cell r="AF297">
            <v>2.8726106049254834</v>
          </cell>
          <cell r="AG297">
            <v>2.8306854172810829</v>
          </cell>
          <cell r="AH297">
            <v>5.1166345750129869</v>
          </cell>
          <cell r="AI297">
            <v>6.5886764846181247</v>
          </cell>
          <cell r="AK297">
            <v>2.6447882996173573</v>
          </cell>
          <cell r="AL297">
            <v>1.6224119150926442</v>
          </cell>
          <cell r="AM297">
            <v>1.6408292597736525</v>
          </cell>
          <cell r="AN297">
            <v>3.7376187569718411</v>
          </cell>
          <cell r="AO297">
            <v>1.3850178517721359</v>
          </cell>
          <cell r="AP297">
            <v>3.8444355088100894</v>
          </cell>
          <cell r="AQ297">
            <v>1.8587406750609674</v>
          </cell>
          <cell r="AR297">
            <v>1.5614119389231995</v>
          </cell>
          <cell r="AS297">
            <v>0.67807266675359157</v>
          </cell>
          <cell r="AT297">
            <v>5.1166345750129869</v>
          </cell>
          <cell r="AU297">
            <v>4.8029165233072657</v>
          </cell>
        </row>
        <row r="298">
          <cell r="L298" t="str">
            <v>Gain &lt;=0</v>
          </cell>
          <cell r="M298">
            <v>3554571.2705882359</v>
          </cell>
          <cell r="N298">
            <v>4014433.6941176462</v>
          </cell>
          <cell r="O298">
            <v>4179462.9823529404</v>
          </cell>
          <cell r="P298">
            <v>6703402.5352941221</v>
          </cell>
          <cell r="Q298">
            <v>2786532.7352941176</v>
          </cell>
          <cell r="R298">
            <v>4872056.3352941172</v>
          </cell>
          <cell r="S298">
            <v>3653413.8352941177</v>
          </cell>
          <cell r="T298">
            <v>4808715.8882352952</v>
          </cell>
          <cell r="U298">
            <v>4067626.3588235299</v>
          </cell>
          <cell r="V298">
            <v>13859487.858823523</v>
          </cell>
          <cell r="W298">
            <v>4904728.9588235281</v>
          </cell>
          <cell r="Y298">
            <v>3.3407345966459938</v>
          </cell>
          <cell r="Z298">
            <v>3.5237872217131283</v>
          </cell>
          <cell r="AA298">
            <v>3.6046005448329894</v>
          </cell>
          <cell r="AB298">
            <v>6.1746867168824844</v>
          </cell>
          <cell r="AC298">
            <v>3.1372415913950289</v>
          </cell>
          <cell r="AD298">
            <v>4.2932075032341173</v>
          </cell>
          <cell r="AE298">
            <v>3.4672549006820188</v>
          </cell>
          <cell r="AF298">
            <v>2.5208711696706492</v>
          </cell>
          <cell r="AG298">
            <v>2.72827172937173</v>
          </cell>
          <cell r="AH298">
            <v>7.0874843846421056</v>
          </cell>
          <cell r="AI298">
            <v>7.1629591990690269</v>
          </cell>
          <cell r="AK298">
            <v>3.3407345966459938</v>
          </cell>
          <cell r="AL298">
            <v>1.5139146617959556</v>
          </cell>
          <cell r="AM298">
            <v>1.6030214064514867</v>
          </cell>
          <cell r="AN298">
            <v>6.1746867168824844</v>
          </cell>
          <cell r="AO298">
            <v>1.4770845654459932</v>
          </cell>
          <cell r="AP298">
            <v>4.2932075032341173</v>
          </cell>
          <cell r="AQ298">
            <v>1.5791070209175813</v>
          </cell>
          <cell r="AR298">
            <v>1.3784285078335363</v>
          </cell>
          <cell r="AS298">
            <v>0.63421978583073191</v>
          </cell>
          <cell r="AT298">
            <v>7.0874843846421056</v>
          </cell>
          <cell r="AU298">
            <v>5.2342941526926179</v>
          </cell>
        </row>
        <row r="299">
          <cell r="L299" t="str">
            <v>Target;Gain &gt; 1; #pref=2</v>
          </cell>
          <cell r="M299" t="e">
            <v>#DIV/0!</v>
          </cell>
          <cell r="N299" t="e">
            <v>#DIV/0!</v>
          </cell>
          <cell r="O299" t="e">
            <v>#DIV/0!</v>
          </cell>
          <cell r="P299" t="e">
            <v>#DIV/0!</v>
          </cell>
          <cell r="Q299" t="e">
            <v>#DIV/0!</v>
          </cell>
          <cell r="R299" t="e">
            <v>#DIV/0!</v>
          </cell>
          <cell r="S299" t="e">
            <v>#DIV/0!</v>
          </cell>
          <cell r="T299" t="e">
            <v>#DIV/0!</v>
          </cell>
          <cell r="U299" t="e">
            <v>#DIV/0!</v>
          </cell>
          <cell r="V299" t="e">
            <v>#DIV/0!</v>
          </cell>
          <cell r="W299" t="e">
            <v>#DIV/0!</v>
          </cell>
          <cell r="X299" t="str">
            <v>Target;Gain &gt; 1; #pref=2</v>
          </cell>
          <cell r="Y299" t="e">
            <v>#DIV/0!</v>
          </cell>
          <cell r="Z299" t="e">
            <v>#DIV/0!</v>
          </cell>
          <cell r="AA299" t="e">
            <v>#DIV/0!</v>
          </cell>
          <cell r="AB299" t="e">
            <v>#DIV/0!</v>
          </cell>
          <cell r="AC299" t="e">
            <v>#DIV/0!</v>
          </cell>
          <cell r="AD299" t="e">
            <v>#DIV/0!</v>
          </cell>
          <cell r="AE299" t="e">
            <v>#DIV/0!</v>
          </cell>
          <cell r="AF299" t="e">
            <v>#DIV/0!</v>
          </cell>
          <cell r="AG299" t="e">
            <v>#DIV/0!</v>
          </cell>
          <cell r="AH299" t="e">
            <v>#DIV/0!</v>
          </cell>
          <cell r="AI299" t="e">
            <v>#DIV/0!</v>
          </cell>
          <cell r="AJ299" t="str">
            <v>Target;Gain &gt; 1; #pref=2</v>
          </cell>
          <cell r="AK299" t="e">
            <v>#DIV/0!</v>
          </cell>
          <cell r="AL299" t="e">
            <v>#DIV/0!</v>
          </cell>
          <cell r="AM299" t="e">
            <v>#DIV/0!</v>
          </cell>
          <cell r="AN299" t="e">
            <v>#DIV/0!</v>
          </cell>
          <cell r="AO299" t="e">
            <v>#DIV/0!</v>
          </cell>
          <cell r="AP299" t="e">
            <v>#DIV/0!</v>
          </cell>
          <cell r="AQ299" t="e">
            <v>#DIV/0!</v>
          </cell>
          <cell r="AR299" t="e">
            <v>#DIV/0!</v>
          </cell>
          <cell r="AS299" t="e">
            <v>#DIV/0!</v>
          </cell>
          <cell r="AT299" t="e">
            <v>#DIV/0!</v>
          </cell>
          <cell r="AU299" t="e">
            <v>#DIV/0!</v>
          </cell>
        </row>
        <row r="300">
          <cell r="L300" t="str">
            <v>Target; Gain &gt; 1; #pref=3</v>
          </cell>
          <cell r="M300">
            <v>1469812.7</v>
          </cell>
          <cell r="N300">
            <v>6192786.0999999996</v>
          </cell>
          <cell r="O300">
            <v>6195472.4500000002</v>
          </cell>
          <cell r="P300">
            <v>3287460.4000000004</v>
          </cell>
          <cell r="Q300">
            <v>6591998.5999999996</v>
          </cell>
          <cell r="R300">
            <v>2539103.2000000002</v>
          </cell>
          <cell r="S300">
            <v>8299081.1500000004</v>
          </cell>
          <cell r="T300">
            <v>6021818.5499999998</v>
          </cell>
          <cell r="U300">
            <v>4301928.3499999996</v>
          </cell>
          <cell r="V300">
            <v>6407506.0499999998</v>
          </cell>
          <cell r="W300">
            <v>11808698.35</v>
          </cell>
          <cell r="X300" t="str">
            <v>Target; Gain &gt; 1; #pref=3</v>
          </cell>
          <cell r="Y300">
            <v>1.5157325189036781</v>
          </cell>
          <cell r="Z300">
            <v>4.8092755203804698</v>
          </cell>
          <cell r="AA300">
            <v>4.7871692724846078</v>
          </cell>
          <cell r="AB300">
            <v>1.993778915150324</v>
          </cell>
          <cell r="AC300">
            <v>5.8020739249419426</v>
          </cell>
          <cell r="AD300">
            <v>1.8572222648508614</v>
          </cell>
          <cell r="AE300">
            <v>6.1741845091775751</v>
          </cell>
          <cell r="AF300">
            <v>3.2812831796007229</v>
          </cell>
          <cell r="AG300">
            <v>2.752172866900219</v>
          </cell>
          <cell r="AH300">
            <v>4.0497119881561963</v>
          </cell>
          <cell r="AI300">
            <v>12.154942797916013</v>
          </cell>
          <cell r="AJ300" t="str">
            <v>Target; Gain &gt; 1; #pref=3</v>
          </cell>
          <cell r="AK300">
            <v>1.5157325189036781</v>
          </cell>
          <cell r="AL300">
            <v>2.3172761038033056</v>
          </cell>
          <cell r="AM300">
            <v>2.305931110400707</v>
          </cell>
          <cell r="AN300">
            <v>1.993778915150324</v>
          </cell>
          <cell r="AO300">
            <v>2.8360420178491039</v>
          </cell>
          <cell r="AP300">
            <v>1.8572222648508614</v>
          </cell>
          <cell r="AQ300">
            <v>3.1552396998071348</v>
          </cell>
          <cell r="AR300">
            <v>1.7801549573458035</v>
          </cell>
          <cell r="AS300">
            <v>0.63259933039953464</v>
          </cell>
          <cell r="AT300">
            <v>4.0497119881561963</v>
          </cell>
          <cell r="AU300">
            <v>9.2020376972010141</v>
          </cell>
        </row>
        <row r="301">
          <cell r="L301" t="str">
            <v>Target; Gain &gt; 1; #pref=4</v>
          </cell>
          <cell r="M301" t="e">
            <v>#DIV/0!</v>
          </cell>
          <cell r="N301" t="e">
            <v>#DIV/0!</v>
          </cell>
          <cell r="O301" t="e">
            <v>#DIV/0!</v>
          </cell>
          <cell r="P301" t="e">
            <v>#DIV/0!</v>
          </cell>
          <cell r="Q301" t="e">
            <v>#DIV/0!</v>
          </cell>
          <cell r="R301" t="e">
            <v>#DIV/0!</v>
          </cell>
          <cell r="S301" t="e">
            <v>#DIV/0!</v>
          </cell>
          <cell r="T301" t="e">
            <v>#DIV/0!</v>
          </cell>
          <cell r="U301" t="e">
            <v>#DIV/0!</v>
          </cell>
          <cell r="V301" t="e">
            <v>#DIV/0!</v>
          </cell>
          <cell r="W301" t="e">
            <v>#DIV/0!</v>
          </cell>
          <cell r="X301" t="str">
            <v>Target; Gain &gt; 1; #pref=4</v>
          </cell>
          <cell r="Y301" t="e">
            <v>#DIV/0!</v>
          </cell>
          <cell r="Z301" t="e">
            <v>#DIV/0!</v>
          </cell>
          <cell r="AA301" t="e">
            <v>#DIV/0!</v>
          </cell>
          <cell r="AB301" t="e">
            <v>#DIV/0!</v>
          </cell>
          <cell r="AC301" t="e">
            <v>#DIV/0!</v>
          </cell>
          <cell r="AD301" t="e">
            <v>#DIV/0!</v>
          </cell>
          <cell r="AE301" t="e">
            <v>#DIV/0!</v>
          </cell>
          <cell r="AF301" t="e">
            <v>#DIV/0!</v>
          </cell>
          <cell r="AG301" t="e">
            <v>#DIV/0!</v>
          </cell>
          <cell r="AH301" t="e">
            <v>#DIV/0!</v>
          </cell>
          <cell r="AI301" t="e">
            <v>#DIV/0!</v>
          </cell>
          <cell r="AJ301" t="str">
            <v>Target; Gain &gt; 1; #pref=4</v>
          </cell>
          <cell r="AK301" t="e">
            <v>#DIV/0!</v>
          </cell>
          <cell r="AL301" t="e">
            <v>#DIV/0!</v>
          </cell>
          <cell r="AM301" t="e">
            <v>#DIV/0!</v>
          </cell>
          <cell r="AN301" t="e">
            <v>#DIV/0!</v>
          </cell>
          <cell r="AO301" t="e">
            <v>#DIV/0!</v>
          </cell>
          <cell r="AP301" t="e">
            <v>#DIV/0!</v>
          </cell>
          <cell r="AQ301" t="e">
            <v>#DIV/0!</v>
          </cell>
          <cell r="AR301" t="e">
            <v>#DIV/0!</v>
          </cell>
          <cell r="AS301" t="e">
            <v>#DIV/0!</v>
          </cell>
          <cell r="AT301" t="e">
            <v>#DIV/0!</v>
          </cell>
          <cell r="AU301" t="e">
            <v>#DIV/0!</v>
          </cell>
        </row>
        <row r="316">
          <cell r="M316" t="str">
            <v>BNL</v>
          </cell>
          <cell r="N316" t="str">
            <v>BNL Causal</v>
          </cell>
          <cell r="O316" t="str">
            <v>BNL Causal HM</v>
          </cell>
          <cell r="P316" t="str">
            <v>SFS</v>
          </cell>
          <cell r="Q316" t="str">
            <v>SFS Causal</v>
          </cell>
          <cell r="R316" t="str">
            <v>SaLSa</v>
          </cell>
          <cell r="S316" t="str">
            <v>SaLSa Causal</v>
          </cell>
          <cell r="T316" t="str">
            <v>D&amp;C</v>
          </cell>
          <cell r="U316" t="str">
            <v>D&amp;C Causal</v>
          </cell>
          <cell r="V316" t="str">
            <v>BBS</v>
          </cell>
          <cell r="W316" t="str">
            <v>BBS Causal</v>
          </cell>
          <cell r="Y316" t="str">
            <v>BNL</v>
          </cell>
          <cell r="Z316" t="str">
            <v>BNL Causal</v>
          </cell>
          <cell r="AA316" t="str">
            <v>BNL Causal HM</v>
          </cell>
          <cell r="AB316" t="str">
            <v>SFS</v>
          </cell>
          <cell r="AC316" t="str">
            <v>SFS Causal</v>
          </cell>
          <cell r="AD316" t="str">
            <v>SaLSa</v>
          </cell>
          <cell r="AE316" t="str">
            <v>SaLSa Causal</v>
          </cell>
          <cell r="AF316" t="str">
            <v>D&amp;C</v>
          </cell>
          <cell r="AG316" t="str">
            <v>D&amp;C Causal</v>
          </cell>
          <cell r="AH316" t="str">
            <v>BBS</v>
          </cell>
          <cell r="AI316" t="str">
            <v>BBS Causal</v>
          </cell>
          <cell r="AK316" t="str">
            <v>BNL</v>
          </cell>
          <cell r="AL316" t="str">
            <v>BNL Causal</v>
          </cell>
          <cell r="AM316" t="str">
            <v>BNL Causal HM</v>
          </cell>
          <cell r="AN316" t="str">
            <v>SFS</v>
          </cell>
          <cell r="AO316" t="str">
            <v>SFS Causal</v>
          </cell>
          <cell r="AP316" t="str">
            <v>SaLSa</v>
          </cell>
          <cell r="AQ316" t="str">
            <v>SaLSa Causal</v>
          </cell>
          <cell r="AR316" t="str">
            <v>D&amp;C</v>
          </cell>
          <cell r="AS316" t="str">
            <v>D&amp;C Causal</v>
          </cell>
          <cell r="AT316" t="str">
            <v>BBS</v>
          </cell>
          <cell r="AU316" t="str">
            <v>BBS Causal</v>
          </cell>
        </row>
        <row r="318">
          <cell r="L318" t="str">
            <v>Target; Gain &gt; 1</v>
          </cell>
          <cell r="M318">
            <v>1376328.9</v>
          </cell>
          <cell r="N318">
            <v>6194340.5999999996</v>
          </cell>
          <cell r="O318">
            <v>6195803.1000000006</v>
          </cell>
          <cell r="P318">
            <v>2670047.5000000005</v>
          </cell>
          <cell r="Q318">
            <v>6068916.7000000002</v>
          </cell>
          <cell r="R318">
            <v>2496014.2000000002</v>
          </cell>
          <cell r="S318">
            <v>7879573.4000000004</v>
          </cell>
          <cell r="T318">
            <v>6047848</v>
          </cell>
          <cell r="U318">
            <v>4306684.3000000007</v>
          </cell>
          <cell r="V318">
            <v>5831410.5999999996</v>
          </cell>
          <cell r="W318">
            <v>11810186.999999998</v>
          </cell>
          <cell r="X318" t="str">
            <v>Target; Gain &gt; 1</v>
          </cell>
          <cell r="Y318">
            <v>1.4841177330003119</v>
          </cell>
          <cell r="Z318">
            <v>4.7459485677594788</v>
          </cell>
          <cell r="AA318">
            <v>4.7204560982820114</v>
          </cell>
          <cell r="AB318">
            <v>1.9827381994022288</v>
          </cell>
          <cell r="AC318">
            <v>5.753285099982171</v>
          </cell>
          <cell r="AD318">
            <v>1.9420126211014577</v>
          </cell>
          <cell r="AE318">
            <v>5.4463316953624581</v>
          </cell>
          <cell r="AF318">
            <v>3.2899270238063765</v>
          </cell>
          <cell r="AG318">
            <v>2.7440912251186096</v>
          </cell>
          <cell r="AH318">
            <v>4.3423835637106096</v>
          </cell>
          <cell r="AI318">
            <v>12.034519325516886</v>
          </cell>
          <cell r="AJ318" t="str">
            <v>Target; Gain &gt; 1</v>
          </cell>
          <cell r="AK318">
            <v>1.4841177330003119</v>
          </cell>
          <cell r="AL318">
            <v>2.2740846335014799</v>
          </cell>
          <cell r="AM318">
            <v>2.2620840710820631</v>
          </cell>
          <cell r="AN318">
            <v>1.9827381994022288</v>
          </cell>
          <cell r="AO318">
            <v>2.8127514280058672</v>
          </cell>
          <cell r="AP318">
            <v>1.9420126211014577</v>
          </cell>
          <cell r="AQ318">
            <v>2.9509565514978022</v>
          </cell>
          <cell r="AR318">
            <v>1.7659199884918055</v>
          </cell>
          <cell r="AS318">
            <v>0.63466554118203933</v>
          </cell>
          <cell r="AT318">
            <v>4.3423835637106096</v>
          </cell>
          <cell r="AU318">
            <v>9.0099450242996699</v>
          </cell>
        </row>
        <row r="319">
          <cell r="L319" t="str">
            <v>Gain &gt; 1</v>
          </cell>
          <cell r="M319">
            <v>1961958.6</v>
          </cell>
          <cell r="N319">
            <v>3783158.7</v>
          </cell>
          <cell r="O319">
            <v>3796459.5</v>
          </cell>
          <cell r="P319">
            <v>4116457.1</v>
          </cell>
          <cell r="Q319">
            <v>1965082.3</v>
          </cell>
          <cell r="R319">
            <v>3604157.2</v>
          </cell>
          <cell r="S319">
            <v>2054778.9</v>
          </cell>
          <cell r="T319">
            <v>6065863.5</v>
          </cell>
          <cell r="U319">
            <v>4294696.4000000004</v>
          </cell>
          <cell r="V319">
            <v>8631431.6999999993</v>
          </cell>
          <cell r="W319">
            <v>3671487.5</v>
          </cell>
          <cell r="X319" t="str">
            <v>Gain &gt; 1</v>
          </cell>
          <cell r="Y319">
            <v>1.994389339297777</v>
          </cell>
          <cell r="Z319">
            <v>3.3046362864726682</v>
          </cell>
          <cell r="AA319">
            <v>3.279943466943223</v>
          </cell>
          <cell r="AB319">
            <v>3.08103304929391</v>
          </cell>
          <cell r="AC319">
            <v>2.2813870226702422</v>
          </cell>
          <cell r="AD319">
            <v>3.3062882401864044</v>
          </cell>
          <cell r="AE319">
            <v>2.4636784827627705</v>
          </cell>
          <cell r="AF319">
            <v>3.2753439203894232</v>
          </cell>
          <cell r="AG319">
            <v>2.7325759380590178</v>
          </cell>
          <cell r="AH319">
            <v>5.2562587622029238</v>
          </cell>
          <cell r="AI319">
            <v>5.3626447213056956</v>
          </cell>
          <cell r="AJ319" t="str">
            <v>Gain &gt; 1</v>
          </cell>
          <cell r="AK319">
            <v>1.994389339297777</v>
          </cell>
          <cell r="AL319">
            <v>1.5104574513039553</v>
          </cell>
          <cell r="AM319">
            <v>1.5139728645037396</v>
          </cell>
          <cell r="AN319">
            <v>3.08103304929391</v>
          </cell>
          <cell r="AO319">
            <v>1.058589507304714</v>
          </cell>
          <cell r="AP319">
            <v>3.3062882401864044</v>
          </cell>
          <cell r="AQ319">
            <v>1.0841765296005179</v>
          </cell>
          <cell r="AR319">
            <v>1.7587230959732549</v>
          </cell>
          <cell r="AS319">
            <v>0.59635522139142272</v>
          </cell>
          <cell r="AT319">
            <v>5.2562587622029238</v>
          </cell>
          <cell r="AU319">
            <v>3.6619337448035365</v>
          </cell>
        </row>
        <row r="321">
          <cell r="L321" t="str">
            <v>Gain &gt; 0</v>
          </cell>
          <cell r="M321">
            <v>2180548</v>
          </cell>
          <cell r="N321">
            <v>2542488.9000000004</v>
          </cell>
          <cell r="O321">
            <v>2588585.7999999998</v>
          </cell>
          <cell r="P321">
            <v>3414928.4</v>
          </cell>
          <cell r="Q321">
            <v>1176291.2</v>
          </cell>
          <cell r="R321">
            <v>2518613.2000000002</v>
          </cell>
          <cell r="S321">
            <v>1529571</v>
          </cell>
          <cell r="T321">
            <v>4704170.5999999996</v>
          </cell>
          <cell r="U321">
            <v>4226673.8</v>
          </cell>
          <cell r="V321">
            <v>7952324.9000000004</v>
          </cell>
          <cell r="W321">
            <v>2257997.4</v>
          </cell>
          <cell r="X321" t="str">
            <v>Gain &gt; 0</v>
          </cell>
          <cell r="Y321">
            <v>2.1818415603018364</v>
          </cell>
          <cell r="Z321">
            <v>2.7028319875185844</v>
          </cell>
          <cell r="AA321">
            <v>2.7259169636585288</v>
          </cell>
          <cell r="AB321">
            <v>3.1200727530987931</v>
          </cell>
          <cell r="AC321">
            <v>1.8102396551170385</v>
          </cell>
          <cell r="AD321">
            <v>3.1835487852978988</v>
          </cell>
          <cell r="AE321">
            <v>2.6741529900231402</v>
          </cell>
          <cell r="AF321">
            <v>2.7643143267952834</v>
          </cell>
          <cell r="AG321">
            <v>2.7465713891841013</v>
          </cell>
          <cell r="AH321">
            <v>5.2562587622029238</v>
          </cell>
          <cell r="AI321">
            <v>4.0874334951920899</v>
          </cell>
          <cell r="AJ321" t="str">
            <v>Gain &gt; 0</v>
          </cell>
          <cell r="AK321">
            <v>2.1818415603018364</v>
          </cell>
          <cell r="AL321">
            <v>1.0437003973114769</v>
          </cell>
          <cell r="AM321">
            <v>1.060798514593625</v>
          </cell>
          <cell r="AN321">
            <v>3.1200727530987931</v>
          </cell>
          <cell r="AO321">
            <v>0.77292836238921159</v>
          </cell>
          <cell r="AP321">
            <v>3.1835487852978988</v>
          </cell>
          <cell r="AQ321">
            <v>0.97517370100831613</v>
          </cell>
          <cell r="AR321">
            <v>1.4295334258931689</v>
          </cell>
          <cell r="AS321">
            <v>0.6857167932961602</v>
          </cell>
          <cell r="AT321">
            <v>5.2562587622029238</v>
          </cell>
          <cell r="AU321">
            <v>2.6334180672944054</v>
          </cell>
        </row>
        <row r="322">
          <cell r="L322" t="str">
            <v>Gain &lt;=0</v>
          </cell>
          <cell r="M322">
            <v>2105916</v>
          </cell>
          <cell r="N322">
            <v>4515661.4000000004</v>
          </cell>
          <cell r="O322">
            <v>4409347.5999999996</v>
          </cell>
          <cell r="P322">
            <v>2004888.8</v>
          </cell>
          <cell r="Q322">
            <v>2024346.6</v>
          </cell>
          <cell r="R322">
            <v>1554018</v>
          </cell>
          <cell r="S322">
            <v>2677909</v>
          </cell>
          <cell r="T322">
            <v>4386936.5999999996</v>
          </cell>
          <cell r="U322">
            <v>3936779.4</v>
          </cell>
          <cell r="V322">
            <v>5237953.0999999996</v>
          </cell>
          <cell r="W322">
            <v>3751928.4000000004</v>
          </cell>
          <cell r="X322" t="str">
            <v>Gain &lt;=0</v>
          </cell>
          <cell r="Y322">
            <v>2.0488016599090768</v>
          </cell>
          <cell r="Z322">
            <v>3.88630205517984</v>
          </cell>
          <cell r="AA322">
            <v>3.8082143031177109</v>
          </cell>
          <cell r="AB322">
            <v>2.6307585176924482</v>
          </cell>
          <cell r="AC322">
            <v>2.5142614884185606</v>
          </cell>
          <cell r="AD322">
            <v>1.8118640359025449</v>
          </cell>
          <cell r="AE322">
            <v>3.2369918864162175</v>
          </cell>
          <cell r="AF322">
            <v>2.0574611207877749</v>
          </cell>
          <cell r="AG322">
            <v>2.5322192193358206</v>
          </cell>
          <cell r="AH322">
            <v>4.3921865666983653</v>
          </cell>
          <cell r="AI322">
            <v>5.601430224272189</v>
          </cell>
          <cell r="AJ322" t="str">
            <v>Gain &lt;=0</v>
          </cell>
          <cell r="AK322">
            <v>2.0488016599090768</v>
          </cell>
          <cell r="AL322">
            <v>1.5684507026977377</v>
          </cell>
          <cell r="AM322">
            <v>1.6031097703962591</v>
          </cell>
          <cell r="AN322">
            <v>2.6307585176924482</v>
          </cell>
          <cell r="AO322">
            <v>1.1432070954993834</v>
          </cell>
          <cell r="AP322">
            <v>1.8118640359025449</v>
          </cell>
          <cell r="AQ322">
            <v>1.34598274291493</v>
          </cell>
          <cell r="AR322">
            <v>1.1781442390754822</v>
          </cell>
          <cell r="AS322">
            <v>0.58811861658468845</v>
          </cell>
          <cell r="AT322">
            <v>4.3921865666983653</v>
          </cell>
          <cell r="AU322">
            <v>3.783085880987346</v>
          </cell>
        </row>
        <row r="323">
          <cell r="L323" t="str">
            <v>Target;Gain &gt; 1; #pref=2</v>
          </cell>
          <cell r="M323" t="e">
            <v>#VALUE!</v>
          </cell>
          <cell r="N323" t="e">
            <v>#VALUE!</v>
          </cell>
          <cell r="O323" t="e">
            <v>#VALUE!</v>
          </cell>
          <cell r="P323" t="e">
            <v>#VALUE!</v>
          </cell>
          <cell r="Q323" t="e">
            <v>#VALUE!</v>
          </cell>
          <cell r="R323" t="e">
            <v>#VALUE!</v>
          </cell>
          <cell r="S323" t="e">
            <v>#VALUE!</v>
          </cell>
          <cell r="T323" t="e">
            <v>#VALUE!</v>
          </cell>
          <cell r="U323" t="e">
            <v>#VALUE!</v>
          </cell>
          <cell r="V323" t="e">
            <v>#VALUE!</v>
          </cell>
          <cell r="W323" t="e">
            <v>#VALUE!</v>
          </cell>
          <cell r="X323" t="str">
            <v>Target;Gain &gt; 1; #pref=2</v>
          </cell>
          <cell r="Y323" t="e">
            <v>#VALUE!</v>
          </cell>
          <cell r="Z323" t="e">
            <v>#VALUE!</v>
          </cell>
          <cell r="AA323" t="e">
            <v>#VALUE!</v>
          </cell>
          <cell r="AB323" t="e">
            <v>#VALUE!</v>
          </cell>
          <cell r="AC323" t="e">
            <v>#VALUE!</v>
          </cell>
          <cell r="AD323" t="e">
            <v>#VALUE!</v>
          </cell>
          <cell r="AE323" t="e">
            <v>#VALUE!</v>
          </cell>
          <cell r="AF323" t="e">
            <v>#VALUE!</v>
          </cell>
          <cell r="AG323" t="e">
            <v>#VALUE!</v>
          </cell>
          <cell r="AH323" t="e">
            <v>#VALUE!</v>
          </cell>
          <cell r="AI323" t="e">
            <v>#VALUE!</v>
          </cell>
          <cell r="AJ323" t="str">
            <v>Target;Gain &gt; 1; #pref=2</v>
          </cell>
          <cell r="AK323" t="e">
            <v>#VALUE!</v>
          </cell>
          <cell r="AL323" t="e">
            <v>#VALUE!</v>
          </cell>
          <cell r="AM323" t="e">
            <v>#VALUE!</v>
          </cell>
          <cell r="AN323" t="e">
            <v>#VALUE!</v>
          </cell>
          <cell r="AO323" t="e">
            <v>#VALUE!</v>
          </cell>
          <cell r="AP323" t="e">
            <v>#VALUE!</v>
          </cell>
          <cell r="AQ323" t="e">
            <v>#VALUE!</v>
          </cell>
          <cell r="AR323" t="e">
            <v>#VALUE!</v>
          </cell>
          <cell r="AS323" t="e">
            <v>#VALUE!</v>
          </cell>
          <cell r="AT323" t="e">
            <v>#VALUE!</v>
          </cell>
          <cell r="AU323" t="e">
            <v>#VALUE!</v>
          </cell>
        </row>
        <row r="324">
          <cell r="L324" t="str">
            <v>Target; Gain &gt; 1; #pref=3</v>
          </cell>
          <cell r="M324">
            <v>1376328.9</v>
          </cell>
          <cell r="N324">
            <v>6194340.5999999996</v>
          </cell>
          <cell r="O324">
            <v>6195803.1000000006</v>
          </cell>
          <cell r="P324">
            <v>2670047.5000000005</v>
          </cell>
          <cell r="Q324">
            <v>6068916.7000000002</v>
          </cell>
          <cell r="R324">
            <v>2496014.2000000002</v>
          </cell>
          <cell r="S324">
            <v>7879573.4000000004</v>
          </cell>
          <cell r="T324">
            <v>6047848</v>
          </cell>
          <cell r="U324">
            <v>4306684.3000000007</v>
          </cell>
          <cell r="V324">
            <v>5831410.5999999996</v>
          </cell>
          <cell r="W324">
            <v>11810186.999999998</v>
          </cell>
          <cell r="X324" t="str">
            <v>Target; Gain &gt; 1; #pref=3</v>
          </cell>
          <cell r="Y324">
            <v>1.4841177330003119</v>
          </cell>
          <cell r="Z324">
            <v>4.7459485677594788</v>
          </cell>
          <cell r="AA324">
            <v>4.7204560982820114</v>
          </cell>
          <cell r="AB324">
            <v>1.9827381994022288</v>
          </cell>
          <cell r="AC324">
            <v>5.753285099982171</v>
          </cell>
          <cell r="AD324">
            <v>1.9420126211014577</v>
          </cell>
          <cell r="AE324">
            <v>5.4463316953624581</v>
          </cell>
          <cell r="AF324">
            <v>3.2899270238063765</v>
          </cell>
          <cell r="AG324">
            <v>2.7440912251186096</v>
          </cell>
          <cell r="AH324">
            <v>4.3423835637106096</v>
          </cell>
          <cell r="AI324">
            <v>12.034519325516886</v>
          </cell>
          <cell r="AJ324" t="str">
            <v>Target; Gain &gt; 1; #pref=3</v>
          </cell>
          <cell r="AK324">
            <v>1.4841177330003119</v>
          </cell>
          <cell r="AL324">
            <v>2.2740846335014799</v>
          </cell>
          <cell r="AM324">
            <v>2.2620840710820631</v>
          </cell>
          <cell r="AN324">
            <v>1.9827381994022288</v>
          </cell>
          <cell r="AO324">
            <v>2.8127514280058672</v>
          </cell>
          <cell r="AP324">
            <v>1.9420126211014577</v>
          </cell>
          <cell r="AQ324">
            <v>2.9509565514978022</v>
          </cell>
          <cell r="AR324">
            <v>1.7659199884918055</v>
          </cell>
          <cell r="AS324">
            <v>0.63466554118203933</v>
          </cell>
          <cell r="AT324">
            <v>4.3423835637106096</v>
          </cell>
          <cell r="AU324">
            <v>9.0099450242996699</v>
          </cell>
        </row>
        <row r="325">
          <cell r="L325" t="str">
            <v>Target; Gain &gt; 1; #pref=4</v>
          </cell>
          <cell r="M325" t="e">
            <v>#VALUE!</v>
          </cell>
          <cell r="N325" t="e">
            <v>#VALUE!</v>
          </cell>
          <cell r="O325" t="e">
            <v>#VALUE!</v>
          </cell>
          <cell r="P325" t="e">
            <v>#VALUE!</v>
          </cell>
          <cell r="Q325" t="e">
            <v>#VALUE!</v>
          </cell>
          <cell r="R325" t="e">
            <v>#VALUE!</v>
          </cell>
          <cell r="S325" t="e">
            <v>#VALUE!</v>
          </cell>
          <cell r="T325" t="e">
            <v>#VALUE!</v>
          </cell>
          <cell r="U325" t="e">
            <v>#VALUE!</v>
          </cell>
          <cell r="V325" t="e">
            <v>#VALUE!</v>
          </cell>
          <cell r="W325" t="e">
            <v>#VALUE!</v>
          </cell>
          <cell r="X325" t="str">
            <v>Target; Gain &gt; 1; #pref=4</v>
          </cell>
          <cell r="Y325" t="e">
            <v>#VALUE!</v>
          </cell>
          <cell r="Z325" t="e">
            <v>#VALUE!</v>
          </cell>
          <cell r="AA325" t="e">
            <v>#VALUE!</v>
          </cell>
          <cell r="AB325" t="e">
            <v>#VALUE!</v>
          </cell>
          <cell r="AC325" t="e">
            <v>#VALUE!</v>
          </cell>
          <cell r="AD325" t="e">
            <v>#VALUE!</v>
          </cell>
          <cell r="AE325" t="e">
            <v>#VALUE!</v>
          </cell>
          <cell r="AF325" t="e">
            <v>#VALUE!</v>
          </cell>
          <cell r="AG325" t="e">
            <v>#VALUE!</v>
          </cell>
          <cell r="AH325" t="e">
            <v>#VALUE!</v>
          </cell>
          <cell r="AI325" t="e">
            <v>#VALUE!</v>
          </cell>
          <cell r="AJ325" t="str">
            <v>Target; Gain &gt; 1; #pref=4</v>
          </cell>
          <cell r="AK325" t="e">
            <v>#VALUE!</v>
          </cell>
          <cell r="AL325" t="e">
            <v>#VALUE!</v>
          </cell>
          <cell r="AM325" t="e">
            <v>#VALUE!</v>
          </cell>
          <cell r="AN325" t="e">
            <v>#VALUE!</v>
          </cell>
          <cell r="AO325" t="e">
            <v>#VALUE!</v>
          </cell>
          <cell r="AP325" t="e">
            <v>#VALUE!</v>
          </cell>
          <cell r="AQ325" t="e">
            <v>#VALUE!</v>
          </cell>
          <cell r="AR325" t="e">
            <v>#VALUE!</v>
          </cell>
          <cell r="AS325" t="e">
            <v>#VALUE!</v>
          </cell>
          <cell r="AT325" t="e">
            <v>#VALUE!</v>
          </cell>
          <cell r="AU325" t="e">
            <v>#VALUE!</v>
          </cell>
        </row>
        <row r="632">
          <cell r="M632" t="str">
            <v>BNL Causal</v>
          </cell>
          <cell r="N632" t="str">
            <v>BNL Causal HM</v>
          </cell>
          <cell r="O632" t="str">
            <v>SFS Causal</v>
          </cell>
          <cell r="P632" t="str">
            <v>SaLSa Causal</v>
          </cell>
          <cell r="Q632" t="str">
            <v>D&amp;C Causal</v>
          </cell>
          <cell r="R632" t="str">
            <v>BBS Causal</v>
          </cell>
          <cell r="T632" t="str">
            <v>BNL Causal</v>
          </cell>
          <cell r="U632" t="str">
            <v>BNL Causal HM</v>
          </cell>
          <cell r="V632" t="str">
            <v>SFS Causal</v>
          </cell>
          <cell r="W632" t="str">
            <v>SaLSa Causal</v>
          </cell>
          <cell r="X632" t="str">
            <v>D&amp;C Causal</v>
          </cell>
          <cell r="Y632" t="str">
            <v>BBS Causal</v>
          </cell>
        </row>
        <row r="634">
          <cell r="L634" t="str">
            <v>Gain &gt; 1</v>
          </cell>
          <cell r="M634">
            <v>-6.4452860781772721</v>
          </cell>
          <cell r="N634">
            <v>-6.4667035699941504</v>
          </cell>
          <cell r="O634">
            <v>-9.0409316409463827</v>
          </cell>
          <cell r="P634">
            <v>-42.890290068668683</v>
          </cell>
          <cell r="Q634">
            <v>0.26620424032322459</v>
          </cell>
          <cell r="R634">
            <v>-7.4730236251446378</v>
          </cell>
          <cell r="S634" t="str">
            <v>Gain &gt; 1</v>
          </cell>
          <cell r="T634">
            <v>-2.9491068726277687</v>
          </cell>
          <cell r="U634">
            <v>-2.9415996286705859</v>
          </cell>
          <cell r="V634">
            <v>-3.1012981277198777</v>
          </cell>
          <cell r="W634">
            <v>-9.6147627929460011</v>
          </cell>
          <cell r="X634">
            <v>7.162355914757898E-2</v>
          </cell>
          <cell r="Y634">
            <v>-3.0660851080331994</v>
          </cell>
          <cell r="Z634" t="str">
            <v>Gain &gt; 1</v>
          </cell>
          <cell r="AA634">
            <v>-1.0139386590706494</v>
          </cell>
          <cell r="AB634">
            <v>-1.0153769333867597</v>
          </cell>
          <cell r="AC634">
            <v>-1.0627002961746801</v>
          </cell>
          <cell r="AD634">
            <v>-4.7862715397137841</v>
          </cell>
          <cell r="AE634">
            <v>0.57555413724471394</v>
          </cell>
          <cell r="AF634">
            <v>-2.1703994955245487</v>
          </cell>
        </row>
        <row r="635">
          <cell r="L635" t="str">
            <v xml:space="preserve">Gain &gt; 0 </v>
          </cell>
          <cell r="M635">
            <v>-3.4298691430615404</v>
          </cell>
          <cell r="N635">
            <v>-3.4596211044771392</v>
          </cell>
          <cell r="O635">
            <v>-4.0622317459505695</v>
          </cell>
          <cell r="P635">
            <v>-17.343958974047787</v>
          </cell>
          <cell r="Q635">
            <v>0.1801400154536591</v>
          </cell>
          <cell r="R635">
            <v>-42.798729064505785</v>
          </cell>
          <cell r="S635" t="str">
            <v xml:space="preserve">Gain &gt; 0 </v>
          </cell>
          <cell r="T635">
            <v>-1.6946746282843874</v>
          </cell>
          <cell r="U635">
            <v>-1.6943828604148363</v>
          </cell>
          <cell r="V635">
            <v>-1.4266472156802179</v>
          </cell>
          <cell r="W635">
            <v>-3.8975197887488267</v>
          </cell>
          <cell r="X635">
            <v>-0.10662127976960858</v>
          </cell>
          <cell r="Y635">
            <v>-15.939287565916754</v>
          </cell>
          <cell r="Z635" t="str">
            <v xml:space="preserve">Gain &gt; 0 </v>
          </cell>
          <cell r="AA635">
            <v>-0.23780232777881391</v>
          </cell>
          <cell r="AB635">
            <v>-0.24597134991556865</v>
          </cell>
          <cell r="AC635">
            <v>-0.15675081126584975</v>
          </cell>
          <cell r="AD635">
            <v>-1.5168104412376822</v>
          </cell>
          <cell r="AE635">
            <v>0.51686904830631364</v>
          </cell>
          <cell r="AF635">
            <v>-12.449221942680454</v>
          </cell>
        </row>
        <row r="636">
          <cell r="L636" t="str">
            <v>Gain &lt;= 0</v>
          </cell>
          <cell r="M636">
            <v>-2.5255484043620524</v>
          </cell>
          <cell r="N636">
            <v>-2.6596689034471304</v>
          </cell>
          <cell r="O636">
            <v>-3.104867217883363</v>
          </cell>
          <cell r="P636">
            <v>-10.155910980933466</v>
          </cell>
          <cell r="Q636">
            <v>0.1035444682827604</v>
          </cell>
          <cell r="R636">
            <v>-4.665236998702798</v>
          </cell>
          <cell r="S636" t="str">
            <v>Gain &lt;= 0</v>
          </cell>
          <cell r="T636">
            <v>-1.0906992693557578</v>
          </cell>
          <cell r="U636">
            <v>-1.140512575808168</v>
          </cell>
          <cell r="V636">
            <v>-1.0457309982460827</v>
          </cell>
          <cell r="W636">
            <v>-3.3445097382481737</v>
          </cell>
          <cell r="X636">
            <v>-0.27799824553573366</v>
          </cell>
          <cell r="Y636">
            <v>-2.21272781587184</v>
          </cell>
          <cell r="Z636" t="str">
            <v>Gain &lt;= 0</v>
          </cell>
          <cell r="AA636">
            <v>5.583695624189812E-2</v>
          </cell>
          <cell r="AB636">
            <v>2.0369456754458846E-3</v>
          </cell>
          <cell r="AC636">
            <v>3.0440662552162118E-2</v>
          </cell>
          <cell r="AD636">
            <v>-1.3309985155726558</v>
          </cell>
          <cell r="AE636">
            <v>0.45321454865960054</v>
          </cell>
          <cell r="AF636">
            <v>-1.3863486754821641</v>
          </cell>
        </row>
        <row r="637">
          <cell r="L637" t="str">
            <v>Target; Gain &gt; 1</v>
          </cell>
          <cell r="M637">
            <v>-8.3625975519647167</v>
          </cell>
          <cell r="N637">
            <v>-8.3882202709178131</v>
          </cell>
          <cell r="O637">
            <v>-11.425189526897274</v>
          </cell>
          <cell r="P637">
            <v>-45.458392633334348</v>
          </cell>
          <cell r="Q637">
            <v>0.13853676834767059</v>
          </cell>
          <cell r="R637">
            <v>-116.13383478037903</v>
          </cell>
          <cell r="S637" t="str">
            <v>Target; Gain &gt; 1</v>
          </cell>
          <cell r="T637">
            <v>-4.0192556298362128</v>
          </cell>
          <cell r="U637">
            <v>-4.0012817340187947</v>
          </cell>
          <cell r="V637">
            <v>-4.2294121118880641</v>
          </cell>
          <cell r="W637">
            <v>-10.521485310082733</v>
          </cell>
          <cell r="X637">
            <v>-0.21331264262236477</v>
          </cell>
          <cell r="Y637">
            <v>-41.667485442524224</v>
          </cell>
          <cell r="Z637" t="str">
            <v>Target; Gain &gt; 1</v>
          </cell>
          <cell r="AA637">
            <v>-1.2898525483686523</v>
          </cell>
          <cell r="AB637">
            <v>-1.2888745416455141</v>
          </cell>
          <cell r="AC637">
            <v>-1.4787727884841604</v>
          </cell>
          <cell r="AD637">
            <v>-4.9538368988240196</v>
          </cell>
          <cell r="AE637">
            <v>0.49212274991617572</v>
          </cell>
          <cell r="AF637">
            <v>-33.250657811881332</v>
          </cell>
        </row>
        <row r="644">
          <cell r="L644" t="str">
            <v>Gain &gt; 1</v>
          </cell>
          <cell r="M644">
            <v>-1.041657689239857</v>
          </cell>
          <cell r="N644">
            <v>-1.0585942039102256</v>
          </cell>
          <cell r="O644">
            <v>0.46348911096410333</v>
          </cell>
          <cell r="P644">
            <v>0.36233105100482382</v>
          </cell>
          <cell r="Q644">
            <v>0.30213367697906668</v>
          </cell>
          <cell r="R644">
            <v>0.54466270672681349</v>
          </cell>
          <cell r="S644" t="str">
            <v>Gain &gt; 1</v>
          </cell>
          <cell r="T644">
            <v>-0.68336812538083513</v>
          </cell>
          <cell r="U644">
            <v>-0.67629283755303915</v>
          </cell>
          <cell r="V644">
            <v>0.25719903905133618</v>
          </cell>
          <cell r="W644">
            <v>0.26162695251069129</v>
          </cell>
          <cell r="X644">
            <v>0.10803103897822663</v>
          </cell>
          <cell r="Y644">
            <v>-5.6195874173252724E-2</v>
          </cell>
          <cell r="Z644" t="str">
            <v>Gain &gt; 1</v>
          </cell>
          <cell r="AA644">
            <v>0.22553685319755185</v>
          </cell>
          <cell r="AB644">
            <v>0.22390211047280062</v>
          </cell>
          <cell r="AC644">
            <v>0.66175358553695474</v>
          </cell>
          <cell r="AD644">
            <v>0.67491939952468794</v>
          </cell>
          <cell r="AE644">
            <v>0.5958996576347565</v>
          </cell>
          <cell r="AF644">
            <v>0.27445116731312197</v>
          </cell>
        </row>
        <row r="645">
          <cell r="L645" t="str">
            <v xml:space="preserve">Gain &gt; 0 </v>
          </cell>
          <cell r="M645">
            <v>4.0588322603669159E-2</v>
          </cell>
          <cell r="N645">
            <v>2.698426944979921E-2</v>
          </cell>
          <cell r="O645">
            <v>0.63992729803921711</v>
          </cell>
          <cell r="P645">
            <v>0.25491806269390271</v>
          </cell>
          <cell r="Q645">
            <v>0.15880415226854147</v>
          </cell>
          <cell r="R645">
            <v>0.72277399973276246</v>
          </cell>
          <cell r="S645" t="str">
            <v xml:space="preserve">Gain &gt; 0 </v>
          </cell>
          <cell r="T645">
            <v>6.5757550761744221E-2</v>
          </cell>
          <cell r="U645">
            <v>6.1172476504743112E-2</v>
          </cell>
          <cell r="V645">
            <v>0.46082142422268052</v>
          </cell>
          <cell r="W645">
            <v>0.24800456437830326</v>
          </cell>
          <cell r="X645">
            <v>-0.10458595928790959</v>
          </cell>
          <cell r="Y645">
            <v>0.2649925284885265</v>
          </cell>
          <cell r="Z645" t="str">
            <v xml:space="preserve">Gain &gt; 0 </v>
          </cell>
          <cell r="AA645">
            <v>0.62267603163335505</v>
          </cell>
          <cell r="AB645">
            <v>0.61662145607918717</v>
          </cell>
          <cell r="AC645">
            <v>0.75655799791203959</v>
          </cell>
          <cell r="AD645">
            <v>0.72253067298476492</v>
          </cell>
          <cell r="AE645">
            <v>0.49149398470353373</v>
          </cell>
          <cell r="AF645">
            <v>0.53288456821910657</v>
          </cell>
        </row>
        <row r="646">
          <cell r="L646" t="str">
            <v>Gain &lt;= 0</v>
          </cell>
          <cell r="M646">
            <v>-0.21337360091238927</v>
          </cell>
          <cell r="N646">
            <v>-0.23870757029586975</v>
          </cell>
          <cell r="O646">
            <v>2.6041991361695185E-2</v>
          </cell>
          <cell r="P646">
            <v>-0.70936847546338733</v>
          </cell>
          <cell r="Q646">
            <v>7.9931938070264094E-2</v>
          </cell>
          <cell r="R646">
            <v>-1.6512354584287514E-2</v>
          </cell>
          <cell r="S646" t="str">
            <v>Gain &lt;= 0</v>
          </cell>
          <cell r="T646">
            <v>-0.17517546526360739</v>
          </cell>
          <cell r="U646">
            <v>-0.19950170095226893</v>
          </cell>
          <cell r="V646">
            <v>-0.15139945027627189</v>
          </cell>
          <cell r="W646">
            <v>-0.3253768233718628</v>
          </cell>
          <cell r="X646">
            <v>-0.21427113864499156</v>
          </cell>
          <cell r="Y646">
            <v>-0.61274214649325098</v>
          </cell>
          <cell r="Z646" t="str">
            <v>Gain &lt;= 0</v>
          </cell>
          <cell r="AA646">
            <v>0.48516572557708787</v>
          </cell>
          <cell r="AB646">
            <v>0.45997820211444868</v>
          </cell>
          <cell r="AC646">
            <v>0.47508399659794787</v>
          </cell>
          <cell r="AD646">
            <v>0.48284541270034886</v>
          </cell>
          <cell r="AE646">
            <v>0.46700976504600689</v>
          </cell>
          <cell r="AF646">
            <v>-0.22820834303711612</v>
          </cell>
        </row>
        <row r="647">
          <cell r="L647" t="str">
            <v>Target; Gain &gt; 1</v>
          </cell>
          <cell r="M647">
            <v>-4.5013244835669717</v>
          </cell>
          <cell r="N647">
            <v>-4.538672481023962</v>
          </cell>
          <cell r="O647">
            <v>-2.2334694937288995</v>
          </cell>
          <cell r="P647">
            <v>-5.2291918556487031</v>
          </cell>
          <cell r="Q647">
            <v>8.1259382099852784E-2</v>
          </cell>
          <cell r="R647">
            <v>-2.2526635557777199</v>
          </cell>
          <cell r="S647" t="str">
            <v>Target; Gain &gt; 1</v>
          </cell>
          <cell r="T647">
            <v>-2.1219163923266593</v>
          </cell>
          <cell r="U647">
            <v>-2.1057206846416641</v>
          </cell>
          <cell r="V647">
            <v>-1.037355855328046</v>
          </cell>
          <cell r="W647">
            <v>-1.4880852433119107</v>
          </cell>
          <cell r="X647">
            <v>-0.18623675773089893</v>
          </cell>
          <cell r="Y647">
            <v>-1.8345709437107525</v>
          </cell>
          <cell r="Z647" t="str">
            <v>Target; Gain &gt; 1</v>
          </cell>
          <cell r="AA647">
            <v>-0.1058635986282499</v>
          </cell>
          <cell r="AB647">
            <v>-0.10984189617933504</v>
          </cell>
          <cell r="AC647">
            <v>0.22545724699813624</v>
          </cell>
          <cell r="AD647">
            <v>-5.5445299287220084E-3</v>
          </cell>
          <cell r="AE647">
            <v>0.45420398494655301</v>
          </cell>
          <cell r="AF647">
            <v>-1.2065239160509307</v>
          </cell>
        </row>
        <row r="956">
          <cell r="N956" t="str">
            <v>BNL Causal</v>
          </cell>
          <cell r="O956" t="str">
            <v>BNL Causal HM</v>
          </cell>
          <cell r="P956" t="str">
            <v>SFS Causal</v>
          </cell>
          <cell r="Q956" t="str">
            <v>SaLSa Causal</v>
          </cell>
          <cell r="R956" t="str">
            <v>D&amp;C Causal</v>
          </cell>
          <cell r="S956" t="str">
            <v>BBS Causal</v>
          </cell>
          <cell r="V956" t="str">
            <v>BNL Causal</v>
          </cell>
          <cell r="W956" t="str">
            <v>BNL Causal HM</v>
          </cell>
          <cell r="X956" t="str">
            <v>SFS Causal</v>
          </cell>
          <cell r="Y956" t="str">
            <v>SaLSa Causal</v>
          </cell>
          <cell r="Z956" t="str">
            <v>D&amp;C Causal</v>
          </cell>
          <cell r="AA956" t="str">
            <v>BBS Causal</v>
          </cell>
          <cell r="AD956" t="str">
            <v>BNL Causal</v>
          </cell>
          <cell r="AE956" t="str">
            <v>BNL Causal HM</v>
          </cell>
          <cell r="AF956" t="str">
            <v>SFS Causal</v>
          </cell>
          <cell r="AG956" t="str">
            <v>SaLSa Causal</v>
          </cell>
          <cell r="AH956" t="str">
            <v>D&amp;C Causal</v>
          </cell>
          <cell r="AI956" t="str">
            <v>BBS Causal</v>
          </cell>
        </row>
        <row r="958">
          <cell r="M958" t="str">
            <v>Target; Gain &gt; 1</v>
          </cell>
          <cell r="N958">
            <v>-11.062314494462797</v>
          </cell>
          <cell r="O958">
            <v>-11.062670850171772</v>
          </cell>
          <cell r="P958">
            <v>-13.165278586721312</v>
          </cell>
          <cell r="Q958">
            <v>-15.948893363576907</v>
          </cell>
          <cell r="R958">
            <v>-4.6286805528961921</v>
          </cell>
          <cell r="S958">
            <v>-22.92863285832631</v>
          </cell>
          <cell r="U958" t="str">
            <v>Target; Gain &gt; 1</v>
          </cell>
          <cell r="V958">
            <v>-4.9154881071178824</v>
          </cell>
          <cell r="W958">
            <v>-4.889591761078214</v>
          </cell>
          <cell r="X958">
            <v>-6.5316298577625123</v>
          </cell>
          <cell r="Y958">
            <v>-6.8457086294098364</v>
          </cell>
          <cell r="Z958">
            <v>-1.5521252467586875</v>
          </cell>
          <cell r="AA958">
            <v>-14.623495955966064</v>
          </cell>
          <cell r="AC958" t="str">
            <v>Target; Gain &gt; 1</v>
          </cell>
          <cell r="AD958">
            <v>-1.9617386481349186</v>
          </cell>
          <cell r="AE958">
            <v>-1.9489462407962228</v>
          </cell>
          <cell r="AF958">
            <v>-2.7487465678209388</v>
          </cell>
          <cell r="AG958">
            <v>-3.1164949490656277</v>
          </cell>
          <cell r="AH958">
            <v>0.38169511424242697</v>
          </cell>
          <cell r="AI958">
            <v>-11.230867466622268</v>
          </cell>
        </row>
        <row r="959">
          <cell r="M959" t="str">
            <v>Gain &gt; 1</v>
          </cell>
          <cell r="N959">
            <v>-6.4452860781772721</v>
          </cell>
          <cell r="O959">
            <v>-6.4667035699941504</v>
          </cell>
          <cell r="P959">
            <v>-6.9190913455406733</v>
          </cell>
          <cell r="Q959">
            <v>-8.9944176060159293</v>
          </cell>
          <cell r="R959">
            <v>-2.9277157341971365</v>
          </cell>
          <cell r="S959">
            <v>-12.264162621346419</v>
          </cell>
          <cell r="U959" t="str">
            <v>Gain &gt; 1</v>
          </cell>
          <cell r="V959">
            <v>-2.9491068726277687</v>
          </cell>
          <cell r="W959">
            <v>-2.9415996286705859</v>
          </cell>
          <cell r="X959">
            <v>-3.4674372454059967</v>
          </cell>
          <cell r="Y959">
            <v>-4.0573700091263927</v>
          </cell>
          <cell r="Z959">
            <v>-0.89418348480018184</v>
          </cell>
          <cell r="AA959">
            <v>-8.3702868455440971</v>
          </cell>
          <cell r="AC959" t="str">
            <v>Gain &gt; 1</v>
          </cell>
          <cell r="AD959">
            <v>-1.0139386590706494</v>
          </cell>
          <cell r="AE959">
            <v>-1.0153769333867597</v>
          </cell>
          <cell r="AF959">
            <v>-1.2570878309566975</v>
          </cell>
          <cell r="AG959">
            <v>-1.7762704549640065</v>
          </cell>
          <cell r="AH959">
            <v>0.53301843419721762</v>
          </cell>
          <cell r="AI959">
            <v>-6.2679716795006399</v>
          </cell>
        </row>
        <row r="961">
          <cell r="M961" t="str">
            <v>Gain &gt; 0</v>
          </cell>
          <cell r="N961">
            <v>-3.4298691430615404</v>
          </cell>
          <cell r="O961">
            <v>-3.4596211044771392</v>
          </cell>
          <cell r="P961">
            <v>-2.7621083234151573</v>
          </cell>
          <cell r="Q961">
            <v>-3.8545390262381716</v>
          </cell>
          <cell r="R961">
            <v>-2.0033265934670159</v>
          </cell>
          <cell r="S961">
            <v>-5.0601917587458232</v>
          </cell>
          <cell r="U961" t="str">
            <v>Gain &gt; 0</v>
          </cell>
          <cell r="V961">
            <v>-1.6946746282843874</v>
          </cell>
          <cell r="W961">
            <v>-1.6943828604148363</v>
          </cell>
          <cell r="X961">
            <v>-1.487317819991488</v>
          </cell>
          <cell r="Y961">
            <v>-2.0505296317301744</v>
          </cell>
          <cell r="Z961">
            <v>-0.65752848715454792</v>
          </cell>
          <cell r="AA961">
            <v>-4.4534225539997312</v>
          </cell>
          <cell r="AC961" t="str">
            <v>Gain &gt; 0</v>
          </cell>
          <cell r="AD961">
            <v>-0.23780232777881391</v>
          </cell>
          <cell r="AE961">
            <v>-0.24597134991556865</v>
          </cell>
          <cell r="AF961">
            <v>-0.18839771377775724</v>
          </cell>
          <cell r="AG961">
            <v>-0.49112450422639592</v>
          </cell>
          <cell r="AH961">
            <v>0.59936805436071516</v>
          </cell>
          <cell r="AI961">
            <v>-3.1667371999191043</v>
          </cell>
        </row>
        <row r="962">
          <cell r="M962" t="str">
            <v>Gain &lt;=0</v>
          </cell>
          <cell r="N962">
            <v>-2.5255484043620524</v>
          </cell>
          <cell r="O962">
            <v>-2.6596689034471304</v>
          </cell>
          <cell r="P962">
            <v>-2.3055700918785043</v>
          </cell>
          <cell r="Q962">
            <v>-2.7959253222852425</v>
          </cell>
          <cell r="R962">
            <v>-2.1001514099913252</v>
          </cell>
          <cell r="S962">
            <v>-4.7704723988781614</v>
          </cell>
          <cell r="U962" t="str">
            <v>Gain &lt;=0</v>
          </cell>
          <cell r="V962">
            <v>-1.0906992693557578</v>
          </cell>
          <cell r="W962">
            <v>-1.140512575808168</v>
          </cell>
          <cell r="X962">
            <v>-1.1554544568059582</v>
          </cell>
          <cell r="Y962">
            <v>-1.1076719017651893</v>
          </cell>
          <cell r="Z962">
            <v>-0.49586001115044676</v>
          </cell>
          <cell r="AA962">
            <v>-3.9410376478316653</v>
          </cell>
          <cell r="AC962" t="str">
            <v>Gain &lt;=0</v>
          </cell>
          <cell r="AD962">
            <v>5.583695624189812E-2</v>
          </cell>
          <cell r="AE962">
            <v>2.0369456754458846E-3</v>
          </cell>
          <cell r="AF962">
            <v>-2.8075936447073815E-2</v>
          </cell>
          <cell r="AG962">
            <v>-3.9774558908224844E-2</v>
          </cell>
          <cell r="AH962">
            <v>0.64917505574826706</v>
          </cell>
          <cell r="AI962">
            <v>-2.801589708054784</v>
          </cell>
        </row>
        <row r="963">
          <cell r="M963" t="str">
            <v>Target; Gain &gt; 1; #pref=2</v>
          </cell>
          <cell r="N963" t="e">
            <v>#DIV/0!</v>
          </cell>
          <cell r="O963" t="e">
            <v>#DIV/0!</v>
          </cell>
          <cell r="P963" t="e">
            <v>#DIV/0!</v>
          </cell>
          <cell r="Q963" t="e">
            <v>#DIV/0!</v>
          </cell>
          <cell r="R963" t="e">
            <v>#DIV/0!</v>
          </cell>
          <cell r="S963" t="e">
            <v>#DIV/0!</v>
          </cell>
          <cell r="U963" t="str">
            <v>Target; Gain &gt; 1; #pref=2</v>
          </cell>
          <cell r="V963" t="e">
            <v>#DIV/0!</v>
          </cell>
          <cell r="W963" t="e">
            <v>#DIV/0!</v>
          </cell>
          <cell r="X963" t="e">
            <v>#DIV/0!</v>
          </cell>
          <cell r="Y963" t="e">
            <v>#DIV/0!</v>
          </cell>
          <cell r="Z963" t="e">
            <v>#DIV/0!</v>
          </cell>
          <cell r="AA963" t="e">
            <v>#DIV/0!</v>
          </cell>
          <cell r="AC963" t="str">
            <v>Target; Gain &gt; 1; #pref=2</v>
          </cell>
          <cell r="AD963" t="e">
            <v>#DIV/0!</v>
          </cell>
          <cell r="AE963" t="e">
            <v>#DIV/0!</v>
          </cell>
          <cell r="AF963" t="e">
            <v>#DIV/0!</v>
          </cell>
          <cell r="AG963" t="e">
            <v>#DIV/0!</v>
          </cell>
          <cell r="AH963" t="e">
            <v>#DIV/0!</v>
          </cell>
          <cell r="AI963" t="e">
            <v>#DIV/0!</v>
          </cell>
        </row>
        <row r="964">
          <cell r="M964" t="str">
            <v>Target; Gain &gt; 1; #pref=3</v>
          </cell>
          <cell r="N964">
            <v>-11.062314494462797</v>
          </cell>
          <cell r="O964">
            <v>-11.062670850171772</v>
          </cell>
          <cell r="P964">
            <v>-13.165278586721312</v>
          </cell>
          <cell r="Q964">
            <v>-15.948893363576907</v>
          </cell>
          <cell r="R964">
            <v>-4.6286805528961921</v>
          </cell>
          <cell r="S964">
            <v>-22.92863285832631</v>
          </cell>
          <cell r="U964" t="str">
            <v>Target; Gain &gt; 1; #pref=3</v>
          </cell>
          <cell r="V964">
            <v>-4.9154881071178824</v>
          </cell>
          <cell r="W964">
            <v>-4.889591761078214</v>
          </cell>
          <cell r="X964">
            <v>-6.5316298577625123</v>
          </cell>
          <cell r="Y964">
            <v>-6.8457086294098364</v>
          </cell>
          <cell r="Z964">
            <v>-1.5521252467586875</v>
          </cell>
          <cell r="AA964">
            <v>-14.623495955966064</v>
          </cell>
          <cell r="AC964" t="str">
            <v>Target; Gain &gt; 1; #pref=3</v>
          </cell>
          <cell r="AD964">
            <v>-1.9617386481349186</v>
          </cell>
          <cell r="AE964">
            <v>-1.9489462407962228</v>
          </cell>
          <cell r="AF964">
            <v>-2.7487465678209388</v>
          </cell>
          <cell r="AG964">
            <v>-3.1164949490656277</v>
          </cell>
          <cell r="AH964">
            <v>0.38169511424242697</v>
          </cell>
          <cell r="AI964">
            <v>-11.230867466622268</v>
          </cell>
        </row>
        <row r="965">
          <cell r="M965" t="str">
            <v>Target; Gain &gt; 1; #pref=4</v>
          </cell>
          <cell r="N965" t="e">
            <v>#DIV/0!</v>
          </cell>
          <cell r="O965" t="e">
            <v>#DIV/0!</v>
          </cell>
          <cell r="P965" t="e">
            <v>#DIV/0!</v>
          </cell>
          <cell r="Q965" t="e">
            <v>#DIV/0!</v>
          </cell>
          <cell r="R965" t="e">
            <v>#DIV/0!</v>
          </cell>
          <cell r="S965" t="e">
            <v>#DIV/0!</v>
          </cell>
          <cell r="U965" t="str">
            <v>Target; Gain &gt; 1; #pref=4</v>
          </cell>
          <cell r="V965" t="e">
            <v>#DIV/0!</v>
          </cell>
          <cell r="W965" t="e">
            <v>#DIV/0!</v>
          </cell>
          <cell r="X965" t="e">
            <v>#DIV/0!</v>
          </cell>
          <cell r="Y965" t="e">
            <v>#DIV/0!</v>
          </cell>
          <cell r="Z965" t="e">
            <v>#DIV/0!</v>
          </cell>
          <cell r="AA965" t="e">
            <v>#DIV/0!</v>
          </cell>
          <cell r="AC965" t="str">
            <v>Target; Gain &gt; 1; #pref=4</v>
          </cell>
          <cell r="AD965" t="e">
            <v>#DIV/0!</v>
          </cell>
          <cell r="AE965" t="e">
            <v>#DIV/0!</v>
          </cell>
          <cell r="AF965" t="e">
            <v>#DIV/0!</v>
          </cell>
          <cell r="AG965" t="e">
            <v>#DIV/0!</v>
          </cell>
          <cell r="AH965" t="e">
            <v>#DIV/0!</v>
          </cell>
          <cell r="AI965" t="e">
            <v>#DIV/0!</v>
          </cell>
        </row>
        <row r="981">
          <cell r="N981" t="str">
            <v>BNL Causal</v>
          </cell>
          <cell r="O981" t="str">
            <v>BNL Causal HM</v>
          </cell>
          <cell r="P981" t="str">
            <v>SFS Causal</v>
          </cell>
          <cell r="Q981" t="str">
            <v>SaLSa Causal</v>
          </cell>
          <cell r="R981" t="str">
            <v>D&amp;C Causal</v>
          </cell>
          <cell r="S981" t="str">
            <v>BBS Causal</v>
          </cell>
          <cell r="V981" t="str">
            <v>BNL Causal</v>
          </cell>
          <cell r="W981" t="str">
            <v>BNL Causal HM</v>
          </cell>
          <cell r="X981" t="str">
            <v>SFS Causal</v>
          </cell>
          <cell r="Y981" t="str">
            <v>SaLSa Causal</v>
          </cell>
          <cell r="Z981" t="str">
            <v>D&amp;C Causal</v>
          </cell>
          <cell r="AA981" t="str">
            <v>BBS Causal</v>
          </cell>
          <cell r="AD981" t="str">
            <v>BNL Causal</v>
          </cell>
          <cell r="AE981" t="str">
            <v>BNL Causal HM</v>
          </cell>
          <cell r="AF981" t="str">
            <v>SFS Causal</v>
          </cell>
          <cell r="AG981" t="str">
            <v>SaLSa Causal</v>
          </cell>
          <cell r="AH981" t="str">
            <v>D&amp;C Causal</v>
          </cell>
          <cell r="AI981" t="str">
            <v>BBS Causal</v>
          </cell>
        </row>
        <row r="983">
          <cell r="M983" t="str">
            <v>Target; Gain &gt; 1</v>
          </cell>
          <cell r="N983">
            <v>-8.6628272726222537</v>
          </cell>
          <cell r="O983">
            <v>-8.6500936403241333</v>
          </cell>
          <cell r="P983">
            <v>-8.9948125692609917</v>
          </cell>
          <cell r="Q983">
            <v>-13.554686300856934</v>
          </cell>
          <cell r="R983">
            <v>-3.7716745880105917</v>
          </cell>
          <cell r="S983">
            <v>-18.275184605943824</v>
          </cell>
          <cell r="U983" t="str">
            <v>Target; Gain &gt; 1</v>
          </cell>
          <cell r="V983">
            <v>-3.8792049494376832</v>
          </cell>
          <cell r="W983">
            <v>-3.8571287949865209</v>
          </cell>
          <cell r="X983">
            <v>-5.121478228099261</v>
          </cell>
          <cell r="Y983">
            <v>-6.3489628793117472</v>
          </cell>
          <cell r="Z983">
            <v>-1.2209330756601335</v>
          </cell>
          <cell r="AA983">
            <v>-11.366267649592142</v>
          </cell>
          <cell r="AC983" t="str">
            <v>Target; Gain &gt; 1</v>
          </cell>
          <cell r="AD983">
            <v>-1.3122859439635812</v>
          </cell>
          <cell r="AE983">
            <v>-1.2956780348963621</v>
          </cell>
          <cell r="AF983">
            <v>-1.9558516599167044</v>
          </cell>
          <cell r="AG983">
            <v>-2.6229554866376423</v>
          </cell>
          <cell r="AH983">
            <v>0.47622475341747261</v>
          </cell>
          <cell r="AI983">
            <v>-8.4929415174586147</v>
          </cell>
        </row>
        <row r="984">
          <cell r="M984" t="str">
            <v>Gain &gt; 1</v>
          </cell>
          <cell r="N984">
            <v>-1.041657689239857</v>
          </cell>
          <cell r="O984">
            <v>-1.0585942039102256</v>
          </cell>
          <cell r="P984">
            <v>-3.5321411591079044E-2</v>
          </cell>
          <cell r="Q984">
            <v>-9.0673621257265635E-2</v>
          </cell>
          <cell r="R984">
            <v>-1.0729659261840061</v>
          </cell>
          <cell r="S984">
            <v>-0.9528627799699021</v>
          </cell>
          <cell r="U984" t="str">
            <v>Gain &gt; 1</v>
          </cell>
          <cell r="V984">
            <v>-0.68336812538083513</v>
          </cell>
          <cell r="W984">
            <v>-0.67629283755303915</v>
          </cell>
          <cell r="X984">
            <v>-0.13897529197573361</v>
          </cell>
          <cell r="Y984">
            <v>-0.25682846131596959</v>
          </cell>
          <cell r="Z984">
            <v>-0.3384330231287272</v>
          </cell>
          <cell r="AA984">
            <v>-1.7203661299315329</v>
          </cell>
          <cell r="AC984" t="str">
            <v>Gain &gt; 1</v>
          </cell>
          <cell r="AD984">
            <v>0.22553685319755185</v>
          </cell>
          <cell r="AE984">
            <v>0.22390211047280062</v>
          </cell>
          <cell r="AF984">
            <v>0.45922041723051399</v>
          </cell>
          <cell r="AG984">
            <v>0.44707743356766061</v>
          </cell>
          <cell r="AH984">
            <v>0.70028865013862784</v>
          </cell>
          <cell r="AI984">
            <v>-0.86949999682041756</v>
          </cell>
        </row>
        <row r="986">
          <cell r="M986" t="str">
            <v>Gain &gt; 0</v>
          </cell>
          <cell r="N986">
            <v>4.0588322603669159E-2</v>
          </cell>
          <cell r="O986">
            <v>2.698426944979921E-2</v>
          </cell>
          <cell r="P986">
            <v>0.58283998124921554</v>
          </cell>
          <cell r="Q986">
            <v>0.32464632729750353</v>
          </cell>
          <cell r="R986">
            <v>-0.99467198153858571</v>
          </cell>
          <cell r="S986">
            <v>0.16744023547619663</v>
          </cell>
          <cell r="U986" t="str">
            <v>Gain &gt; 0</v>
          </cell>
          <cell r="V986">
            <v>6.5757550761744221E-2</v>
          </cell>
          <cell r="W986">
            <v>6.1172476504743112E-2</v>
          </cell>
          <cell r="X986">
            <v>0.31657767988520169</v>
          </cell>
          <cell r="Y986">
            <v>6.1969619327012816E-2</v>
          </cell>
          <cell r="Z986">
            <v>-0.32476838652148055</v>
          </cell>
          <cell r="AA986">
            <v>-0.61340403905954122</v>
          </cell>
          <cell r="AC986" t="str">
            <v>Gain &gt; 0</v>
          </cell>
          <cell r="AD986">
            <v>0.62267603163335505</v>
          </cell>
          <cell r="AE986">
            <v>0.61662145607918717</v>
          </cell>
          <cell r="AF986">
            <v>0.70540987280153167</v>
          </cell>
          <cell r="AG986">
            <v>0.6490259153637048</v>
          </cell>
          <cell r="AH986">
            <v>0.69754249312206118</v>
          </cell>
          <cell r="AI986">
            <v>7.9696416727871949E-2</v>
          </cell>
        </row>
        <row r="987">
          <cell r="M987" t="str">
            <v>Gain &lt;=0</v>
          </cell>
          <cell r="N987">
            <v>-0.21337360091238927</v>
          </cell>
          <cell r="O987">
            <v>-0.23870757029586975</v>
          </cell>
          <cell r="P987">
            <v>0.34082736896254856</v>
          </cell>
          <cell r="Q987">
            <v>-3.9633151401652841E-3</v>
          </cell>
          <cell r="R987">
            <v>-0.87560583962333949</v>
          </cell>
          <cell r="S987">
            <v>1.5585918529230636E-2</v>
          </cell>
          <cell r="U987" t="str">
            <v>Gain &lt;=0</v>
          </cell>
          <cell r="V987">
            <v>-0.17517546526360739</v>
          </cell>
          <cell r="W987">
            <v>-0.19950170095226893</v>
          </cell>
          <cell r="X987">
            <v>0.17486330488880972</v>
          </cell>
          <cell r="Y987">
            <v>-0.16442730575519499</v>
          </cell>
          <cell r="Z987">
            <v>-0.30009684274388171</v>
          </cell>
          <cell r="AA987">
            <v>-1.0519378381677624</v>
          </cell>
          <cell r="AC987" t="str">
            <v>Gain &lt;=0</v>
          </cell>
          <cell r="AD987">
            <v>0.48516572557708787</v>
          </cell>
          <cell r="AE987">
            <v>0.45997820211444868</v>
          </cell>
          <cell r="AF987">
            <v>0.58889533615559442</v>
          </cell>
          <cell r="AG987">
            <v>0.49198877493026877</v>
          </cell>
          <cell r="AH987">
            <v>0.71097310959516413</v>
          </cell>
          <cell r="AI987">
            <v>-0.41177780291530569</v>
          </cell>
        </row>
        <row r="988">
          <cell r="M988" t="str">
            <v>Target; Gain &gt; 1; #pref=2</v>
          </cell>
          <cell r="N988" t="e">
            <v>#VALUE!</v>
          </cell>
          <cell r="O988" t="e">
            <v>#VALUE!</v>
          </cell>
          <cell r="P988" t="e">
            <v>#VALUE!</v>
          </cell>
          <cell r="Q988" t="e">
            <v>#VALUE!</v>
          </cell>
          <cell r="R988" t="e">
            <v>#VALUE!</v>
          </cell>
          <cell r="S988" t="e">
            <v>#VALUE!</v>
          </cell>
          <cell r="U988" t="str">
            <v>Target; Gain &gt; 1; #pref=2</v>
          </cell>
          <cell r="V988" t="e">
            <v>#VALUE!</v>
          </cell>
          <cell r="W988" t="e">
            <v>#VALUE!</v>
          </cell>
          <cell r="X988" t="e">
            <v>#VALUE!</v>
          </cell>
          <cell r="Y988" t="e">
            <v>#VALUE!</v>
          </cell>
          <cell r="Z988" t="e">
            <v>#VALUE!</v>
          </cell>
          <cell r="AA988" t="e">
            <v>#VALUE!</v>
          </cell>
          <cell r="AC988" t="str">
            <v>Target; Gain &gt; 1; #pref=2</v>
          </cell>
          <cell r="AD988" t="e">
            <v>#VALUE!</v>
          </cell>
          <cell r="AE988" t="e">
            <v>#VALUE!</v>
          </cell>
          <cell r="AF988" t="e">
            <v>#VALUE!</v>
          </cell>
          <cell r="AG988" t="e">
            <v>#VALUE!</v>
          </cell>
          <cell r="AH988" t="e">
            <v>#VALUE!</v>
          </cell>
          <cell r="AI988" t="e">
            <v>#VALUE!</v>
          </cell>
        </row>
        <row r="989">
          <cell r="M989" t="str">
            <v>Target; Gain &gt; 1; #pref=3</v>
          </cell>
          <cell r="N989">
            <v>-8.6628272726222537</v>
          </cell>
          <cell r="O989">
            <v>-8.6500936403241333</v>
          </cell>
          <cell r="P989">
            <v>-8.9948125692609917</v>
          </cell>
          <cell r="Q989">
            <v>-13.554686300856934</v>
          </cell>
          <cell r="R989">
            <v>-3.7716745880105917</v>
          </cell>
          <cell r="S989">
            <v>-18.275184605943824</v>
          </cell>
          <cell r="U989" t="str">
            <v>Target; Gain &gt; 1; #pref=3</v>
          </cell>
          <cell r="V989">
            <v>-3.8792049494376832</v>
          </cell>
          <cell r="W989">
            <v>-3.8571287949865209</v>
          </cell>
          <cell r="X989">
            <v>-5.121478228099261</v>
          </cell>
          <cell r="Y989">
            <v>-6.3489628793117472</v>
          </cell>
          <cell r="Z989">
            <v>-1.2209330756601335</v>
          </cell>
          <cell r="AA989">
            <v>-11.366267649592142</v>
          </cell>
          <cell r="AC989" t="str">
            <v>Target; Gain &gt; 1; #pref=3</v>
          </cell>
          <cell r="AD989">
            <v>-1.3122859439635812</v>
          </cell>
          <cell r="AE989">
            <v>-1.2956780348963621</v>
          </cell>
          <cell r="AF989">
            <v>-1.9558516599167044</v>
          </cell>
          <cell r="AG989">
            <v>-2.6229554866376423</v>
          </cell>
          <cell r="AH989">
            <v>0.47622475341747261</v>
          </cell>
          <cell r="AI989">
            <v>-8.4929415174586147</v>
          </cell>
        </row>
        <row r="990">
          <cell r="M990" t="str">
            <v>Target; Gain &gt; 1; #pref=4</v>
          </cell>
          <cell r="N990" t="e">
            <v>#VALUE!</v>
          </cell>
          <cell r="O990" t="e">
            <v>#VALUE!</v>
          </cell>
          <cell r="P990" t="e">
            <v>#VALUE!</v>
          </cell>
          <cell r="Q990" t="e">
            <v>#VALUE!</v>
          </cell>
          <cell r="R990" t="e">
            <v>#VALUE!</v>
          </cell>
          <cell r="S990" t="e">
            <v>#VALUE!</v>
          </cell>
          <cell r="U990" t="str">
            <v>Target; Gain &gt; 1; #pref=4</v>
          </cell>
          <cell r="V990" t="e">
            <v>#VALUE!</v>
          </cell>
          <cell r="W990" t="e">
            <v>#VALUE!</v>
          </cell>
          <cell r="X990" t="e">
            <v>#VALUE!</v>
          </cell>
          <cell r="Y990" t="e">
            <v>#VALUE!</v>
          </cell>
          <cell r="Z990" t="e">
            <v>#VALUE!</v>
          </cell>
          <cell r="AA990" t="e">
            <v>#VALUE!</v>
          </cell>
          <cell r="AC990" t="str">
            <v>Target; Gain &gt; 1; #pref=4</v>
          </cell>
          <cell r="AD990" t="e">
            <v>#VALUE!</v>
          </cell>
          <cell r="AE990" t="e">
            <v>#VALUE!</v>
          </cell>
          <cell r="AF990" t="e">
            <v>#VALUE!</v>
          </cell>
          <cell r="AG990" t="e">
            <v>#VALUE!</v>
          </cell>
          <cell r="AH990" t="e">
            <v>#VALUE!</v>
          </cell>
          <cell r="AI990" t="e">
            <v>#VALUE!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Pure Decorrelation"/>
      <sheetName val="Data Driven"/>
      <sheetName val="Non-Leaky Wtd. Gain 4"/>
      <sheetName val="Leaky Wtd. Gain 4 (0.9, 0.1)"/>
      <sheetName val="Leaky Wtd. Gain 4 (0.8, 0.2)"/>
      <sheetName val="Leaky Wtd. Gain 4 (0.7, 0.3)"/>
      <sheetName val="Leaky Wtd. Gain 4 (0.6, 0.4)"/>
    </sheetNames>
    <sheetDataSet>
      <sheetData sheetId="0" refreshError="1"/>
      <sheetData sheetId="1">
        <row r="2">
          <cell r="M2" t="str">
            <v>BNL</v>
          </cell>
          <cell r="N2" t="str">
            <v>BNL Causal</v>
          </cell>
          <cell r="P2" t="str">
            <v>SFS</v>
          </cell>
          <cell r="Q2" t="str">
            <v>SFS Causal</v>
          </cell>
          <cell r="R2" t="str">
            <v>SaLSa</v>
          </cell>
          <cell r="S2" t="str">
            <v>SaLSa Causal</v>
          </cell>
          <cell r="T2" t="str">
            <v>D&amp;C</v>
          </cell>
          <cell r="U2" t="str">
            <v>D&amp;C Causal</v>
          </cell>
          <cell r="V2" t="str">
            <v>BBS</v>
          </cell>
          <cell r="W2" t="str">
            <v>BBS Causal</v>
          </cell>
          <cell r="Y2" t="str">
            <v>BNL</v>
          </cell>
          <cell r="Z2" t="str">
            <v>BNL Causal</v>
          </cell>
          <cell r="AB2" t="str">
            <v>SFS</v>
          </cell>
          <cell r="AC2" t="str">
            <v>SFS Causal</v>
          </cell>
          <cell r="AD2" t="str">
            <v>SaLSa</v>
          </cell>
          <cell r="AE2" t="str">
            <v>SaLSa Causal</v>
          </cell>
          <cell r="AF2" t="str">
            <v>D&amp;C</v>
          </cell>
          <cell r="AG2" t="str">
            <v>D&amp;C Causal</v>
          </cell>
          <cell r="AH2" t="str">
            <v>BBS</v>
          </cell>
          <cell r="AI2" t="str">
            <v>BBS Causal</v>
          </cell>
          <cell r="AK2" t="str">
            <v>BNL</v>
          </cell>
          <cell r="AL2" t="str">
            <v>BNL Causal</v>
          </cell>
          <cell r="AN2" t="str">
            <v>SFS</v>
          </cell>
          <cell r="AO2" t="str">
            <v>SFS Causal</v>
          </cell>
          <cell r="AP2" t="str">
            <v>SaLSa</v>
          </cell>
          <cell r="AQ2" t="str">
            <v>SaLSa Causal</v>
          </cell>
          <cell r="AR2" t="str">
            <v>D&amp;C</v>
          </cell>
          <cell r="AS2" t="str">
            <v>D&amp;C Causal</v>
          </cell>
          <cell r="AT2" t="str">
            <v>BBS</v>
          </cell>
          <cell r="AU2" t="str">
            <v>BBS Causal</v>
          </cell>
        </row>
        <row r="3">
          <cell r="M3">
            <v>1628923.6</v>
          </cell>
          <cell r="N3">
            <v>18443748.199999999</v>
          </cell>
          <cell r="P3">
            <v>1951696.6</v>
          </cell>
          <cell r="Q3">
            <v>10863143.4</v>
          </cell>
          <cell r="R3">
            <v>1502075.4</v>
          </cell>
          <cell r="S3">
            <v>21859087.600000001</v>
          </cell>
          <cell r="T3">
            <v>8744317.1999999993</v>
          </cell>
          <cell r="U3">
            <v>8691085.5999999996</v>
          </cell>
          <cell r="V3">
            <v>2703168.2</v>
          </cell>
          <cell r="W3">
            <v>16353183.199999999</v>
          </cell>
          <cell r="Y3">
            <v>2.6388397372327739</v>
          </cell>
          <cell r="Z3">
            <v>14.189956120867279</v>
          </cell>
          <cell r="AB3">
            <v>3.215019213798223</v>
          </cell>
          <cell r="AC3">
            <v>11.18515188417514</v>
          </cell>
          <cell r="AD3">
            <v>1.943384492583573</v>
          </cell>
          <cell r="AE3">
            <v>16.058530101552609</v>
          </cell>
          <cell r="AF3">
            <v>3.045715560438111</v>
          </cell>
          <cell r="AG3">
            <v>5.0297537153121086</v>
          </cell>
          <cell r="AH3">
            <v>6.0550505653489379</v>
          </cell>
          <cell r="AI3">
            <v>23.632160297036169</v>
          </cell>
          <cell r="AK3">
            <v>2.6388397372327739</v>
          </cell>
          <cell r="AL3">
            <v>3.911319801630452</v>
          </cell>
          <cell r="AN3">
            <v>3.215019213798223</v>
          </cell>
          <cell r="AO3">
            <v>3.3262569233949759</v>
          </cell>
          <cell r="AP3">
            <v>1.943384492583573</v>
          </cell>
          <cell r="AQ3">
            <v>4.197018156060949</v>
          </cell>
          <cell r="AR3">
            <v>1.9757791658397761</v>
          </cell>
          <cell r="AS3">
            <v>1.220929076615721</v>
          </cell>
          <cell r="AT3">
            <v>6.0550505653489379</v>
          </cell>
          <cell r="AU3">
            <v>16.920826660608871</v>
          </cell>
          <cell r="AY3">
            <v>-7</v>
          </cell>
        </row>
        <row r="4">
          <cell r="M4">
            <v>17148527.199999999</v>
          </cell>
          <cell r="N4">
            <v>7909635.5999999996</v>
          </cell>
          <cell r="P4">
            <v>35580631.200000003</v>
          </cell>
          <cell r="Q4">
            <v>2763925.4</v>
          </cell>
          <cell r="R4">
            <v>36690384.600000001</v>
          </cell>
          <cell r="S4">
            <v>5700932</v>
          </cell>
          <cell r="T4">
            <v>9981972.4000000004</v>
          </cell>
          <cell r="U4">
            <v>7923914.2000000002</v>
          </cell>
          <cell r="V4">
            <v>51846528.799999997</v>
          </cell>
          <cell r="W4">
            <v>4364374.5999999996</v>
          </cell>
          <cell r="Y4">
            <v>16.86299055004492</v>
          </cell>
          <cell r="Z4">
            <v>7.0267040853388609</v>
          </cell>
          <cell r="AB4">
            <v>19.02837759300601</v>
          </cell>
          <cell r="AC4">
            <v>4.4055169195751658</v>
          </cell>
          <cell r="AD4">
            <v>26.90848315837793</v>
          </cell>
          <cell r="AE4">
            <v>6.4294586468953643</v>
          </cell>
          <cell r="AF4">
            <v>4.2367717780172827</v>
          </cell>
          <cell r="AG4">
            <v>4.3675317142624408</v>
          </cell>
          <cell r="AH4">
            <v>20.063154311664402</v>
          </cell>
          <cell r="AI4">
            <v>9.4863208841066804</v>
          </cell>
          <cell r="AK4">
            <v>16.86299055004492</v>
          </cell>
          <cell r="AL4">
            <v>2.9338088963646438</v>
          </cell>
          <cell r="AN4">
            <v>19.02837759300601</v>
          </cell>
          <cell r="AO4">
            <v>1.9176938457938379</v>
          </cell>
          <cell r="AP4">
            <v>26.90848315837793</v>
          </cell>
          <cell r="AQ4">
            <v>2.416616675537079</v>
          </cell>
          <cell r="AR4">
            <v>2.4398574528750032</v>
          </cell>
          <cell r="AS4">
            <v>1.1996087412815539</v>
          </cell>
          <cell r="AT4">
            <v>20.063154311664402</v>
          </cell>
          <cell r="AU4">
            <v>5.9797588675748559</v>
          </cell>
          <cell r="AY4">
            <v>-1</v>
          </cell>
        </row>
        <row r="5">
          <cell r="M5">
            <v>6268695.7999999998</v>
          </cell>
          <cell r="N5">
            <v>10537395.4</v>
          </cell>
          <cell r="P5">
            <v>3636407.2</v>
          </cell>
          <cell r="Q5">
            <v>6028306.2000000002</v>
          </cell>
          <cell r="R5">
            <v>1563712.2</v>
          </cell>
          <cell r="S5">
            <v>4963544.5999999996</v>
          </cell>
          <cell r="T5">
            <v>8789108.4000000004</v>
          </cell>
          <cell r="U5">
            <v>8076974.5999999996</v>
          </cell>
          <cell r="V5">
            <v>7329787.5999999996</v>
          </cell>
          <cell r="W5">
            <v>8978996.5999999996</v>
          </cell>
          <cell r="Y5">
            <v>7.013655312778428</v>
          </cell>
          <cell r="Z5">
            <v>8.8035901919007298</v>
          </cell>
          <cell r="AB5">
            <v>6.1436081584019124</v>
          </cell>
          <cell r="AC5">
            <v>5.9459662321780344</v>
          </cell>
          <cell r="AD5">
            <v>4.114901642641053</v>
          </cell>
          <cell r="AE5">
            <v>6.4454676821827892</v>
          </cell>
          <cell r="AF5">
            <v>3.122237410116941</v>
          </cell>
          <cell r="AG5">
            <v>4.3542604195419701</v>
          </cell>
          <cell r="AH5">
            <v>9.5214240774046637</v>
          </cell>
          <cell r="AI5">
            <v>13.12586680632085</v>
          </cell>
          <cell r="AK5">
            <v>7.013655312778428</v>
          </cell>
          <cell r="AL5">
            <v>2.749706295598298</v>
          </cell>
          <cell r="AN5">
            <v>6.1436081584019124</v>
          </cell>
          <cell r="AO5">
            <v>2.2678797079832291</v>
          </cell>
          <cell r="AP5">
            <v>4.114901642641053</v>
          </cell>
          <cell r="AQ5">
            <v>2.1613443064503368</v>
          </cell>
          <cell r="AR5">
            <v>2.0720832145307209</v>
          </cell>
          <cell r="AS5">
            <v>1.1729507783427831</v>
          </cell>
          <cell r="AT5">
            <v>9.5214240774046637</v>
          </cell>
          <cell r="AU5">
            <v>8.2529403114225719</v>
          </cell>
          <cell r="AY5">
            <v>1</v>
          </cell>
        </row>
        <row r="6">
          <cell r="M6">
            <v>8920035.8000000007</v>
          </cell>
          <cell r="N6">
            <v>4016801.2</v>
          </cell>
          <cell r="P6">
            <v>2983158.2</v>
          </cell>
          <cell r="Q6">
            <v>1094370.2</v>
          </cell>
          <cell r="R6">
            <v>2199405.6</v>
          </cell>
          <cell r="S6">
            <v>1586822</v>
          </cell>
          <cell r="T6">
            <v>9556546</v>
          </cell>
          <cell r="U6">
            <v>7510383.5999999996</v>
          </cell>
          <cell r="V6">
            <v>21620826</v>
          </cell>
          <cell r="W6">
            <v>1743312.2</v>
          </cell>
          <cell r="Y6">
            <v>8.5350761695299298</v>
          </cell>
          <cell r="Z6">
            <v>4.0650702965445813</v>
          </cell>
          <cell r="AB6">
            <v>5.7021368037909266</v>
          </cell>
          <cell r="AC6">
            <v>2.5369814827630761</v>
          </cell>
          <cell r="AD6">
            <v>6.2437000311445443</v>
          </cell>
          <cell r="AE6">
            <v>3.7817043129354722</v>
          </cell>
          <cell r="AF6">
            <v>3.6545945188496258</v>
          </cell>
          <cell r="AG6">
            <v>3.7901896234136081</v>
          </cell>
          <cell r="AH6">
            <v>14.384885096643121</v>
          </cell>
          <cell r="AI6">
            <v>5.3059885551687334</v>
          </cell>
          <cell r="AK6">
            <v>8.5350761695299298</v>
          </cell>
          <cell r="AL6">
            <v>1.7007672971580181</v>
          </cell>
          <cell r="AN6">
            <v>5.7021368037909266</v>
          </cell>
          <cell r="AO6">
            <v>1.127846762206173</v>
          </cell>
          <cell r="AP6">
            <v>6.2437000311445443</v>
          </cell>
          <cell r="AQ6">
            <v>1.355093084974214</v>
          </cell>
          <cell r="AR6">
            <v>2.1353901968803251</v>
          </cell>
          <cell r="AS6">
            <v>1.073108371999115</v>
          </cell>
          <cell r="AT6">
            <v>14.384885096643121</v>
          </cell>
          <cell r="AU6">
            <v>2.9436879476998001</v>
          </cell>
          <cell r="AY6">
            <v>3</v>
          </cell>
        </row>
        <row r="7">
          <cell r="M7">
            <v>2534973.7999999998</v>
          </cell>
          <cell r="N7">
            <v>16644825.199999999</v>
          </cell>
          <cell r="P7">
            <v>11990298.4</v>
          </cell>
          <cell r="Q7">
            <v>11558186</v>
          </cell>
          <cell r="R7">
            <v>3430685.6</v>
          </cell>
          <cell r="S7">
            <v>23264057.800000001</v>
          </cell>
          <cell r="T7">
            <v>9624378</v>
          </cell>
          <cell r="U7">
            <v>8154448.5999999996</v>
          </cell>
          <cell r="V7">
            <v>24870126.800000001</v>
          </cell>
          <cell r="W7">
            <v>18491602.600000001</v>
          </cell>
          <cell r="Y7">
            <v>4.1756560905836526</v>
          </cell>
          <cell r="Z7">
            <v>14.780326099693781</v>
          </cell>
          <cell r="AB7">
            <v>10.2986431862053</v>
          </cell>
          <cell r="AC7">
            <v>12.740159987600061</v>
          </cell>
          <cell r="AD7">
            <v>7.2250929833855482</v>
          </cell>
          <cell r="AE7">
            <v>21.498129613464702</v>
          </cell>
          <cell r="AF7">
            <v>3.863641821825877</v>
          </cell>
          <cell r="AG7">
            <v>4.6409031415823847</v>
          </cell>
          <cell r="AH7">
            <v>14.55666121020913</v>
          </cell>
          <cell r="AI7">
            <v>19.957419081497939</v>
          </cell>
          <cell r="AK7">
            <v>4.1756560905836526</v>
          </cell>
          <cell r="AL7">
            <v>7.862205766048282</v>
          </cell>
          <cell r="AN7">
            <v>10.2986431862053</v>
          </cell>
          <cell r="AO7">
            <v>7.4904687695961911</v>
          </cell>
          <cell r="AP7">
            <v>7.2250929833855482</v>
          </cell>
          <cell r="AQ7">
            <v>13.33458493025973</v>
          </cell>
          <cell r="AR7">
            <v>2.1813519934657961</v>
          </cell>
          <cell r="AS7">
            <v>1.3852487562224269</v>
          </cell>
          <cell r="AT7">
            <v>14.55666121020913</v>
          </cell>
          <cell r="AU7">
            <v>15.131739812344311</v>
          </cell>
          <cell r="AY7">
            <v>1</v>
          </cell>
        </row>
        <row r="8">
          <cell r="M8">
            <v>7999665.7999999998</v>
          </cell>
          <cell r="N8">
            <v>11550162</v>
          </cell>
          <cell r="P8">
            <v>13659067.6</v>
          </cell>
          <cell r="Q8">
            <v>5444577.5999999996</v>
          </cell>
          <cell r="R8">
            <v>10040870.199999999</v>
          </cell>
          <cell r="S8">
            <v>12139714.6</v>
          </cell>
          <cell r="T8">
            <v>8345087.7999999998</v>
          </cell>
          <cell r="U8">
            <v>8310208.7999999998</v>
          </cell>
          <cell r="V8">
            <v>67281514.400000006</v>
          </cell>
          <cell r="W8">
            <v>8995720.1999999993</v>
          </cell>
          <cell r="Y8">
            <v>10.66500344602391</v>
          </cell>
          <cell r="Z8">
            <v>10.123459998425099</v>
          </cell>
          <cell r="AB8">
            <v>17.25727144080447</v>
          </cell>
          <cell r="AC8">
            <v>6.9685668843972959</v>
          </cell>
          <cell r="AD8">
            <v>15.48538587493822</v>
          </cell>
          <cell r="AE8">
            <v>10.814269216591491</v>
          </cell>
          <cell r="AF8">
            <v>2.8648552445229138</v>
          </cell>
          <cell r="AG8">
            <v>4.8820998057723042</v>
          </cell>
          <cell r="AH8">
            <v>23.052448355592791</v>
          </cell>
          <cell r="AI8">
            <v>15.09166582548059</v>
          </cell>
          <cell r="AK8">
            <v>10.66500344602391</v>
          </cell>
          <cell r="AL8">
            <v>4.1089306510053571</v>
          </cell>
          <cell r="AN8">
            <v>17.25727144080447</v>
          </cell>
          <cell r="AO8">
            <v>2.8856460893992328</v>
          </cell>
          <cell r="AP8">
            <v>15.48538587493822</v>
          </cell>
          <cell r="AQ8">
            <v>4.1712154251523312</v>
          </cell>
          <cell r="AR8">
            <v>1.907357837306336</v>
          </cell>
          <cell r="AS8">
            <v>1.252019950840622</v>
          </cell>
          <cell r="AT8">
            <v>23.052448355592791</v>
          </cell>
          <cell r="AU8">
            <v>10.47820721138269</v>
          </cell>
          <cell r="AY8">
            <v>3</v>
          </cell>
        </row>
        <row r="9">
          <cell r="M9">
            <v>3444210</v>
          </cell>
          <cell r="N9">
            <v>7953349.5999999996</v>
          </cell>
          <cell r="P9">
            <v>4633528.8</v>
          </cell>
          <cell r="Q9">
            <v>5178828.7999999998</v>
          </cell>
          <cell r="R9">
            <v>1519331.8</v>
          </cell>
          <cell r="S9">
            <v>3857615.8</v>
          </cell>
          <cell r="T9">
            <v>9477979.4000000004</v>
          </cell>
          <cell r="U9">
            <v>7580167</v>
          </cell>
          <cell r="V9">
            <v>1496578.2</v>
          </cell>
          <cell r="W9">
            <v>6683756.7999999998</v>
          </cell>
          <cell r="Y9">
            <v>4.1894249301869424</v>
          </cell>
          <cell r="Z9">
            <v>7.8097607652656738</v>
          </cell>
          <cell r="AB9">
            <v>5.5741015949985009</v>
          </cell>
          <cell r="AC9">
            <v>6.677568886236986</v>
          </cell>
          <cell r="AD9">
            <v>3.7860318999737501</v>
          </cell>
          <cell r="AE9">
            <v>6.4846389798447488</v>
          </cell>
          <cell r="AF9">
            <v>3.6663677715230731</v>
          </cell>
          <cell r="AG9">
            <v>3.9437081586103888</v>
          </cell>
          <cell r="AH9">
            <v>6.9820756939239796</v>
          </cell>
          <cell r="AI9">
            <v>10.00742914965376</v>
          </cell>
          <cell r="AK9">
            <v>4.1894249301869424</v>
          </cell>
          <cell r="AL9">
            <v>3.78059664927423</v>
          </cell>
          <cell r="AN9">
            <v>5.5741015949985009</v>
          </cell>
          <cell r="AO9">
            <v>3.200037343625445</v>
          </cell>
          <cell r="AP9">
            <v>3.7860318999737501</v>
          </cell>
          <cell r="AQ9">
            <v>2.8323596342932431</v>
          </cell>
          <cell r="AR9">
            <v>2.1626212517730892</v>
          </cell>
          <cell r="AS9">
            <v>1.2476296956185251</v>
          </cell>
          <cell r="AT9">
            <v>6.9820756939239796</v>
          </cell>
          <cell r="AU9">
            <v>6.3550994393415747</v>
          </cell>
          <cell r="AY9">
            <v>1</v>
          </cell>
        </row>
        <row r="10">
          <cell r="M10">
            <v>2458495.4</v>
          </cell>
          <cell r="N10">
            <v>7921121.5999999996</v>
          </cell>
          <cell r="P10">
            <v>1158898.3999999999</v>
          </cell>
          <cell r="Q10">
            <v>4666718.5999999996</v>
          </cell>
          <cell r="R10">
            <v>823302</v>
          </cell>
          <cell r="S10">
            <v>4331028</v>
          </cell>
          <cell r="T10">
            <v>8035001.4000000004</v>
          </cell>
          <cell r="U10">
            <v>7892709.4000000004</v>
          </cell>
          <cell r="V10">
            <v>414513.8</v>
          </cell>
          <cell r="W10">
            <v>7071631.4000000004</v>
          </cell>
          <cell r="Y10">
            <v>3.2252558792475612</v>
          </cell>
          <cell r="Z10">
            <v>7.3479655289091168</v>
          </cell>
          <cell r="AB10">
            <v>2.7925173763942439</v>
          </cell>
          <cell r="AC10">
            <v>5.8486615401925519</v>
          </cell>
          <cell r="AD10">
            <v>3.7819231236353521</v>
          </cell>
          <cell r="AE10">
            <v>6.3804988993331788</v>
          </cell>
          <cell r="AF10">
            <v>2.4699214916210619</v>
          </cell>
          <cell r="AG10">
            <v>4.2312687454279514</v>
          </cell>
          <cell r="AH10">
            <v>3.5481866804417219</v>
          </cell>
          <cell r="AI10">
            <v>11.06596903260797</v>
          </cell>
          <cell r="AK10">
            <v>3.2252558792475612</v>
          </cell>
          <cell r="AL10">
            <v>2.593788735149428</v>
          </cell>
          <cell r="AN10">
            <v>2.7925173763942439</v>
          </cell>
          <cell r="AO10">
            <v>2.62896758961142</v>
          </cell>
          <cell r="AP10">
            <v>3.7819231236353521</v>
          </cell>
          <cell r="AQ10">
            <v>2.5210074392147361</v>
          </cell>
          <cell r="AR10">
            <v>1.6044597751460969</v>
          </cell>
          <cell r="AS10">
            <v>1.117816073028371</v>
          </cell>
          <cell r="AT10">
            <v>3.5481866804417219</v>
          </cell>
          <cell r="AU10">
            <v>7.0856667560059581</v>
          </cell>
          <cell r="AY10">
            <v>-1</v>
          </cell>
        </row>
        <row r="11">
          <cell r="M11">
            <v>11230505</v>
          </cell>
          <cell r="N11">
            <v>14488431.4</v>
          </cell>
          <cell r="P11">
            <v>15161503.4</v>
          </cell>
          <cell r="Q11">
            <v>6634184.5999999996</v>
          </cell>
          <cell r="R11">
            <v>17073653</v>
          </cell>
          <cell r="S11">
            <v>16845387.800000001</v>
          </cell>
          <cell r="T11">
            <v>8784207.1999999993</v>
          </cell>
          <cell r="U11">
            <v>8506802.4000000004</v>
          </cell>
          <cell r="V11">
            <v>37364387.200000003</v>
          </cell>
          <cell r="W11">
            <v>10254576.199999999</v>
          </cell>
          <cell r="Y11">
            <v>13.25773920961656</v>
          </cell>
          <cell r="Z11">
            <v>12.124782710010191</v>
          </cell>
          <cell r="AB11">
            <v>19.471559176000302</v>
          </cell>
          <cell r="AC11">
            <v>7.9190087995724756</v>
          </cell>
          <cell r="AD11">
            <v>18.667008392373099</v>
          </cell>
          <cell r="AE11">
            <v>14.10573947746307</v>
          </cell>
          <cell r="AF11">
            <v>3.2455771621316671</v>
          </cell>
          <cell r="AG11">
            <v>5.0978611839003856</v>
          </cell>
          <cell r="AH11">
            <v>22.767902245419101</v>
          </cell>
          <cell r="AI11">
            <v>16.711431320058178</v>
          </cell>
          <cell r="AK11">
            <v>13.25773920961656</v>
          </cell>
          <cell r="AL11">
            <v>4.1853022479452191</v>
          </cell>
          <cell r="AN11">
            <v>19.471559176000302</v>
          </cell>
          <cell r="AO11">
            <v>2.961788750189589</v>
          </cell>
          <cell r="AP11">
            <v>18.667008392373099</v>
          </cell>
          <cell r="AQ11">
            <v>5.0769051222130646</v>
          </cell>
          <cell r="AR11">
            <v>2.0890577037818732</v>
          </cell>
          <cell r="AS11">
            <v>1.2537035046145319</v>
          </cell>
          <cell r="AT11">
            <v>22.767902245419101</v>
          </cell>
          <cell r="AU11">
            <v>11.524022803036489</v>
          </cell>
          <cell r="AY11">
            <v>-1</v>
          </cell>
        </row>
        <row r="12">
          <cell r="M12">
            <v>11697089.4</v>
          </cell>
          <cell r="N12">
            <v>13531515.800000001</v>
          </cell>
          <cell r="P12">
            <v>33715523.399999999</v>
          </cell>
          <cell r="Q12">
            <v>6160086.5999999996</v>
          </cell>
          <cell r="R12">
            <v>20611999.399999999</v>
          </cell>
          <cell r="S12">
            <v>22263379.800000001</v>
          </cell>
          <cell r="T12">
            <v>9924516.4000000004</v>
          </cell>
          <cell r="U12">
            <v>8001972</v>
          </cell>
          <cell r="V12">
            <v>82864048.400000006</v>
          </cell>
          <cell r="W12">
            <v>8112662.7999999998</v>
          </cell>
          <cell r="Y12">
            <v>14.08549142042175</v>
          </cell>
          <cell r="Z12">
            <v>11.316287720995019</v>
          </cell>
          <cell r="AB12">
            <v>29.95951564799179</v>
          </cell>
          <cell r="AC12">
            <v>7.5889757622091567</v>
          </cell>
          <cell r="AD12">
            <v>23.947054014028978</v>
          </cell>
          <cell r="AE12">
            <v>16.883710861299189</v>
          </cell>
          <cell r="AF12">
            <v>4.2411756293382492</v>
          </cell>
          <cell r="AG12">
            <v>4.5398159893229604</v>
          </cell>
          <cell r="AH12">
            <v>31.01483240593225</v>
          </cell>
          <cell r="AI12">
            <v>13.70383693282492</v>
          </cell>
          <cell r="AK12">
            <v>14.08549142042175</v>
          </cell>
          <cell r="AL12">
            <v>6.3136333012953401</v>
          </cell>
          <cell r="AN12">
            <v>29.95951564799179</v>
          </cell>
          <cell r="AO12">
            <v>4.1785768232075498</v>
          </cell>
          <cell r="AP12">
            <v>23.947054014028978</v>
          </cell>
          <cell r="AQ12">
            <v>11.321415515569971</v>
          </cell>
          <cell r="AR12">
            <v>2.4255710911471402</v>
          </cell>
          <cell r="AS12">
            <v>1.205681032454595</v>
          </cell>
          <cell r="AT12">
            <v>31.01483240593225</v>
          </cell>
          <cell r="AU12">
            <v>9.5461865034885705</v>
          </cell>
          <cell r="AY12">
            <v>1</v>
          </cell>
        </row>
        <row r="13">
          <cell r="M13">
            <v>7907109.5999999996</v>
          </cell>
          <cell r="N13">
            <v>7864308.2000000002</v>
          </cell>
          <cell r="P13">
            <v>9247225</v>
          </cell>
          <cell r="Q13">
            <v>4194950.4000000004</v>
          </cell>
          <cell r="R13">
            <v>6028395.7999999998</v>
          </cell>
          <cell r="S13">
            <v>3598681.2</v>
          </cell>
          <cell r="T13">
            <v>8787970.8000000007</v>
          </cell>
          <cell r="U13">
            <v>7966825.7999999998</v>
          </cell>
          <cell r="V13">
            <v>11014598.800000001</v>
          </cell>
          <cell r="W13">
            <v>7233559.4000000004</v>
          </cell>
          <cell r="Y13">
            <v>7.677908641658723</v>
          </cell>
          <cell r="Z13">
            <v>6.9682882798835637</v>
          </cell>
          <cell r="AB13">
            <v>6.2775075615965763</v>
          </cell>
          <cell r="AC13">
            <v>4.8453616814105773</v>
          </cell>
          <cell r="AD13">
            <v>5.9794730762485413</v>
          </cell>
          <cell r="AE13">
            <v>5.7570662507787347</v>
          </cell>
          <cell r="AF13">
            <v>3.1937214539851988</v>
          </cell>
          <cell r="AG13">
            <v>4.2917126658838241</v>
          </cell>
          <cell r="AH13">
            <v>10.020829787990079</v>
          </cell>
          <cell r="AI13">
            <v>10.18484453051351</v>
          </cell>
          <cell r="AK13">
            <v>7.677908641658723</v>
          </cell>
          <cell r="AL13">
            <v>2.5468948046211159</v>
          </cell>
          <cell r="AN13">
            <v>6.2775075615965763</v>
          </cell>
          <cell r="AO13">
            <v>2.16342522080522</v>
          </cell>
          <cell r="AP13">
            <v>5.9794730762485413</v>
          </cell>
          <cell r="AQ13">
            <v>2.1211307516787201</v>
          </cell>
          <cell r="AR13">
            <v>2.1168730344157671</v>
          </cell>
          <cell r="AS13">
            <v>1.1624872240237889</v>
          </cell>
          <cell r="AT13">
            <v>10.020829787990079</v>
          </cell>
          <cell r="AU13">
            <v>5.9760858166497197</v>
          </cell>
          <cell r="AY13">
            <v>3</v>
          </cell>
        </row>
        <row r="14">
          <cell r="M14">
            <v>3295170.6</v>
          </cell>
          <cell r="N14">
            <v>12532445.199999999</v>
          </cell>
          <cell r="P14">
            <v>8160254.2000000002</v>
          </cell>
          <cell r="Q14">
            <v>8005113.4000000004</v>
          </cell>
          <cell r="R14">
            <v>6325543.5999999996</v>
          </cell>
          <cell r="S14">
            <v>6566193.7999999998</v>
          </cell>
          <cell r="T14">
            <v>9532003</v>
          </cell>
          <cell r="U14">
            <v>7728236</v>
          </cell>
          <cell r="V14">
            <v>17062866.600000001</v>
          </cell>
          <cell r="W14">
            <v>12134259.199999999</v>
          </cell>
          <cell r="Y14">
            <v>3.868838728731498</v>
          </cell>
          <cell r="Z14">
            <v>10.980594040965659</v>
          </cell>
          <cell r="AB14">
            <v>7.0568510250013787</v>
          </cell>
          <cell r="AC14">
            <v>8.3554853847948838</v>
          </cell>
          <cell r="AD14">
            <v>7.5843853301834319</v>
          </cell>
          <cell r="AE14">
            <v>8.120147768128664</v>
          </cell>
          <cell r="AF14">
            <v>3.7257850125432008</v>
          </cell>
          <cell r="AG14">
            <v>4.1103575079701837</v>
          </cell>
          <cell r="AH14">
            <v>12.06861189263873</v>
          </cell>
          <cell r="AI14">
            <v>13.762616615463051</v>
          </cell>
          <cell r="AK14">
            <v>3.868838728731498</v>
          </cell>
          <cell r="AL14">
            <v>5.6889604171738029</v>
          </cell>
          <cell r="AN14">
            <v>7.0568510250013787</v>
          </cell>
          <cell r="AO14">
            <v>4.0204647984006439</v>
          </cell>
          <cell r="AP14">
            <v>7.5843853301834319</v>
          </cell>
          <cell r="AQ14">
            <v>3.5278157388325782</v>
          </cell>
          <cell r="AR14">
            <v>2.1747564257588241</v>
          </cell>
          <cell r="AS14">
            <v>1.229992328118533</v>
          </cell>
          <cell r="AT14">
            <v>12.06861189263873</v>
          </cell>
          <cell r="AU14">
            <v>9.3971558040007945</v>
          </cell>
          <cell r="AY14">
            <v>1</v>
          </cell>
        </row>
        <row r="15">
          <cell r="M15">
            <v>21880143</v>
          </cell>
          <cell r="N15">
            <v>8325255.2000000002</v>
          </cell>
          <cell r="P15">
            <v>36452279.600000001</v>
          </cell>
          <cell r="Q15">
            <v>3134205.2</v>
          </cell>
          <cell r="R15">
            <v>36379498</v>
          </cell>
          <cell r="S15">
            <v>4857199.5999999996</v>
          </cell>
          <cell r="T15">
            <v>9687336.4000000004</v>
          </cell>
          <cell r="U15">
            <v>7872919.7999999998</v>
          </cell>
          <cell r="V15">
            <v>63743878.200000003</v>
          </cell>
          <cell r="W15">
            <v>4302858.8</v>
          </cell>
          <cell r="Y15">
            <v>22.09757885076106</v>
          </cell>
          <cell r="Z15">
            <v>7.6814376270864164</v>
          </cell>
          <cell r="AB15">
            <v>24.832778266002421</v>
          </cell>
          <cell r="AC15">
            <v>4.8662126716051706</v>
          </cell>
          <cell r="AD15">
            <v>32.247250516014176</v>
          </cell>
          <cell r="AE15">
            <v>6.7198432239238173</v>
          </cell>
          <cell r="AF15">
            <v>4.0814878070726994</v>
          </cell>
          <cell r="AG15">
            <v>4.5462402800098074</v>
          </cell>
          <cell r="AH15">
            <v>30.95759025793523</v>
          </cell>
          <cell r="AI15">
            <v>9.3444261373952031</v>
          </cell>
          <cell r="AK15">
            <v>22.09757885076106</v>
          </cell>
          <cell r="AL15">
            <v>3.351729408930987</v>
          </cell>
          <cell r="AN15">
            <v>24.832778266002421</v>
          </cell>
          <cell r="AO15">
            <v>2.1265440124087029</v>
          </cell>
          <cell r="AP15">
            <v>32.247250516014176</v>
          </cell>
          <cell r="AQ15">
            <v>2.697868093848228</v>
          </cell>
          <cell r="AR15">
            <v>2.2959305115509778</v>
          </cell>
          <cell r="AS15">
            <v>1.31495613460429</v>
          </cell>
          <cell r="AT15">
            <v>30.95759025793523</v>
          </cell>
          <cell r="AU15">
            <v>6.0328211037907753</v>
          </cell>
          <cell r="AY15">
            <v>3</v>
          </cell>
        </row>
        <row r="16">
          <cell r="M16">
            <v>11156838</v>
          </cell>
          <cell r="N16">
            <v>16476564.800000001</v>
          </cell>
          <cell r="P16">
            <v>7681911.5999999996</v>
          </cell>
          <cell r="Q16">
            <v>6938899.4000000004</v>
          </cell>
          <cell r="R16">
            <v>7405553.5999999996</v>
          </cell>
          <cell r="S16">
            <v>16752421</v>
          </cell>
          <cell r="T16">
            <v>8315210</v>
          </cell>
          <cell r="U16">
            <v>8397081.1999999993</v>
          </cell>
          <cell r="V16">
            <v>38290603.200000003</v>
          </cell>
          <cell r="W16">
            <v>10161832.4</v>
          </cell>
          <cell r="Y16">
            <v>11.757231191731989</v>
          </cell>
          <cell r="Z16">
            <v>13.949718138808381</v>
          </cell>
          <cell r="AB16">
            <v>10.64046240040334</v>
          </cell>
          <cell r="AC16">
            <v>8.6704389138147242</v>
          </cell>
          <cell r="AD16">
            <v>11.411979477014389</v>
          </cell>
          <cell r="AE16">
            <v>13.89359505795874</v>
          </cell>
          <cell r="AF16">
            <v>2.9075315252412111</v>
          </cell>
          <cell r="AG16">
            <v>5.1283450210932644</v>
          </cell>
          <cell r="AH16">
            <v>16.719021415151651</v>
          </cell>
          <cell r="AI16">
            <v>17.416891410434619</v>
          </cell>
          <cell r="AK16">
            <v>11.757231191731989</v>
          </cell>
          <cell r="AL16">
            <v>4.6339754422195254</v>
          </cell>
          <cell r="AN16">
            <v>10.64046240040334</v>
          </cell>
          <cell r="AO16">
            <v>3.3187845439999371</v>
          </cell>
          <cell r="AP16">
            <v>11.411979477014389</v>
          </cell>
          <cell r="AQ16">
            <v>4.5033382358029481</v>
          </cell>
          <cell r="AR16">
            <v>1.948538297694177</v>
          </cell>
          <cell r="AS16">
            <v>1.324364794557914</v>
          </cell>
          <cell r="AT16">
            <v>16.719021415151651</v>
          </cell>
          <cell r="AU16">
            <v>12.30480588553473</v>
          </cell>
          <cell r="AY16">
            <v>1</v>
          </cell>
        </row>
        <row r="17">
          <cell r="M17">
            <v>12771855.800000001</v>
          </cell>
          <cell r="N17">
            <v>4560464</v>
          </cell>
          <cell r="P17">
            <v>18440575.600000001</v>
          </cell>
          <cell r="Q17">
            <v>1336147.6000000001</v>
          </cell>
          <cell r="R17">
            <v>12611675.199999999</v>
          </cell>
          <cell r="S17">
            <v>1405101</v>
          </cell>
          <cell r="T17">
            <v>9499948</v>
          </cell>
          <cell r="U17">
            <v>7462034.5999999996</v>
          </cell>
          <cell r="V17">
            <v>11629704.6</v>
          </cell>
          <cell r="W17">
            <v>2126646.2000000002</v>
          </cell>
          <cell r="Y17">
            <v>11.95352620659396</v>
          </cell>
          <cell r="Z17">
            <v>4.6921293877996506</v>
          </cell>
          <cell r="AB17">
            <v>10.16242944620317</v>
          </cell>
          <cell r="AC17">
            <v>2.698276535229525</v>
          </cell>
          <cell r="AD17">
            <v>9.5062912886496633</v>
          </cell>
          <cell r="AE17">
            <v>4.041720544686541</v>
          </cell>
          <cell r="AF17">
            <v>3.8164043248631061</v>
          </cell>
          <cell r="AG17">
            <v>3.9798643712420021</v>
          </cell>
          <cell r="AH17">
            <v>10.608280640793961</v>
          </cell>
          <cell r="AI17">
            <v>5.607178705697879</v>
          </cell>
          <cell r="AK17">
            <v>11.95352620659396</v>
          </cell>
          <cell r="AL17">
            <v>1.828980910638347</v>
          </cell>
          <cell r="AN17">
            <v>10.16242944620317</v>
          </cell>
          <cell r="AO17">
            <v>1.2096533338015429</v>
          </cell>
          <cell r="AP17">
            <v>9.5062912886496633</v>
          </cell>
          <cell r="AQ17">
            <v>1.4823737352155151</v>
          </cell>
          <cell r="AR17">
            <v>2.2559248261153702</v>
          </cell>
          <cell r="AS17">
            <v>1.197477102512494</v>
          </cell>
          <cell r="AT17">
            <v>10.608280640793961</v>
          </cell>
          <cell r="AU17">
            <v>2.9637133477721358</v>
          </cell>
          <cell r="AY17">
            <v>-1</v>
          </cell>
        </row>
        <row r="18">
          <cell r="M18">
            <v>568649.6</v>
          </cell>
          <cell r="N18">
            <v>14231876.4</v>
          </cell>
          <cell r="P18">
            <v>620632</v>
          </cell>
          <cell r="Q18">
            <v>9636609</v>
          </cell>
          <cell r="R18">
            <v>513646.6</v>
          </cell>
          <cell r="S18">
            <v>8472446.4000000004</v>
          </cell>
          <cell r="T18">
            <v>8025012.2000000002</v>
          </cell>
          <cell r="U18">
            <v>7994773.4000000004</v>
          </cell>
          <cell r="V18">
            <v>12164.4</v>
          </cell>
          <cell r="W18">
            <v>13205893.199999999</v>
          </cell>
          <cell r="Y18">
            <v>1.054763449216261</v>
          </cell>
          <cell r="Z18">
            <v>12.81908055720851</v>
          </cell>
          <cell r="AB18">
            <v>1.143864089401905</v>
          </cell>
          <cell r="AC18">
            <v>9.7552077697997444</v>
          </cell>
          <cell r="AD18">
            <v>2.5020392706152048</v>
          </cell>
          <cell r="AE18">
            <v>10.072285912837829</v>
          </cell>
          <cell r="AF18">
            <v>2.5560190477408469</v>
          </cell>
          <cell r="AG18">
            <v>4.5517357119359074</v>
          </cell>
          <cell r="AH18">
            <v>5.8077456988394213E-2</v>
          </cell>
          <cell r="AI18">
            <v>16.90662396484986</v>
          </cell>
          <cell r="AK18">
            <v>1.054763449216261</v>
          </cell>
          <cell r="AL18">
            <v>4.7399721166118978</v>
          </cell>
          <cell r="AN18">
            <v>1.143864089401905</v>
          </cell>
          <cell r="AO18">
            <v>3.7011463140021079</v>
          </cell>
          <cell r="AP18">
            <v>2.5020392706152048</v>
          </cell>
          <cell r="AQ18">
            <v>3.6203817250207071</v>
          </cell>
          <cell r="AR18">
            <v>1.66906672869809</v>
          </cell>
          <cell r="AS18">
            <v>1.20201906086877</v>
          </cell>
          <cell r="AT18">
            <v>5.8077456988394213E-2</v>
          </cell>
          <cell r="AU18">
            <v>11.545863704569641</v>
          </cell>
          <cell r="AY18">
            <v>-7</v>
          </cell>
        </row>
        <row r="19">
          <cell r="M19">
            <v>11085297.199999999</v>
          </cell>
          <cell r="N19">
            <v>4135429.4</v>
          </cell>
          <cell r="P19">
            <v>31719713.600000001</v>
          </cell>
          <cell r="Q19">
            <v>2214972</v>
          </cell>
          <cell r="R19">
            <v>36582994.600000001</v>
          </cell>
          <cell r="S19">
            <v>3534505</v>
          </cell>
          <cell r="T19">
            <v>9694991.8000000007</v>
          </cell>
          <cell r="U19">
            <v>8423520</v>
          </cell>
          <cell r="V19">
            <v>34594101</v>
          </cell>
          <cell r="W19">
            <v>4948955</v>
          </cell>
          <cell r="Y19">
            <v>10.969527083309369</v>
          </cell>
          <cell r="Z19">
            <v>4.002487225038931</v>
          </cell>
          <cell r="AB19">
            <v>32.417922969599019</v>
          </cell>
          <cell r="AC19">
            <v>3.5786799560126381</v>
          </cell>
          <cell r="AD19">
            <v>28.207410991145299</v>
          </cell>
          <cell r="AE19">
            <v>3.914284965954721</v>
          </cell>
          <cell r="AF19">
            <v>4.6454120888374746</v>
          </cell>
          <cell r="AG19">
            <v>5.2009808354079734</v>
          </cell>
          <cell r="AH19">
            <v>19.230994640011339</v>
          </cell>
          <cell r="AI19">
            <v>7.4497724498156446</v>
          </cell>
          <cell r="AK19">
            <v>10.969527083309369</v>
          </cell>
          <cell r="AL19">
            <v>1.5394588122144339</v>
          </cell>
          <cell r="AN19">
            <v>32.417922969599019</v>
          </cell>
          <cell r="AO19">
            <v>1.6077988254022779</v>
          </cell>
          <cell r="AP19">
            <v>28.207410991145299</v>
          </cell>
          <cell r="AQ19">
            <v>1.9506538028828799</v>
          </cell>
          <cell r="AR19">
            <v>2.419236055901274</v>
          </cell>
          <cell r="AS19">
            <v>1.212967468705028</v>
          </cell>
          <cell r="AT19">
            <v>19.230994640011339</v>
          </cell>
          <cell r="AU19">
            <v>3.5561668293550608</v>
          </cell>
          <cell r="AY19">
            <v>-1</v>
          </cell>
        </row>
        <row r="20">
          <cell r="M20">
            <v>945008.2</v>
          </cell>
          <cell r="N20">
            <v>23810178.800000001</v>
          </cell>
          <cell r="P20">
            <v>1146330.6000000001</v>
          </cell>
          <cell r="Q20">
            <v>31108201.199999999</v>
          </cell>
          <cell r="R20">
            <v>980053</v>
          </cell>
          <cell r="S20">
            <v>44432643.200000003</v>
          </cell>
          <cell r="T20">
            <v>9674591.8000000007</v>
          </cell>
          <cell r="U20">
            <v>8942854.4000000004</v>
          </cell>
          <cell r="V20">
            <v>4928780.5999999996</v>
          </cell>
          <cell r="W20">
            <v>57880643.399999999</v>
          </cell>
          <cell r="Y20">
            <v>1.8537877842318271</v>
          </cell>
          <cell r="Z20">
            <v>19.835911972215399</v>
          </cell>
          <cell r="AB20">
            <v>2.2047817221959121</v>
          </cell>
          <cell r="AC20">
            <v>28.702733010397061</v>
          </cell>
          <cell r="AD20">
            <v>1.234718383196741</v>
          </cell>
          <cell r="AE20">
            <v>33.941268466878682</v>
          </cell>
          <cell r="AF20">
            <v>4.5645540271420044</v>
          </cell>
          <cell r="AG20">
            <v>5.5307286643423144</v>
          </cell>
          <cell r="AH20">
            <v>7.9088016035500912</v>
          </cell>
          <cell r="AI20">
            <v>46.675861723208797</v>
          </cell>
          <cell r="AK20">
            <v>1.8537877842318271</v>
          </cell>
          <cell r="AL20">
            <v>10.22875408292748</v>
          </cell>
          <cell r="AN20">
            <v>2.2047817221959121</v>
          </cell>
          <cell r="AO20">
            <v>16.767834948806559</v>
          </cell>
          <cell r="AP20">
            <v>1.234718383196741</v>
          </cell>
          <cell r="AQ20">
            <v>18.64049383709207</v>
          </cell>
          <cell r="AR20">
            <v>2.3670565607491878</v>
          </cell>
          <cell r="AS20">
            <v>1.3910099227447059</v>
          </cell>
          <cell r="AT20">
            <v>7.9088016035500912</v>
          </cell>
          <cell r="AU20">
            <v>36.675117852026602</v>
          </cell>
          <cell r="AY20">
            <v>1</v>
          </cell>
        </row>
        <row r="21">
          <cell r="M21">
            <v>7057857.2000000002</v>
          </cell>
          <cell r="N21">
            <v>4841750.4000000004</v>
          </cell>
          <cell r="P21">
            <v>6956269.5999999996</v>
          </cell>
          <cell r="Q21">
            <v>2811644</v>
          </cell>
          <cell r="R21">
            <v>16481700.4</v>
          </cell>
          <cell r="S21">
            <v>5051697.2</v>
          </cell>
          <cell r="T21">
            <v>9192223.5999999996</v>
          </cell>
          <cell r="U21">
            <v>8144928.5999999996</v>
          </cell>
          <cell r="V21">
            <v>17997753.199999999</v>
          </cell>
          <cell r="W21">
            <v>10891120</v>
          </cell>
          <cell r="Y21">
            <v>7.1286972633562984</v>
          </cell>
          <cell r="Z21">
            <v>4.6086698521859946</v>
          </cell>
          <cell r="AB21">
            <v>8.5710030149959486</v>
          </cell>
          <cell r="AC21">
            <v>3.983627422596328</v>
          </cell>
          <cell r="AD21">
            <v>14.19006695561111</v>
          </cell>
          <cell r="AE21">
            <v>4.9275644093286246</v>
          </cell>
          <cell r="AF21">
            <v>4.2305289694108072</v>
          </cell>
          <cell r="AG21">
            <v>4.9529133927542706</v>
          </cell>
          <cell r="AH21">
            <v>12.52369924481027</v>
          </cell>
          <cell r="AI21">
            <v>10.6394678034354</v>
          </cell>
          <cell r="AK21">
            <v>7.1286972633562984</v>
          </cell>
          <cell r="AL21">
            <v>1.706814027624205</v>
          </cell>
          <cell r="AN21">
            <v>8.5710030149959486</v>
          </cell>
          <cell r="AO21">
            <v>1.7203153459995519</v>
          </cell>
          <cell r="AP21">
            <v>14.19006695561111</v>
          </cell>
          <cell r="AQ21">
            <v>2.2943272290285681</v>
          </cell>
          <cell r="AR21">
            <v>2.3951776694040752</v>
          </cell>
          <cell r="AS21">
            <v>1.0645418341737241</v>
          </cell>
          <cell r="AT21">
            <v>12.52369924481027</v>
          </cell>
          <cell r="AU21">
            <v>5.581092415144667</v>
          </cell>
          <cell r="AY21">
            <v>1</v>
          </cell>
        </row>
        <row r="22">
          <cell r="M22">
            <v>2215649</v>
          </cell>
          <cell r="N22">
            <v>9328714</v>
          </cell>
          <cell r="P22">
            <v>17264961.600000001</v>
          </cell>
          <cell r="Q22">
            <v>9247386.5999999996</v>
          </cell>
          <cell r="R22">
            <v>4209263.4000000004</v>
          </cell>
          <cell r="S22">
            <v>15218373</v>
          </cell>
          <cell r="T22">
            <v>9207807.1999999993</v>
          </cell>
          <cell r="U22">
            <v>8303420.7999999998</v>
          </cell>
          <cell r="V22">
            <v>7106309.5999999996</v>
          </cell>
          <cell r="W22">
            <v>17296511.199999999</v>
          </cell>
          <cell r="Y22">
            <v>2.821495289355517</v>
          </cell>
          <cell r="Z22">
            <v>8.3714417829643928</v>
          </cell>
          <cell r="AB22">
            <v>7.5305256141931753</v>
          </cell>
          <cell r="AC22">
            <v>9.625234857614851</v>
          </cell>
          <cell r="AD22">
            <v>4.4396154170390218</v>
          </cell>
          <cell r="AE22">
            <v>12.955545766744761</v>
          </cell>
          <cell r="AF22">
            <v>4.2555406071711328</v>
          </cell>
          <cell r="AG22">
            <v>5.0370472260285171</v>
          </cell>
          <cell r="AH22">
            <v>8.7142859402112656</v>
          </cell>
          <cell r="AI22">
            <v>17.192332427622748</v>
          </cell>
          <cell r="AK22">
            <v>2.821495289355517</v>
          </cell>
          <cell r="AL22">
            <v>4.5093965263105931</v>
          </cell>
          <cell r="AN22">
            <v>7.5305256141931753</v>
          </cell>
          <cell r="AO22">
            <v>5.4256947139976548</v>
          </cell>
          <cell r="AP22">
            <v>4.4396154170390218</v>
          </cell>
          <cell r="AQ22">
            <v>8.7234598744660623</v>
          </cell>
          <cell r="AR22">
            <v>2.410315415682271</v>
          </cell>
          <cell r="AS22">
            <v>1.113600109051913</v>
          </cell>
          <cell r="AT22">
            <v>8.7142859402112656</v>
          </cell>
          <cell r="AU22">
            <v>12.29482719306834</v>
          </cell>
          <cell r="AY22">
            <v>-1</v>
          </cell>
        </row>
        <row r="23">
          <cell r="M23">
            <v>1848580.6</v>
          </cell>
          <cell r="N23">
            <v>9985766</v>
          </cell>
          <cell r="P23">
            <v>4088228.2</v>
          </cell>
          <cell r="Q23">
            <v>9294438.1999999993</v>
          </cell>
          <cell r="R23">
            <v>1967556.6</v>
          </cell>
          <cell r="S23">
            <v>11015604.800000001</v>
          </cell>
          <cell r="T23">
            <v>9047804.4000000004</v>
          </cell>
          <cell r="U23">
            <v>8286696.4000000004</v>
          </cell>
          <cell r="V23">
            <v>10571968.4</v>
          </cell>
          <cell r="W23">
            <v>17192896.199999999</v>
          </cell>
          <cell r="Y23">
            <v>2.4760967884212728</v>
          </cell>
          <cell r="Z23">
            <v>8.8998068465851254</v>
          </cell>
          <cell r="AB23">
            <v>4.7698847582039887</v>
          </cell>
          <cell r="AC23">
            <v>9.8786469015816696</v>
          </cell>
          <cell r="AD23">
            <v>2.4610118577722462</v>
          </cell>
          <cell r="AE23">
            <v>9.5092822975013398</v>
          </cell>
          <cell r="AF23">
            <v>4.2133594522718338</v>
          </cell>
          <cell r="AG23">
            <v>5.0667635265737774</v>
          </cell>
          <cell r="AH23">
            <v>9.9284331468865279</v>
          </cell>
          <cell r="AI23">
            <v>17.60895846160129</v>
          </cell>
          <cell r="AK23">
            <v>2.4760967884212728</v>
          </cell>
          <cell r="AL23">
            <v>5.2722857586108152</v>
          </cell>
          <cell r="AN23">
            <v>4.7698847582039887</v>
          </cell>
          <cell r="AO23">
            <v>5.6063678589882331</v>
          </cell>
          <cell r="AP23">
            <v>2.4610118577722462</v>
          </cell>
          <cell r="AQ23">
            <v>5.5413508325815197</v>
          </cell>
          <cell r="AR23">
            <v>2.421147154411301</v>
          </cell>
          <cell r="AS23">
            <v>1.188371704006568</v>
          </cell>
          <cell r="AT23">
            <v>9.9284331468865279</v>
          </cell>
          <cell r="AU23">
            <v>12.22314856736921</v>
          </cell>
          <cell r="AY23">
            <v>-1</v>
          </cell>
        </row>
        <row r="24">
          <cell r="M24">
            <v>2968710.8</v>
          </cell>
          <cell r="N24">
            <v>3586899.6</v>
          </cell>
          <cell r="P24">
            <v>3588147.4</v>
          </cell>
          <cell r="Q24">
            <v>3433255.8</v>
          </cell>
          <cell r="R24">
            <v>3121148.2</v>
          </cell>
          <cell r="S24">
            <v>4509432.4000000004</v>
          </cell>
          <cell r="T24">
            <v>9056725</v>
          </cell>
          <cell r="U24">
            <v>8155211.5999999996</v>
          </cell>
          <cell r="V24">
            <v>12012586</v>
          </cell>
          <cell r="W24">
            <v>9768959.8000000007</v>
          </cell>
          <cell r="Y24">
            <v>3.7226287360768771</v>
          </cell>
          <cell r="Z24">
            <v>4.2054224236402664</v>
          </cell>
          <cell r="AB24">
            <v>4.5349720552039798</v>
          </cell>
          <cell r="AC24">
            <v>4.2667628291994344</v>
          </cell>
          <cell r="AD24">
            <v>3.7465914358384911</v>
          </cell>
          <cell r="AE24">
            <v>4.4750353850889946</v>
          </cell>
          <cell r="AF24">
            <v>4.1845304738730196</v>
          </cell>
          <cell r="AG24">
            <v>4.9672130989376457</v>
          </cell>
          <cell r="AH24">
            <v>10.74543040622957</v>
          </cell>
          <cell r="AI24">
            <v>8.9781618641689427</v>
          </cell>
          <cell r="AK24">
            <v>3.7226287360768771</v>
          </cell>
          <cell r="AL24">
            <v>1.992468914436176</v>
          </cell>
          <cell r="AN24">
            <v>4.5349720552039798</v>
          </cell>
          <cell r="AO24">
            <v>2.227299551205943</v>
          </cell>
          <cell r="AP24">
            <v>3.7465914358384911</v>
          </cell>
          <cell r="AQ24">
            <v>2.6177882341668011</v>
          </cell>
          <cell r="AR24">
            <v>2.4140673904214061</v>
          </cell>
          <cell r="AS24">
            <v>1.1302684697322549</v>
          </cell>
          <cell r="AT24">
            <v>10.74543040622957</v>
          </cell>
          <cell r="AU24">
            <v>5.7078404065221546</v>
          </cell>
          <cell r="AY24">
            <v>1</v>
          </cell>
        </row>
        <row r="25">
          <cell r="M25">
            <v>723736.4</v>
          </cell>
          <cell r="N25">
            <v>23762028</v>
          </cell>
          <cell r="P25">
            <v>488903.8</v>
          </cell>
          <cell r="Q25">
            <v>31270108.399999999</v>
          </cell>
          <cell r="R25">
            <v>82672.800000000003</v>
          </cell>
          <cell r="S25">
            <v>39858431</v>
          </cell>
          <cell r="T25">
            <v>9251548.5999999996</v>
          </cell>
          <cell r="U25">
            <v>8825588.5999999996</v>
          </cell>
          <cell r="V25">
            <v>668605.4</v>
          </cell>
          <cell r="W25">
            <v>58123164.200000003</v>
          </cell>
          <cell r="Y25">
            <v>1.2062164566945279</v>
          </cell>
          <cell r="Z25">
            <v>18.570258191041649</v>
          </cell>
          <cell r="AB25">
            <v>1.194637322996277</v>
          </cell>
          <cell r="AC25">
            <v>24.826401125418489</v>
          </cell>
          <cell r="AD25">
            <v>0.32796044512651862</v>
          </cell>
          <cell r="AE25">
            <v>27.158823679713532</v>
          </cell>
          <cell r="AF25">
            <v>4.2076085472945124</v>
          </cell>
          <cell r="AG25">
            <v>5.3977460691239676</v>
          </cell>
          <cell r="AH25">
            <v>2.0069844054058188</v>
          </cell>
          <cell r="AI25">
            <v>48.913296804297723</v>
          </cell>
          <cell r="AK25">
            <v>1.2062164566945279</v>
          </cell>
          <cell r="AL25">
            <v>10.636526456335559</v>
          </cell>
          <cell r="AN25">
            <v>1.194637322996277</v>
          </cell>
          <cell r="AO25">
            <v>14.6091468474071</v>
          </cell>
          <cell r="AP25">
            <v>0.32796044512651862</v>
          </cell>
          <cell r="AQ25">
            <v>16.642172314599161</v>
          </cell>
          <cell r="AR25">
            <v>2.4359617414884269</v>
          </cell>
          <cell r="AS25">
            <v>1.363698893459514</v>
          </cell>
          <cell r="AT25">
            <v>2.0069844054058188</v>
          </cell>
          <cell r="AU25">
            <v>40.841126273619011</v>
          </cell>
          <cell r="AY25">
            <v>1</v>
          </cell>
        </row>
        <row r="26">
          <cell r="M26">
            <v>3406212.8</v>
          </cell>
          <cell r="N26">
            <v>2376661.4</v>
          </cell>
          <cell r="P26">
            <v>5403018.2000000002</v>
          </cell>
          <cell r="Q26">
            <v>1526375.2</v>
          </cell>
          <cell r="R26">
            <v>5321307.5999999996</v>
          </cell>
          <cell r="S26">
            <v>1052033.6000000001</v>
          </cell>
          <cell r="T26">
            <v>9289121.8000000007</v>
          </cell>
          <cell r="U26">
            <v>8287652</v>
          </cell>
          <cell r="V26">
            <v>12297246</v>
          </cell>
          <cell r="W26">
            <v>2344147</v>
          </cell>
          <cell r="Y26">
            <v>3.7783305479679261</v>
          </cell>
          <cell r="Z26">
            <v>2.9853853481356061</v>
          </cell>
          <cell r="AB26">
            <v>4.0642218184075318</v>
          </cell>
          <cell r="AC26">
            <v>2.7503647154080682</v>
          </cell>
          <cell r="AD26">
            <v>6.2681877030059692</v>
          </cell>
          <cell r="AE26">
            <v>1.8772753956727679</v>
          </cell>
          <cell r="AF26">
            <v>4.2795782253611829</v>
          </cell>
          <cell r="AG26">
            <v>5.0997776704374704</v>
          </cell>
          <cell r="AH26">
            <v>10.894981454871591</v>
          </cell>
          <cell r="AI26">
            <v>4.6400327511131767</v>
          </cell>
          <cell r="AK26">
            <v>3.7783305479679261</v>
          </cell>
          <cell r="AL26">
            <v>1.5412668453529479</v>
          </cell>
          <cell r="AN26">
            <v>4.0642218184075318</v>
          </cell>
          <cell r="AO26">
            <v>1.606364133011084</v>
          </cell>
          <cell r="AP26">
            <v>6.2681877030059692</v>
          </cell>
          <cell r="AQ26">
            <v>1.3346240113489329</v>
          </cell>
          <cell r="AR26">
            <v>2.4876258403528482</v>
          </cell>
          <cell r="AS26">
            <v>1.186713263578713</v>
          </cell>
          <cell r="AT26">
            <v>10.894981454871591</v>
          </cell>
          <cell r="AU26">
            <v>2.468953753355891</v>
          </cell>
          <cell r="AY26">
            <v>-1</v>
          </cell>
        </row>
        <row r="27">
          <cell r="M27">
            <v>3463193.2</v>
          </cell>
          <cell r="N27">
            <v>4237451.4000000004</v>
          </cell>
          <cell r="P27">
            <v>4945571</v>
          </cell>
          <cell r="Q27">
            <v>2286407.2000000002</v>
          </cell>
          <cell r="R27">
            <v>3954518.2</v>
          </cell>
          <cell r="S27">
            <v>3849479.2</v>
          </cell>
          <cell r="T27">
            <v>9731357.8000000007</v>
          </cell>
          <cell r="U27">
            <v>9901603.1999999993</v>
          </cell>
          <cell r="V27">
            <v>5832493.5999999996</v>
          </cell>
          <cell r="W27">
            <v>2700287.4</v>
          </cell>
          <cell r="Y27">
            <v>4.6242072343360636</v>
          </cell>
          <cell r="Z27">
            <v>5.2506174783222379</v>
          </cell>
          <cell r="AB27">
            <v>7.4864526923978696</v>
          </cell>
          <cell r="AC27">
            <v>4.4529981654195581</v>
          </cell>
          <cell r="AD27">
            <v>5.7898530512116846</v>
          </cell>
          <cell r="AE27">
            <v>6.0353922572452579</v>
          </cell>
          <cell r="AF27">
            <v>6.0328068329952664</v>
          </cell>
          <cell r="AG27">
            <v>7.9783237610012296</v>
          </cell>
          <cell r="AH27">
            <v>9.4759611830115311</v>
          </cell>
          <cell r="AI27">
            <v>8.6848161922302101</v>
          </cell>
          <cell r="AK27">
            <v>4.6242072343360636</v>
          </cell>
          <cell r="AL27">
            <v>2.2683247149456292</v>
          </cell>
          <cell r="AN27">
            <v>7.4864526923978696</v>
          </cell>
          <cell r="AO27">
            <v>2.1391364668030288</v>
          </cell>
          <cell r="AP27">
            <v>5.7898530512116846</v>
          </cell>
          <cell r="AQ27">
            <v>2.8121010696515438</v>
          </cell>
          <cell r="AR27">
            <v>3.1015670309774581</v>
          </cell>
          <cell r="AS27">
            <v>2.01960905524902</v>
          </cell>
          <cell r="AT27">
            <v>9.4759611830115311</v>
          </cell>
          <cell r="AU27">
            <v>5.5660292762797328</v>
          </cell>
          <cell r="AY27">
            <v>-1</v>
          </cell>
        </row>
        <row r="28">
          <cell r="M28">
            <v>1004868</v>
          </cell>
          <cell r="N28">
            <v>5476504</v>
          </cell>
          <cell r="P28">
            <v>659736</v>
          </cell>
          <cell r="Q28">
            <v>2875821</v>
          </cell>
          <cell r="R28">
            <v>161310.79999999999</v>
          </cell>
          <cell r="S28">
            <v>10256412.800000001</v>
          </cell>
          <cell r="T28">
            <v>9723776.8000000007</v>
          </cell>
          <cell r="U28">
            <v>9969521.5999999996</v>
          </cell>
          <cell r="V28">
            <v>696878.6</v>
          </cell>
          <cell r="W28">
            <v>3598643</v>
          </cell>
          <cell r="Y28">
            <v>1.974411520780996</v>
          </cell>
          <cell r="Z28">
            <v>6.6336647202260792</v>
          </cell>
          <cell r="AB28">
            <v>1.9750307313923261</v>
          </cell>
          <cell r="AC28">
            <v>5.8094793367723474</v>
          </cell>
          <cell r="AD28">
            <v>0.41523718121461572</v>
          </cell>
          <cell r="AE28">
            <v>11.82791212885641</v>
          </cell>
          <cell r="AF28">
            <v>6.0015998372808097</v>
          </cell>
          <cell r="AG28">
            <v>8.0284459315706052</v>
          </cell>
          <cell r="AH28">
            <v>2.2887025781441479</v>
          </cell>
          <cell r="AI28">
            <v>10.641924439277499</v>
          </cell>
          <cell r="AK28">
            <v>1.974411520780996</v>
          </cell>
          <cell r="AL28">
            <v>3.2221701059024781</v>
          </cell>
          <cell r="AN28">
            <v>1.9750307313923261</v>
          </cell>
          <cell r="AO28">
            <v>3.233045504399342</v>
          </cell>
          <cell r="AP28">
            <v>0.41523718121461572</v>
          </cell>
          <cell r="AQ28">
            <v>7.7894750324077906</v>
          </cell>
          <cell r="AR28">
            <v>3.0904855469241741</v>
          </cell>
          <cell r="AS28">
            <v>2.0292193084023888</v>
          </cell>
          <cell r="AT28">
            <v>2.2887025781441479</v>
          </cell>
          <cell r="AU28">
            <v>7.6153732954990119</v>
          </cell>
          <cell r="AY28">
            <v>1</v>
          </cell>
        </row>
        <row r="29">
          <cell r="M29">
            <v>4083850.4</v>
          </cell>
          <cell r="N29">
            <v>4043116.4</v>
          </cell>
          <cell r="P29">
            <v>6716857.5999999996</v>
          </cell>
          <cell r="Q29">
            <v>1660182.6</v>
          </cell>
          <cell r="R29">
            <v>3631091.6</v>
          </cell>
          <cell r="S29">
            <v>1787265</v>
          </cell>
          <cell r="T29">
            <v>11119429</v>
          </cell>
          <cell r="U29">
            <v>9077898</v>
          </cell>
          <cell r="V29">
            <v>12461852.199999999</v>
          </cell>
          <cell r="W29">
            <v>1764363.2</v>
          </cell>
          <cell r="Y29">
            <v>4.6204389941878619</v>
          </cell>
          <cell r="Z29">
            <v>4.714368901401758</v>
          </cell>
          <cell r="AB29">
            <v>8.02514362539514</v>
          </cell>
          <cell r="AC29">
            <v>3.3439013734168839</v>
          </cell>
          <cell r="AD29">
            <v>6.9055697360541668</v>
          </cell>
          <cell r="AE29">
            <v>4.5861914039589466</v>
          </cell>
          <cell r="AF29">
            <v>7.0068727488629516</v>
          </cell>
          <cell r="AG29">
            <v>6.9193086245562876</v>
          </cell>
          <cell r="AH29">
            <v>11.17918583364226</v>
          </cell>
          <cell r="AI29">
            <v>5.9186933124437928</v>
          </cell>
          <cell r="AK29">
            <v>4.6204389941878619</v>
          </cell>
          <cell r="AL29">
            <v>2.080170900421217</v>
          </cell>
          <cell r="AN29">
            <v>8.02514362539514</v>
          </cell>
          <cell r="AO29">
            <v>1.5142942845995999</v>
          </cell>
          <cell r="AP29">
            <v>6.9055697360541668</v>
          </cell>
          <cell r="AQ29">
            <v>1.847389571508393</v>
          </cell>
          <cell r="AR29">
            <v>3.661043847864494</v>
          </cell>
          <cell r="AS29">
            <v>1.6777880941517651</v>
          </cell>
          <cell r="AT29">
            <v>11.17918583364226</v>
          </cell>
          <cell r="AU29">
            <v>3.5863542408216751</v>
          </cell>
          <cell r="AY29">
            <v>-1</v>
          </cell>
        </row>
        <row r="30">
          <cell r="M30">
            <v>1741114.8</v>
          </cell>
          <cell r="N30">
            <v>5907530.2000000002</v>
          </cell>
          <cell r="P30">
            <v>455953.4</v>
          </cell>
          <cell r="Q30">
            <v>2758808.4</v>
          </cell>
          <cell r="R30">
            <v>306514.40000000002</v>
          </cell>
          <cell r="S30">
            <v>6473459.2000000002</v>
          </cell>
          <cell r="T30">
            <v>11101373.199999999</v>
          </cell>
          <cell r="U30">
            <v>9219863.1999999993</v>
          </cell>
          <cell r="V30">
            <v>133631</v>
          </cell>
          <cell r="W30">
            <v>3302501.4</v>
          </cell>
          <cell r="Y30">
            <v>2.144443877413869</v>
          </cell>
          <cell r="Z30">
            <v>6.8471137745305892</v>
          </cell>
          <cell r="AB30">
            <v>1.5700657617999241</v>
          </cell>
          <cell r="AC30">
            <v>5.5572482643823609</v>
          </cell>
          <cell r="AD30">
            <v>1.895763209369034</v>
          </cell>
          <cell r="AE30">
            <v>8.9114840145688508</v>
          </cell>
          <cell r="AF30">
            <v>7.0043375618755821</v>
          </cell>
          <cell r="AG30">
            <v>6.9994861731771376</v>
          </cell>
          <cell r="AH30">
            <v>0.54589211279526351</v>
          </cell>
          <cell r="AI30">
            <v>9.4792691081296656</v>
          </cell>
          <cell r="AK30">
            <v>2.144443877413869</v>
          </cell>
          <cell r="AL30">
            <v>2.9365690547507262</v>
          </cell>
          <cell r="AN30">
            <v>1.5700657617999241</v>
          </cell>
          <cell r="AO30">
            <v>2.6495345967938189</v>
          </cell>
          <cell r="AP30">
            <v>1.895763209369034</v>
          </cell>
          <cell r="AQ30">
            <v>4.0357684605289252</v>
          </cell>
          <cell r="AR30">
            <v>3.6567275768145922</v>
          </cell>
          <cell r="AS30">
            <v>1.677783926110715</v>
          </cell>
          <cell r="AT30">
            <v>0.54589211279526351</v>
          </cell>
          <cell r="AU30">
            <v>6.9486574192065742</v>
          </cell>
          <cell r="AY30">
            <v>1</v>
          </cell>
        </row>
        <row r="31">
          <cell r="M31">
            <v>4551366.8</v>
          </cell>
          <cell r="N31">
            <v>3386979.4</v>
          </cell>
          <cell r="P31">
            <v>1886544</v>
          </cell>
          <cell r="Q31">
            <v>1520123.8</v>
          </cell>
          <cell r="R31">
            <v>1560798.8</v>
          </cell>
          <cell r="S31">
            <v>1387826.2</v>
          </cell>
          <cell r="T31">
            <v>9362054.1999999993</v>
          </cell>
          <cell r="U31">
            <v>8657711.1999999993</v>
          </cell>
          <cell r="V31">
            <v>6211492.2000000002</v>
          </cell>
          <cell r="W31">
            <v>1524057.6</v>
          </cell>
          <cell r="Y31">
            <v>5.16343573522754</v>
          </cell>
          <cell r="Z31">
            <v>4.3729766438249502</v>
          </cell>
          <cell r="AB31">
            <v>3.8120990862080362</v>
          </cell>
          <cell r="AC31">
            <v>3.250159084569896</v>
          </cell>
          <cell r="AD31">
            <v>4.7084892608691007</v>
          </cell>
          <cell r="AE31">
            <v>4.6866017988882964</v>
          </cell>
          <cell r="AF31">
            <v>5.5262402269057933</v>
          </cell>
          <cell r="AG31">
            <v>6.4518784452229738</v>
          </cell>
          <cell r="AH31">
            <v>9.2001605986151844</v>
          </cell>
          <cell r="AI31">
            <v>5.8690331988502296</v>
          </cell>
          <cell r="AK31">
            <v>5.16343573522754</v>
          </cell>
          <cell r="AL31">
            <v>1.9894956114236271</v>
          </cell>
          <cell r="AN31">
            <v>3.8120990862080362</v>
          </cell>
          <cell r="AO31">
            <v>1.712229486991419</v>
          </cell>
          <cell r="AP31">
            <v>4.7084892608691007</v>
          </cell>
          <cell r="AQ31">
            <v>2.0049803354311728</v>
          </cell>
          <cell r="AR31">
            <v>2.867219018284231</v>
          </cell>
          <cell r="AS31">
            <v>1.740675851516426</v>
          </cell>
          <cell r="AT31">
            <v>9.2001605986151844</v>
          </cell>
          <cell r="AU31">
            <v>3.5118734788149601</v>
          </cell>
          <cell r="AY31">
            <v>-1</v>
          </cell>
        </row>
        <row r="32">
          <cell r="M32">
            <v>2099111.4</v>
          </cell>
          <cell r="N32">
            <v>3952623.4</v>
          </cell>
          <cell r="P32">
            <v>803777.8</v>
          </cell>
          <cell r="Q32">
            <v>1783603.2</v>
          </cell>
          <cell r="R32">
            <v>504664.2</v>
          </cell>
          <cell r="S32">
            <v>1602963.4</v>
          </cell>
          <cell r="T32">
            <v>9368981.4000000004</v>
          </cell>
          <cell r="U32">
            <v>8667607</v>
          </cell>
          <cell r="V32">
            <v>423474.2</v>
          </cell>
          <cell r="W32">
            <v>1754451.8</v>
          </cell>
          <cell r="Y32">
            <v>2.484983071358875</v>
          </cell>
          <cell r="Z32">
            <v>5.2173807126004252</v>
          </cell>
          <cell r="AB32">
            <v>1.755213379207998</v>
          </cell>
          <cell r="AC32">
            <v>4.0541218616010157</v>
          </cell>
          <cell r="AD32">
            <v>2.754356263764203</v>
          </cell>
          <cell r="AE32">
            <v>5.3789403853937987</v>
          </cell>
          <cell r="AF32">
            <v>5.5837509402073922</v>
          </cell>
          <cell r="AG32">
            <v>6.4940742193721226</v>
          </cell>
          <cell r="AH32">
            <v>1.7955719210207459</v>
          </cell>
          <cell r="AI32">
            <v>6.8756798224523674</v>
          </cell>
          <cell r="AK32">
            <v>2.484983071358875</v>
          </cell>
          <cell r="AL32">
            <v>2.6649095457512879</v>
          </cell>
          <cell r="AN32">
            <v>1.755213379207998</v>
          </cell>
          <cell r="AO32">
            <v>2.200081074802438</v>
          </cell>
          <cell r="AP32">
            <v>2.754356263764203</v>
          </cell>
          <cell r="AQ32">
            <v>2.5874616515357052</v>
          </cell>
          <cell r="AR32">
            <v>2.8974049933720378</v>
          </cell>
          <cell r="AS32">
            <v>1.748891498986632</v>
          </cell>
          <cell r="AT32">
            <v>1.7955719210207459</v>
          </cell>
          <cell r="AU32">
            <v>4.4402272630017254</v>
          </cell>
          <cell r="AY32">
            <v>1</v>
          </cell>
        </row>
        <row r="33">
          <cell r="M33">
            <v>5680360.5999999996</v>
          </cell>
          <cell r="N33">
            <v>3180449.4</v>
          </cell>
          <cell r="P33">
            <v>1320308.2</v>
          </cell>
          <cell r="Q33">
            <v>901125.8</v>
          </cell>
          <cell r="R33">
            <v>1295068.2</v>
          </cell>
          <cell r="S33">
            <v>863564.4</v>
          </cell>
          <cell r="T33">
            <v>11009054.800000001</v>
          </cell>
          <cell r="U33">
            <v>8064794</v>
          </cell>
          <cell r="V33">
            <v>3473479.8</v>
          </cell>
          <cell r="W33">
            <v>1018345.6</v>
          </cell>
          <cell r="Y33">
            <v>5.6183419502340257</v>
          </cell>
          <cell r="Z33">
            <v>3.9637391306459899</v>
          </cell>
          <cell r="AB33">
            <v>2.4508466245955791</v>
          </cell>
          <cell r="AC33">
            <v>2.353660888574086</v>
          </cell>
          <cell r="AD33">
            <v>3.9533825208432969</v>
          </cell>
          <cell r="AE33">
            <v>3.7410588675178591</v>
          </cell>
          <cell r="AF33">
            <v>6.8334299787413331</v>
          </cell>
          <cell r="AG33">
            <v>5.6893581546377394</v>
          </cell>
          <cell r="AH33">
            <v>8.2380507071036853</v>
          </cell>
          <cell r="AI33">
            <v>4.1099946841597559</v>
          </cell>
          <cell r="AK33">
            <v>5.6183419502340257</v>
          </cell>
          <cell r="AL33">
            <v>1.8754202848766</v>
          </cell>
          <cell r="AN33">
            <v>2.4508466245955791</v>
          </cell>
          <cell r="AO33">
            <v>1.2636635459959511</v>
          </cell>
          <cell r="AP33">
            <v>3.9533825208432969</v>
          </cell>
          <cell r="AQ33">
            <v>1.6429861798882479</v>
          </cell>
          <cell r="AR33">
            <v>3.5393429097719489</v>
          </cell>
          <cell r="AS33">
            <v>1.4392859582323581</v>
          </cell>
          <cell r="AT33">
            <v>8.2380507071036853</v>
          </cell>
          <cell r="AU33">
            <v>2.5473008383531122</v>
          </cell>
          <cell r="AY33">
            <v>-1</v>
          </cell>
        </row>
        <row r="34">
          <cell r="M34">
            <v>5864009.4000000004</v>
          </cell>
          <cell r="N34">
            <v>4212810.5999999996</v>
          </cell>
          <cell r="P34">
            <v>545023.19999999995</v>
          </cell>
          <cell r="Q34">
            <v>2111589.2000000002</v>
          </cell>
          <cell r="R34">
            <v>473355.6</v>
          </cell>
          <cell r="S34">
            <v>1969778.6</v>
          </cell>
          <cell r="T34">
            <v>10998012</v>
          </cell>
          <cell r="U34">
            <v>8118069</v>
          </cell>
          <cell r="V34">
            <v>69097.600000000006</v>
          </cell>
          <cell r="W34">
            <v>3018884.2</v>
          </cell>
          <cell r="Y34">
            <v>4.672144730202854</v>
          </cell>
          <cell r="Z34">
            <v>5.3126247647684064</v>
          </cell>
          <cell r="AB34">
            <v>1.2613792218093289</v>
          </cell>
          <cell r="AC34">
            <v>4.291620556026464</v>
          </cell>
          <cell r="AD34">
            <v>2.5428562316112222</v>
          </cell>
          <cell r="AE34">
            <v>5.7723979894071817</v>
          </cell>
          <cell r="AF34">
            <v>6.7554523192346094</v>
          </cell>
          <cell r="AG34">
            <v>5.6782568699214604</v>
          </cell>
          <cell r="AH34">
            <v>0.44300039950758219</v>
          </cell>
          <cell r="AI34">
            <v>6.6359061123337586</v>
          </cell>
          <cell r="AK34">
            <v>4.672144730202854</v>
          </cell>
          <cell r="AL34">
            <v>2.4048430438619111</v>
          </cell>
          <cell r="AN34">
            <v>1.2613792218093289</v>
          </cell>
          <cell r="AO34">
            <v>2.2262912940233952</v>
          </cell>
          <cell r="AP34">
            <v>2.5428562316112222</v>
          </cell>
          <cell r="AQ34">
            <v>2.8661517727188772</v>
          </cell>
          <cell r="AR34">
            <v>3.4774148522410542</v>
          </cell>
          <cell r="AS34">
            <v>1.442667964985594</v>
          </cell>
          <cell r="AT34">
            <v>0.44300039950758219</v>
          </cell>
          <cell r="AU34">
            <v>4.7398561797570444</v>
          </cell>
          <cell r="AY34">
            <v>1</v>
          </cell>
        </row>
        <row r="35">
          <cell r="M35">
            <v>15769512.800000001</v>
          </cell>
          <cell r="N35">
            <v>8789023.5999999996</v>
          </cell>
          <cell r="P35">
            <v>103159254.2</v>
          </cell>
          <cell r="Q35">
            <v>4639094.8</v>
          </cell>
          <cell r="R35">
            <v>31828217</v>
          </cell>
          <cell r="S35">
            <v>12027509.800000001</v>
          </cell>
          <cell r="T35">
            <v>17041387.399999999</v>
          </cell>
          <cell r="U35">
            <v>11340137.199999999</v>
          </cell>
          <cell r="V35">
            <v>179169760</v>
          </cell>
          <cell r="W35">
            <v>8563980.5999999996</v>
          </cell>
          <cell r="Y35">
            <v>16.36211356678978</v>
          </cell>
          <cell r="Z35">
            <v>8.7382127720396969</v>
          </cell>
          <cell r="AB35">
            <v>94.161881254601752</v>
          </cell>
          <cell r="AC35">
            <v>6.53790754180518</v>
          </cell>
          <cell r="AD35">
            <v>25.65889146998525</v>
          </cell>
          <cell r="AE35">
            <v>13.02659522066824</v>
          </cell>
          <cell r="AF35">
            <v>14.589728191401811</v>
          </cell>
          <cell r="AG35">
            <v>9.8878398207016289</v>
          </cell>
          <cell r="AH35">
            <v>84.358564387727526</v>
          </cell>
          <cell r="AI35">
            <v>13.692441947245969</v>
          </cell>
          <cell r="AK35">
            <v>16.36211356678978</v>
          </cell>
          <cell r="AL35">
            <v>3.4394111212342979</v>
          </cell>
          <cell r="AN35">
            <v>94.161881254601752</v>
          </cell>
          <cell r="AO35">
            <v>2.5213487085944508</v>
          </cell>
          <cell r="AP35">
            <v>25.65889146998525</v>
          </cell>
          <cell r="AQ35">
            <v>5.2755230505019428</v>
          </cell>
          <cell r="AR35">
            <v>7.6819242331665007</v>
          </cell>
          <cell r="AS35">
            <v>2.4263047547079619</v>
          </cell>
          <cell r="AT35">
            <v>84.358564387727526</v>
          </cell>
          <cell r="AU35">
            <v>9.2501237833872434</v>
          </cell>
          <cell r="AY35">
            <v>1</v>
          </cell>
        </row>
        <row r="36">
          <cell r="M36">
            <v>21536870.600000001</v>
          </cell>
          <cell r="N36">
            <v>8049613</v>
          </cell>
          <cell r="P36">
            <v>169332830.40000001</v>
          </cell>
          <cell r="Q36">
            <v>5559870.7999999998</v>
          </cell>
          <cell r="R36">
            <v>26105176.600000001</v>
          </cell>
          <cell r="S36">
            <v>10533399.199999999</v>
          </cell>
          <cell r="T36">
            <v>17051945.199999999</v>
          </cell>
          <cell r="U36">
            <v>11327776</v>
          </cell>
          <cell r="V36">
            <v>256150100.59999999</v>
          </cell>
          <cell r="W36">
            <v>8634488.5999999996</v>
          </cell>
          <cell r="Y36">
            <v>21.545208381535481</v>
          </cell>
          <cell r="Z36">
            <v>7.880313627561554</v>
          </cell>
          <cell r="AB36">
            <v>152.9023713339993</v>
          </cell>
          <cell r="AC36">
            <v>6.7900295100116637</v>
          </cell>
          <cell r="AD36">
            <v>23.139692142978308</v>
          </cell>
          <cell r="AE36">
            <v>11.662257658550519</v>
          </cell>
          <cell r="AF36">
            <v>14.59215496773832</v>
          </cell>
          <cell r="AG36">
            <v>9.9133394714444876</v>
          </cell>
          <cell r="AH36">
            <v>123.1358537408523</v>
          </cell>
          <cell r="AI36">
            <v>12.536103770695631</v>
          </cell>
          <cell r="AK36">
            <v>21.545208381535481</v>
          </cell>
          <cell r="AL36">
            <v>3.4782361506018789</v>
          </cell>
          <cell r="AN36">
            <v>152.9023713339993</v>
          </cell>
          <cell r="AO36">
            <v>3.136244512593839</v>
          </cell>
          <cell r="AP36">
            <v>23.139692142978308</v>
          </cell>
          <cell r="AQ36">
            <v>5.7287759879603994</v>
          </cell>
          <cell r="AR36">
            <v>7.72883477313444</v>
          </cell>
          <cell r="AS36">
            <v>2.4442639286164201</v>
          </cell>
          <cell r="AT36">
            <v>123.1358537408523</v>
          </cell>
          <cell r="AU36">
            <v>8.2288350194692619</v>
          </cell>
          <cell r="AY36">
            <v>-1</v>
          </cell>
        </row>
        <row r="37">
          <cell r="M37">
            <v>4065346.6</v>
          </cell>
          <cell r="N37">
            <v>4274598.4000000004</v>
          </cell>
          <cell r="P37">
            <v>8168286.2000000002</v>
          </cell>
          <cell r="Q37">
            <v>2679676.6</v>
          </cell>
          <cell r="R37">
            <v>6238711.2000000002</v>
          </cell>
          <cell r="S37">
            <v>4271866</v>
          </cell>
          <cell r="T37">
            <v>10482838.6</v>
          </cell>
          <cell r="U37">
            <v>9347246</v>
          </cell>
          <cell r="V37">
            <v>42412782.399999999</v>
          </cell>
          <cell r="W37">
            <v>4714514</v>
          </cell>
          <cell r="Y37">
            <v>4.8310482206288734</v>
          </cell>
          <cell r="Z37">
            <v>5.0244304596446456</v>
          </cell>
          <cell r="AB37">
            <v>9.1637990457995322</v>
          </cell>
          <cell r="AC37">
            <v>4.3671708743961064</v>
          </cell>
          <cell r="AD37">
            <v>9.7336872382089492</v>
          </cell>
          <cell r="AE37">
            <v>7.4513949276413767</v>
          </cell>
          <cell r="AF37">
            <v>6.8672036582138389</v>
          </cell>
          <cell r="AG37">
            <v>7.420515327062458</v>
          </cell>
          <cell r="AH37">
            <v>22.414283091388651</v>
          </cell>
          <cell r="AI37">
            <v>9.0273292737081654</v>
          </cell>
          <cell r="AK37">
            <v>4.8310482206288734</v>
          </cell>
          <cell r="AL37">
            <v>1.8196512619499119</v>
          </cell>
          <cell r="AN37">
            <v>9.1637990457995322</v>
          </cell>
          <cell r="AO37">
            <v>1.7706856594129929</v>
          </cell>
          <cell r="AP37">
            <v>9.7336872382089492</v>
          </cell>
          <cell r="AQ37">
            <v>2.3699867039453242</v>
          </cell>
          <cell r="AR37">
            <v>3.484376584598794</v>
          </cell>
          <cell r="AS37">
            <v>1.854789187200367</v>
          </cell>
          <cell r="AT37">
            <v>22.414283091388651</v>
          </cell>
          <cell r="AU37">
            <v>5.7791080185677854</v>
          </cell>
          <cell r="AY37">
            <v>1</v>
          </cell>
        </row>
        <row r="38">
          <cell r="M38">
            <v>6558838.5999999996</v>
          </cell>
          <cell r="N38">
            <v>4065111.4</v>
          </cell>
          <cell r="P38">
            <v>22365690.199999999</v>
          </cell>
          <cell r="Q38">
            <v>2449356.4</v>
          </cell>
          <cell r="R38">
            <v>15652067.4</v>
          </cell>
          <cell r="S38">
            <v>3923520.8</v>
          </cell>
          <cell r="T38">
            <v>10492713.800000001</v>
          </cell>
          <cell r="U38">
            <v>9343059.5999999996</v>
          </cell>
          <cell r="V38">
            <v>67799524.599999994</v>
          </cell>
          <cell r="W38">
            <v>3762416.6</v>
          </cell>
          <cell r="Y38">
            <v>7.179165425989777</v>
          </cell>
          <cell r="Z38">
            <v>4.9366555276326833</v>
          </cell>
          <cell r="AB38">
            <v>21.699956520600249</v>
          </cell>
          <cell r="AC38">
            <v>4.1712323304032903</v>
          </cell>
          <cell r="AD38">
            <v>19.80850960593671</v>
          </cell>
          <cell r="AE38">
            <v>6.8166480504442006</v>
          </cell>
          <cell r="AF38">
            <v>7.0044800373725593</v>
          </cell>
          <cell r="AG38">
            <v>7.492751503549516</v>
          </cell>
          <cell r="AH38">
            <v>30.73153266292065</v>
          </cell>
          <cell r="AI38">
            <v>7.4733106724452227</v>
          </cell>
          <cell r="AK38">
            <v>7.179165425989777</v>
          </cell>
          <cell r="AL38">
            <v>2.0444632334634658</v>
          </cell>
          <cell r="AN38">
            <v>21.699956520600249</v>
          </cell>
          <cell r="AO38">
            <v>2.1236551985901309</v>
          </cell>
          <cell r="AP38">
            <v>19.80850960593671</v>
          </cell>
          <cell r="AQ38">
            <v>2.8003161122091109</v>
          </cell>
          <cell r="AR38">
            <v>3.5491797096095978</v>
          </cell>
          <cell r="AS38">
            <v>1.871630821516737</v>
          </cell>
          <cell r="AT38">
            <v>30.73153266292065</v>
          </cell>
          <cell r="AU38">
            <v>4.5221064867451783</v>
          </cell>
          <cell r="AY38">
            <v>-1</v>
          </cell>
        </row>
        <row r="39">
          <cell r="M39">
            <v>4111741.8</v>
          </cell>
          <cell r="N39">
            <v>4489692.4000000004</v>
          </cell>
          <cell r="P39">
            <v>19500779.600000001</v>
          </cell>
          <cell r="Q39">
            <v>2554924</v>
          </cell>
          <cell r="R39">
            <v>14637891.800000001</v>
          </cell>
          <cell r="S39">
            <v>2304149.4</v>
          </cell>
          <cell r="T39">
            <v>12381117</v>
          </cell>
          <cell r="U39">
            <v>8817353.5999999996</v>
          </cell>
          <cell r="V39">
            <v>19338977.800000001</v>
          </cell>
          <cell r="W39">
            <v>3159010.2</v>
          </cell>
          <cell r="Y39">
            <v>4.8038482198026031</v>
          </cell>
          <cell r="Z39">
            <v>5.5496126553043723</v>
          </cell>
          <cell r="AB39">
            <v>17.29532959259814</v>
          </cell>
          <cell r="AC39">
            <v>4.2658301641757133</v>
          </cell>
          <cell r="AD39">
            <v>17.985760824568569</v>
          </cell>
          <cell r="AE39">
            <v>5.9648664336185906</v>
          </cell>
          <cell r="AF39">
            <v>9.0244226690847427</v>
          </cell>
          <cell r="AG39">
            <v>6.9575245514046404</v>
          </cell>
          <cell r="AH39">
            <v>13.95585909890942</v>
          </cell>
          <cell r="AI39">
            <v>8.1835825773421682</v>
          </cell>
          <cell r="AK39">
            <v>4.8038482198026031</v>
          </cell>
          <cell r="AL39">
            <v>2.015786784654483</v>
          </cell>
          <cell r="AN39">
            <v>17.29532959259814</v>
          </cell>
          <cell r="AO39">
            <v>1.5398888709954921</v>
          </cell>
          <cell r="AP39">
            <v>17.985760824568569</v>
          </cell>
          <cell r="AQ39">
            <v>2.1239932008553302</v>
          </cell>
          <cell r="AR39">
            <v>4.6300167830660941</v>
          </cell>
          <cell r="AS39">
            <v>1.8209337379317729</v>
          </cell>
          <cell r="AT39">
            <v>13.95585909890942</v>
          </cell>
          <cell r="AU39">
            <v>5.2895548888482153</v>
          </cell>
          <cell r="AY39">
            <v>1</v>
          </cell>
        </row>
        <row r="40">
          <cell r="M40">
            <v>5808719.7999999998</v>
          </cell>
          <cell r="N40">
            <v>3581809.6</v>
          </cell>
          <cell r="P40">
            <v>25273141.199999999</v>
          </cell>
          <cell r="Q40">
            <v>2351799</v>
          </cell>
          <cell r="R40">
            <v>16713291</v>
          </cell>
          <cell r="S40">
            <v>2077894.2</v>
          </cell>
          <cell r="T40">
            <v>12380027.199999999</v>
          </cell>
          <cell r="U40">
            <v>8756195.4000000004</v>
          </cell>
          <cell r="V40">
            <v>24067388.800000001</v>
          </cell>
          <cell r="W40">
            <v>2293064.4</v>
          </cell>
          <cell r="Y40">
            <v>6.2157133370172231</v>
          </cell>
          <cell r="Z40">
            <v>4.4887152611277994</v>
          </cell>
          <cell r="AB40">
            <v>20.856300702795849</v>
          </cell>
          <cell r="AC40">
            <v>3.719849829631857</v>
          </cell>
          <cell r="AD40">
            <v>19.55548615702428</v>
          </cell>
          <cell r="AE40">
            <v>5.2872861002571883</v>
          </cell>
          <cell r="AF40">
            <v>8.8221609253436331</v>
          </cell>
          <cell r="AG40">
            <v>6.7955904380418364</v>
          </cell>
          <cell r="AH40">
            <v>15.138738513179121</v>
          </cell>
          <cell r="AI40">
            <v>5.9349713234696537</v>
          </cell>
          <cell r="AK40">
            <v>6.2157133370172231</v>
          </cell>
          <cell r="AL40">
            <v>1.833961319783703</v>
          </cell>
          <cell r="AN40">
            <v>20.856300702795849</v>
          </cell>
          <cell r="AO40">
            <v>1.768489635409787</v>
          </cell>
          <cell r="AP40">
            <v>19.55548615702428</v>
          </cell>
          <cell r="AQ40">
            <v>2.2951363900676371</v>
          </cell>
          <cell r="AR40">
            <v>4.5244742791168404</v>
          </cell>
          <cell r="AS40">
            <v>1.7950696495361631</v>
          </cell>
          <cell r="AT40">
            <v>15.138738513179121</v>
          </cell>
          <cell r="AU40">
            <v>3.432281319610774</v>
          </cell>
          <cell r="AY40">
            <v>-1</v>
          </cell>
        </row>
        <row r="41">
          <cell r="M41">
            <v>1247414.2</v>
          </cell>
          <cell r="N41">
            <v>3254697</v>
          </cell>
          <cell r="P41">
            <v>621026.6</v>
          </cell>
          <cell r="Q41">
            <v>1715423.2</v>
          </cell>
          <cell r="R41">
            <v>608656.80000000005</v>
          </cell>
          <cell r="S41">
            <v>1678629</v>
          </cell>
          <cell r="T41">
            <v>7885960.2000000002</v>
          </cell>
          <cell r="U41">
            <v>7540596.7999999998</v>
          </cell>
          <cell r="V41">
            <v>89137.8</v>
          </cell>
          <cell r="W41">
            <v>1965434.4</v>
          </cell>
          <cell r="Y41">
            <v>1.640551891224459</v>
          </cell>
          <cell r="Z41">
            <v>4.1869003362953663</v>
          </cell>
          <cell r="AB41">
            <v>1.151723635406233</v>
          </cell>
          <cell r="AC41">
            <v>3.0816000350052488</v>
          </cell>
          <cell r="AD41">
            <v>2.7048711680341508</v>
          </cell>
          <cell r="AE41">
            <v>4.7211318566463891</v>
          </cell>
          <cell r="AF41">
            <v>3.912370510958135</v>
          </cell>
          <cell r="AG41">
            <v>5.3661654004827142</v>
          </cell>
          <cell r="AH41">
            <v>0.35277707115747042</v>
          </cell>
          <cell r="AI41">
            <v>4.8467063025571404</v>
          </cell>
          <cell r="AK41">
            <v>1.640551891224459</v>
          </cell>
          <cell r="AL41">
            <v>1.691162239061669</v>
          </cell>
          <cell r="AN41">
            <v>1.151723635406233</v>
          </cell>
          <cell r="AO41">
            <v>1.378993374208221</v>
          </cell>
          <cell r="AP41">
            <v>2.7048711680341508</v>
          </cell>
          <cell r="AQ41">
            <v>1.753177342284471</v>
          </cell>
          <cell r="AR41">
            <v>2.1078368627931918</v>
          </cell>
          <cell r="AS41">
            <v>1.465630921907723</v>
          </cell>
          <cell r="AT41">
            <v>0.35277707115747042</v>
          </cell>
          <cell r="AU41">
            <v>3.434284641453996</v>
          </cell>
          <cell r="AY41">
            <v>1</v>
          </cell>
        </row>
        <row r="42">
          <cell r="M42">
            <v>1142105</v>
          </cell>
          <cell r="N42">
            <v>2406602.6</v>
          </cell>
          <cell r="P42">
            <v>478974.2</v>
          </cell>
          <cell r="Q42">
            <v>1128217.3999999999</v>
          </cell>
          <cell r="R42">
            <v>467054.6</v>
          </cell>
          <cell r="S42">
            <v>1023882.2</v>
          </cell>
          <cell r="T42">
            <v>7880562.4000000004</v>
          </cell>
          <cell r="U42">
            <v>7491730.2000000002</v>
          </cell>
          <cell r="V42">
            <v>76774.2</v>
          </cell>
          <cell r="W42">
            <v>941693.4</v>
          </cell>
          <cell r="Y42">
            <v>1.521519576665014</v>
          </cell>
          <cell r="Z42">
            <v>3.5228405419737099</v>
          </cell>
          <cell r="AB42">
            <v>1.0321636112057599</v>
          </cell>
          <cell r="AC42">
            <v>2.459997034998378</v>
          </cell>
          <cell r="AD42">
            <v>2.5695762722752988</v>
          </cell>
          <cell r="AE42">
            <v>3.962119053071365</v>
          </cell>
          <cell r="AF42">
            <v>3.9163135852199051</v>
          </cell>
          <cell r="AG42">
            <v>5.2799124906305224</v>
          </cell>
          <cell r="AH42">
            <v>0.40615413817577062</v>
          </cell>
          <cell r="AI42">
            <v>3.4349753509275609</v>
          </cell>
          <cell r="AK42">
            <v>1.521519576665014</v>
          </cell>
          <cell r="AL42">
            <v>1.526671058218926</v>
          </cell>
          <cell r="AN42">
            <v>1.0321636112057599</v>
          </cell>
          <cell r="AO42">
            <v>1.186786483397009</v>
          </cell>
          <cell r="AP42">
            <v>2.5695762722752988</v>
          </cell>
          <cell r="AQ42">
            <v>1.5478635770734399</v>
          </cell>
          <cell r="AR42">
            <v>2.1136343650985512</v>
          </cell>
          <cell r="AS42">
            <v>1.458863812778145</v>
          </cell>
          <cell r="AT42">
            <v>0.40615413817577062</v>
          </cell>
          <cell r="AU42">
            <v>2.239165030419827</v>
          </cell>
          <cell r="AY42">
            <v>-1</v>
          </cell>
        </row>
        <row r="43">
          <cell r="M43">
            <v>2757822.8</v>
          </cell>
          <cell r="N43">
            <v>9177088.4000000004</v>
          </cell>
          <cell r="P43">
            <v>5218726</v>
          </cell>
          <cell r="Q43">
            <v>9470155.1999999993</v>
          </cell>
          <cell r="R43">
            <v>3203209.6</v>
          </cell>
          <cell r="S43">
            <v>13804286.4</v>
          </cell>
          <cell r="T43">
            <v>7201776.4000000004</v>
          </cell>
          <cell r="U43">
            <v>7922477.4000000004</v>
          </cell>
          <cell r="V43">
            <v>18921811.399999999</v>
          </cell>
          <cell r="W43">
            <v>23018266</v>
          </cell>
          <cell r="Y43">
            <v>4.1515059344004843</v>
          </cell>
          <cell r="Z43">
            <v>8.6893666778225445</v>
          </cell>
          <cell r="AB43">
            <v>7.3377613144053608</v>
          </cell>
          <cell r="AC43">
            <v>10.62108860504231</v>
          </cell>
          <cell r="AD43">
            <v>3.4998776825610549</v>
          </cell>
          <cell r="AE43">
            <v>8.9468484103679664</v>
          </cell>
          <cell r="AF43">
            <v>2.7096134259831159</v>
          </cell>
          <cell r="AG43">
            <v>4.9845402036793534</v>
          </cell>
          <cell r="AH43">
            <v>13.20498685897328</v>
          </cell>
          <cell r="AI43">
            <v>21.111073080869389</v>
          </cell>
          <cell r="AK43">
            <v>4.1515059344004843</v>
          </cell>
          <cell r="AL43">
            <v>3.554556192690506</v>
          </cell>
          <cell r="AN43">
            <v>7.3377613144053608</v>
          </cell>
          <cell r="AO43">
            <v>4.8140755316184372</v>
          </cell>
          <cell r="AP43">
            <v>3.4998776825610549</v>
          </cell>
          <cell r="AQ43">
            <v>3.7484870909247552</v>
          </cell>
          <cell r="AR43">
            <v>1.413566236570478</v>
          </cell>
          <cell r="AS43">
            <v>1.090662170946598</v>
          </cell>
          <cell r="AT43">
            <v>13.20498685897328</v>
          </cell>
          <cell r="AU43">
            <v>13.965382131468511</v>
          </cell>
          <cell r="AY43">
            <v>-1</v>
          </cell>
        </row>
        <row r="44">
          <cell r="M44">
            <v>10782642.6</v>
          </cell>
          <cell r="N44">
            <v>3462897.8</v>
          </cell>
          <cell r="P44">
            <v>15055089</v>
          </cell>
          <cell r="Q44">
            <v>1742016.4</v>
          </cell>
          <cell r="R44">
            <v>32186645.800000001</v>
          </cell>
          <cell r="S44">
            <v>1999893.8</v>
          </cell>
          <cell r="T44">
            <v>15576330</v>
          </cell>
          <cell r="U44">
            <v>8984281.8000000007</v>
          </cell>
          <cell r="V44">
            <v>44023434</v>
          </cell>
          <cell r="W44">
            <v>5068275</v>
          </cell>
          <cell r="Y44">
            <v>9.7169216329697523</v>
          </cell>
          <cell r="Z44">
            <v>3.6043825922999528</v>
          </cell>
          <cell r="AB44">
            <v>12.9461363779963</v>
          </cell>
          <cell r="AC44">
            <v>2.7293048059509601</v>
          </cell>
          <cell r="AD44">
            <v>22.60723281418905</v>
          </cell>
          <cell r="AE44">
            <v>2.7808686864562331</v>
          </cell>
          <cell r="AF44">
            <v>8.9017760834190991</v>
          </cell>
          <cell r="AG44">
            <v>5.5166664925403897</v>
          </cell>
          <cell r="AH44">
            <v>19.905040852399541</v>
          </cell>
          <cell r="AI44">
            <v>6.1360922429710616</v>
          </cell>
          <cell r="AK44">
            <v>9.7169216329697523</v>
          </cell>
          <cell r="AL44">
            <v>1.3148148845415559</v>
          </cell>
          <cell r="AN44">
            <v>12.9461363779963</v>
          </cell>
          <cell r="AO44">
            <v>1.1243824015837161</v>
          </cell>
          <cell r="AP44">
            <v>22.60723281418905</v>
          </cell>
          <cell r="AQ44">
            <v>1.165880769398064</v>
          </cell>
          <cell r="AR44">
            <v>4.8317828346043834</v>
          </cell>
          <cell r="AS44">
            <v>1.113471571169794</v>
          </cell>
          <cell r="AT44">
            <v>19.905040852399541</v>
          </cell>
          <cell r="AU44">
            <v>2.4813957224134362</v>
          </cell>
          <cell r="AY44">
            <v>1</v>
          </cell>
        </row>
        <row r="45">
          <cell r="M45">
            <v>5013891.8</v>
          </cell>
          <cell r="N45">
            <v>3634680</v>
          </cell>
          <cell r="P45">
            <v>11715872.4</v>
          </cell>
          <cell r="Q45">
            <v>2098435.2000000002</v>
          </cell>
          <cell r="R45">
            <v>10145437</v>
          </cell>
          <cell r="S45">
            <v>3321226.6</v>
          </cell>
          <cell r="T45">
            <v>15341228.199999999</v>
          </cell>
          <cell r="U45">
            <v>8970510.1999999993</v>
          </cell>
          <cell r="V45">
            <v>33737238</v>
          </cell>
          <cell r="W45">
            <v>4927757.4000000004</v>
          </cell>
          <cell r="Y45">
            <v>5.1114585168194022</v>
          </cell>
          <cell r="Z45">
            <v>3.9366254631895572</v>
          </cell>
          <cell r="AB45">
            <v>7.0530445782002058</v>
          </cell>
          <cell r="AC45">
            <v>3.4411615033925051</v>
          </cell>
          <cell r="AD45">
            <v>7.7792820676229892</v>
          </cell>
          <cell r="AE45">
            <v>3.2694546397309749</v>
          </cell>
          <cell r="AF45">
            <v>8.7912285125814371</v>
          </cell>
          <cell r="AG45">
            <v>5.5230118277482676</v>
          </cell>
          <cell r="AH45">
            <v>16.178321924852209</v>
          </cell>
          <cell r="AI45">
            <v>6.909289680514485</v>
          </cell>
          <cell r="AK45">
            <v>5.1114585168194022</v>
          </cell>
          <cell r="AL45">
            <v>1.554096416244283</v>
          </cell>
          <cell r="AN45">
            <v>7.0530445782002058</v>
          </cell>
          <cell r="AO45">
            <v>1.475497291993815</v>
          </cell>
          <cell r="AP45">
            <v>7.7792820676229892</v>
          </cell>
          <cell r="AQ45">
            <v>1.4877800102345651</v>
          </cell>
          <cell r="AR45">
            <v>4.7447311529889706</v>
          </cell>
          <cell r="AS45">
            <v>1.11968797557056</v>
          </cell>
          <cell r="AT45">
            <v>16.178321924852209</v>
          </cell>
          <cell r="AU45">
            <v>3.205194510007277</v>
          </cell>
          <cell r="AY45">
            <v>1</v>
          </cell>
        </row>
        <row r="46">
          <cell r="M46">
            <v>778863.6</v>
          </cell>
          <cell r="N46">
            <v>14949486.4</v>
          </cell>
          <cell r="P46">
            <v>617923.19999999995</v>
          </cell>
          <cell r="Q46">
            <v>16090592.199999999</v>
          </cell>
          <cell r="R46">
            <v>240165.4</v>
          </cell>
          <cell r="S46">
            <v>22046970.600000001</v>
          </cell>
          <cell r="T46">
            <v>7459355</v>
          </cell>
          <cell r="U46">
            <v>8192644.5999999996</v>
          </cell>
          <cell r="V46">
            <v>1218451.3999999999</v>
          </cell>
          <cell r="W46">
            <v>33055560.399999999</v>
          </cell>
          <cell r="Y46">
            <v>1.6517194055952129</v>
          </cell>
          <cell r="Z46">
            <v>13.26208925074898</v>
          </cell>
          <cell r="AB46">
            <v>1.681404851406114</v>
          </cell>
          <cell r="AC46">
            <v>16.16443487780634</v>
          </cell>
          <cell r="AD46">
            <v>0.51927144243381917</v>
          </cell>
          <cell r="AE46">
            <v>14.32132102306932</v>
          </cell>
          <cell r="AF46">
            <v>2.9307221563998609</v>
          </cell>
          <cell r="AG46">
            <v>5.100450461730361</v>
          </cell>
          <cell r="AH46">
            <v>3.790791689464823</v>
          </cell>
          <cell r="AI46">
            <v>32.309354315930968</v>
          </cell>
          <cell r="AK46">
            <v>1.6517194055952129</v>
          </cell>
          <cell r="AL46">
            <v>5.3540117244701833</v>
          </cell>
          <cell r="AN46">
            <v>1.681404851406114</v>
          </cell>
          <cell r="AO46">
            <v>6.436370889807586</v>
          </cell>
          <cell r="AP46">
            <v>0.51927144243381917</v>
          </cell>
          <cell r="AQ46">
            <v>6.3073708828538653</v>
          </cell>
          <cell r="AR46">
            <v>1.527119512809441</v>
          </cell>
          <cell r="AS46">
            <v>1.129496781760827</v>
          </cell>
          <cell r="AT46">
            <v>3.790791689464823</v>
          </cell>
          <cell r="AU46">
            <v>23.97731328196824</v>
          </cell>
          <cell r="AY46">
            <v>-1</v>
          </cell>
        </row>
        <row r="47">
          <cell r="M47">
            <v>613398</v>
          </cell>
          <cell r="N47">
            <v>13658120.4</v>
          </cell>
          <cell r="P47">
            <v>475968.8</v>
          </cell>
          <cell r="Q47">
            <v>19287108.800000001</v>
          </cell>
          <cell r="R47">
            <v>161309.20000000001</v>
          </cell>
          <cell r="S47">
            <v>21205947.600000001</v>
          </cell>
          <cell r="T47">
            <v>7182413.5999999996</v>
          </cell>
          <cell r="U47">
            <v>8117416.4000000004</v>
          </cell>
          <cell r="V47">
            <v>736314.4</v>
          </cell>
          <cell r="W47">
            <v>38992867.600000001</v>
          </cell>
          <cell r="Y47">
            <v>1.3853437388315799</v>
          </cell>
          <cell r="Z47">
            <v>12.731629747152329</v>
          </cell>
          <cell r="AB47">
            <v>1.5009816317935469</v>
          </cell>
          <cell r="AC47">
            <v>18.16569024640485</v>
          </cell>
          <cell r="AD47">
            <v>0.3930059192236513</v>
          </cell>
          <cell r="AE47">
            <v>14.38809376605786</v>
          </cell>
          <cell r="AF47">
            <v>2.7120768927969041</v>
          </cell>
          <cell r="AG47">
            <v>5.176947662001476</v>
          </cell>
          <cell r="AH47">
            <v>3.1751750154420728</v>
          </cell>
          <cell r="AI47">
            <v>36.382148983981459</v>
          </cell>
          <cell r="AK47">
            <v>1.3853437388315799</v>
          </cell>
          <cell r="AL47">
            <v>4.3134509332012394</v>
          </cell>
          <cell r="AN47">
            <v>1.5009816317935469</v>
          </cell>
          <cell r="AO47">
            <v>6.3087839042069387</v>
          </cell>
          <cell r="AP47">
            <v>0.3930059192236513</v>
          </cell>
          <cell r="AQ47">
            <v>5.6612581088207659</v>
          </cell>
          <cell r="AR47">
            <v>1.402613552287221</v>
          </cell>
          <cell r="AS47">
            <v>1.135174925299361</v>
          </cell>
          <cell r="AT47">
            <v>3.1751750154420728</v>
          </cell>
          <cell r="AU47">
            <v>25.091902400366958</v>
          </cell>
          <cell r="AY47">
            <v>-1</v>
          </cell>
        </row>
        <row r="48">
          <cell r="M48">
            <v>4295584</v>
          </cell>
          <cell r="N48">
            <v>3922783</v>
          </cell>
          <cell r="P48">
            <v>21417326</v>
          </cell>
          <cell r="Q48">
            <v>1758700.2</v>
          </cell>
          <cell r="R48">
            <v>9806926.8000000007</v>
          </cell>
          <cell r="S48">
            <v>4270985.5999999996</v>
          </cell>
          <cell r="T48">
            <v>15533113.6</v>
          </cell>
          <cell r="U48">
            <v>9076104.5999999996</v>
          </cell>
          <cell r="V48">
            <v>20980250.800000001</v>
          </cell>
          <cell r="W48">
            <v>5472999.5999999996</v>
          </cell>
          <cell r="Y48">
            <v>4.5308479101397099</v>
          </cell>
          <cell r="Z48">
            <v>4.1714246290270243</v>
          </cell>
          <cell r="AB48">
            <v>9.3947242053982336</v>
          </cell>
          <cell r="AC48">
            <v>3.2398018272360791</v>
          </cell>
          <cell r="AD48">
            <v>6.6749430968426164</v>
          </cell>
          <cell r="AE48">
            <v>3.8139002447016539</v>
          </cell>
          <cell r="AF48">
            <v>8.9586022967472676</v>
          </cell>
          <cell r="AG48">
            <v>5.6772335602436206</v>
          </cell>
          <cell r="AH48">
            <v>12.51603303505108</v>
          </cell>
          <cell r="AI48">
            <v>7.1535088893957433</v>
          </cell>
          <cell r="AK48">
            <v>4.5308479101397099</v>
          </cell>
          <cell r="AL48">
            <v>1.6768057826440781</v>
          </cell>
          <cell r="AN48">
            <v>9.3947242053982336</v>
          </cell>
          <cell r="AO48">
            <v>1.386307862616377</v>
          </cell>
          <cell r="AP48">
            <v>6.6749430968426164</v>
          </cell>
          <cell r="AQ48">
            <v>1.997214685659856</v>
          </cell>
          <cell r="AR48">
            <v>4.8241419868078079</v>
          </cell>
          <cell r="AS48">
            <v>1.1576087323948741</v>
          </cell>
          <cell r="AT48">
            <v>12.51603303505108</v>
          </cell>
          <cell r="AU48">
            <v>3.5659297173842792</v>
          </cell>
          <cell r="AY48">
            <v>1</v>
          </cell>
        </row>
        <row r="49">
          <cell r="M49">
            <v>14416071.199999999</v>
          </cell>
          <cell r="N49">
            <v>3716506.2</v>
          </cell>
          <cell r="P49">
            <v>9542414</v>
          </cell>
          <cell r="Q49">
            <v>1481212.6</v>
          </cell>
          <cell r="R49">
            <v>20906514.199999999</v>
          </cell>
          <cell r="S49">
            <v>2012317.4</v>
          </cell>
          <cell r="T49">
            <v>15386900.4</v>
          </cell>
          <cell r="U49">
            <v>8912942.8000000007</v>
          </cell>
          <cell r="V49">
            <v>105513843.40000001</v>
          </cell>
          <cell r="W49">
            <v>6307915.4000000004</v>
          </cell>
          <cell r="Y49">
            <v>12.438459342392161</v>
          </cell>
          <cell r="Z49">
            <v>3.824159888038412</v>
          </cell>
          <cell r="AB49">
            <v>9.7995395970065147</v>
          </cell>
          <cell r="AC49">
            <v>2.6567522834229749</v>
          </cell>
          <cell r="AD49">
            <v>16.714841970801348</v>
          </cell>
          <cell r="AE49">
            <v>2.9047268277034162</v>
          </cell>
          <cell r="AF49">
            <v>9.0267970114015039</v>
          </cell>
          <cell r="AG49">
            <v>5.6669365463312724</v>
          </cell>
          <cell r="AH49">
            <v>40.233066669385877</v>
          </cell>
          <cell r="AI49">
            <v>6.4033652964513754</v>
          </cell>
          <cell r="AK49">
            <v>12.438459342392161</v>
          </cell>
          <cell r="AL49">
            <v>1.442836383637041</v>
          </cell>
          <cell r="AN49">
            <v>9.7995395970065147</v>
          </cell>
          <cell r="AO49">
            <v>1.104349035408813</v>
          </cell>
          <cell r="AP49">
            <v>16.714841970801348</v>
          </cell>
          <cell r="AQ49">
            <v>1.2190709088928999</v>
          </cell>
          <cell r="AR49">
            <v>4.8543742280453444</v>
          </cell>
          <cell r="AS49">
            <v>1.1466040479019279</v>
          </cell>
          <cell r="AT49">
            <v>40.233066669385877</v>
          </cell>
          <cell r="AU49">
            <v>2.6017771740909672</v>
          </cell>
          <cell r="AY49">
            <v>1</v>
          </cell>
        </row>
        <row r="50">
          <cell r="M50">
            <v>2319929</v>
          </cell>
          <cell r="N50">
            <v>9635674.4000000004</v>
          </cell>
          <cell r="P50">
            <v>2372817</v>
          </cell>
          <cell r="Q50">
            <v>11280202.800000001</v>
          </cell>
          <cell r="R50">
            <v>1960122</v>
          </cell>
          <cell r="S50">
            <v>11659347.4</v>
          </cell>
          <cell r="T50">
            <v>7454163.2000000002</v>
          </cell>
          <cell r="U50">
            <v>8003675.4000000004</v>
          </cell>
          <cell r="V50">
            <v>7189980.5999999996</v>
          </cell>
          <cell r="W50">
            <v>18830636</v>
          </cell>
          <cell r="Y50">
            <v>3.3287729717791081</v>
          </cell>
          <cell r="Z50">
            <v>8.9884887912310667</v>
          </cell>
          <cell r="AB50">
            <v>3.850861220195656</v>
          </cell>
          <cell r="AC50">
            <v>10.706798030040231</v>
          </cell>
          <cell r="AD50">
            <v>2.7651907789986581</v>
          </cell>
          <cell r="AE50">
            <v>8.2293816759716716</v>
          </cell>
          <cell r="AF50">
            <v>3.0299277690239248</v>
          </cell>
          <cell r="AG50">
            <v>5.1246795814950019</v>
          </cell>
          <cell r="AH50">
            <v>8.9937408667989072</v>
          </cell>
          <cell r="AI50">
            <v>18.741591473063451</v>
          </cell>
          <cell r="AK50">
            <v>3.3287729717791081</v>
          </cell>
          <cell r="AL50">
            <v>3.9168680170085279</v>
          </cell>
          <cell r="AN50">
            <v>3.850861220195656</v>
          </cell>
          <cell r="AO50">
            <v>5.1708406694117004</v>
          </cell>
          <cell r="AP50">
            <v>2.7651907789986581</v>
          </cell>
          <cell r="AQ50">
            <v>3.7864235450979322</v>
          </cell>
          <cell r="AR50">
            <v>1.563514327676967</v>
          </cell>
          <cell r="AS50">
            <v>1.1030339498538519</v>
          </cell>
          <cell r="AT50">
            <v>8.9937408667989072</v>
          </cell>
          <cell r="AU50">
            <v>12.17870223391801</v>
          </cell>
          <cell r="AY50">
            <v>-1</v>
          </cell>
        </row>
        <row r="51">
          <cell r="M51">
            <v>2757822.8</v>
          </cell>
          <cell r="N51">
            <v>9177088.4000000004</v>
          </cell>
          <cell r="P51">
            <v>5218726</v>
          </cell>
          <cell r="Q51">
            <v>9470155.1999999993</v>
          </cell>
          <cell r="R51">
            <v>3203209.6</v>
          </cell>
          <cell r="S51">
            <v>13804286.4</v>
          </cell>
          <cell r="T51">
            <v>7201776.4000000004</v>
          </cell>
          <cell r="U51">
            <v>7922477.4000000004</v>
          </cell>
          <cell r="V51">
            <v>18921811.399999999</v>
          </cell>
          <cell r="W51">
            <v>23018266</v>
          </cell>
          <cell r="Y51">
            <v>4.0987616727594283</v>
          </cell>
          <cell r="Z51">
            <v>8.9342064895201467</v>
          </cell>
          <cell r="AB51">
            <v>7.433222297398606</v>
          </cell>
          <cell r="AC51">
            <v>10.67413933681091</v>
          </cell>
          <cell r="AD51">
            <v>3.524378118850291</v>
          </cell>
          <cell r="AE51">
            <v>9.0045800685882575</v>
          </cell>
          <cell r="AF51">
            <v>2.7289874386042361</v>
          </cell>
          <cell r="AG51">
            <v>5.0243977379519489</v>
          </cell>
          <cell r="AH51">
            <v>13.21355272056535</v>
          </cell>
          <cell r="AI51">
            <v>21.161387170571839</v>
          </cell>
          <cell r="AK51">
            <v>4.0987616727594283</v>
          </cell>
          <cell r="AL51">
            <v>3.6310606672894208</v>
          </cell>
          <cell r="AN51">
            <v>7.433222297398606</v>
          </cell>
          <cell r="AO51">
            <v>4.8309450774046123</v>
          </cell>
          <cell r="AP51">
            <v>3.524378118850291</v>
          </cell>
          <cell r="AQ51">
            <v>3.7741828201804308</v>
          </cell>
          <cell r="AR51">
            <v>1.4133176243864001</v>
          </cell>
          <cell r="AS51">
            <v>1.0952984903473411</v>
          </cell>
          <cell r="AT51">
            <v>13.21355272056535</v>
          </cell>
          <cell r="AU51">
            <v>14.03668942041695</v>
          </cell>
          <cell r="AY51">
            <v>-1</v>
          </cell>
        </row>
        <row r="52">
          <cell r="M52">
            <v>10782642.6</v>
          </cell>
          <cell r="N52">
            <v>3462897.8</v>
          </cell>
          <cell r="P52">
            <v>15055089</v>
          </cell>
          <cell r="Q52">
            <v>1742016.4</v>
          </cell>
          <cell r="R52">
            <v>32186645.800000001</v>
          </cell>
          <cell r="S52">
            <v>1999893.8</v>
          </cell>
          <cell r="T52">
            <v>15576330</v>
          </cell>
          <cell r="U52">
            <v>8984281.8000000007</v>
          </cell>
          <cell r="V52">
            <v>44023434</v>
          </cell>
          <cell r="W52">
            <v>5068275</v>
          </cell>
          <cell r="Y52">
            <v>9.843508373899386</v>
          </cell>
          <cell r="Z52">
            <v>3.6798272450454532</v>
          </cell>
          <cell r="AB52">
            <v>13.24407157980022</v>
          </cell>
          <cell r="AC52">
            <v>2.7302705118141599</v>
          </cell>
          <cell r="AD52">
            <v>22.75658570160158</v>
          </cell>
          <cell r="AE52">
            <v>2.804808270791546</v>
          </cell>
          <cell r="AF52">
            <v>9.0306860790587962</v>
          </cell>
          <cell r="AG52">
            <v>5.6403916614130143</v>
          </cell>
          <cell r="AH52">
            <v>19.814874220732602</v>
          </cell>
          <cell r="AI52">
            <v>6.0537093196995553</v>
          </cell>
          <cell r="AK52">
            <v>9.843508373899386</v>
          </cell>
          <cell r="AL52">
            <v>1.351464581536129</v>
          </cell>
          <cell r="AN52">
            <v>13.24407157980022</v>
          </cell>
          <cell r="AO52">
            <v>1.133933072793297</v>
          </cell>
          <cell r="AP52">
            <v>22.75658570160158</v>
          </cell>
          <cell r="AQ52">
            <v>1.168891150457785</v>
          </cell>
          <cell r="AR52">
            <v>4.9298178323078901</v>
          </cell>
          <cell r="AS52">
            <v>1.1468567914795129</v>
          </cell>
          <cell r="AT52">
            <v>19.814874220732602</v>
          </cell>
          <cell r="AU52">
            <v>2.4607334070838989</v>
          </cell>
          <cell r="AY52">
            <v>1</v>
          </cell>
        </row>
        <row r="53">
          <cell r="M53">
            <v>5013891.8</v>
          </cell>
          <cell r="N53">
            <v>3634680</v>
          </cell>
          <cell r="P53">
            <v>11715872.4</v>
          </cell>
          <cell r="Q53">
            <v>2098435.2000000002</v>
          </cell>
          <cell r="R53">
            <v>10145437</v>
          </cell>
          <cell r="S53">
            <v>3321226.6</v>
          </cell>
          <cell r="T53">
            <v>15341228.199999999</v>
          </cell>
          <cell r="U53">
            <v>8970510.1999999993</v>
          </cell>
          <cell r="V53">
            <v>33737238</v>
          </cell>
          <cell r="W53">
            <v>4927757.4000000004</v>
          </cell>
          <cell r="Y53">
            <v>4.941607974516228</v>
          </cell>
          <cell r="Z53">
            <v>3.8706414155662059</v>
          </cell>
          <cell r="AB53">
            <v>7.1940103253989944</v>
          </cell>
          <cell r="AC53">
            <v>3.4984941845817961</v>
          </cell>
          <cell r="AD53">
            <v>7.7482793444301929</v>
          </cell>
          <cell r="AE53">
            <v>3.3101434696931391</v>
          </cell>
          <cell r="AF53">
            <v>8.8947234782390296</v>
          </cell>
          <cell r="AG53">
            <v>5.577916779369116</v>
          </cell>
          <cell r="AH53">
            <v>15.842571429768579</v>
          </cell>
          <cell r="AI53">
            <v>6.7693950641900296</v>
          </cell>
          <cell r="AK53">
            <v>4.941607974516228</v>
          </cell>
          <cell r="AL53">
            <v>1.519043995160609</v>
          </cell>
          <cell r="AN53">
            <v>7.1940103253989944</v>
          </cell>
          <cell r="AO53">
            <v>1.516844141390175</v>
          </cell>
          <cell r="AP53">
            <v>7.7482793444301929</v>
          </cell>
          <cell r="AQ53">
            <v>1.502407064288855</v>
          </cell>
          <cell r="AR53">
            <v>4.7965429097879682</v>
          </cell>
          <cell r="AS53">
            <v>1.1486727575305851</v>
          </cell>
          <cell r="AT53">
            <v>15.842571429768579</v>
          </cell>
          <cell r="AU53">
            <v>3.184644123539329</v>
          </cell>
          <cell r="AY53">
            <v>1</v>
          </cell>
        </row>
        <row r="54">
          <cell r="M54">
            <v>778863.6</v>
          </cell>
          <cell r="N54">
            <v>14949486.4</v>
          </cell>
          <cell r="P54">
            <v>617923.19999999995</v>
          </cell>
          <cell r="Q54">
            <v>16090592.199999999</v>
          </cell>
          <cell r="R54">
            <v>240165.4</v>
          </cell>
          <cell r="S54">
            <v>22046970.600000001</v>
          </cell>
          <cell r="T54">
            <v>7459355</v>
          </cell>
          <cell r="U54">
            <v>8192644.5999999996</v>
          </cell>
          <cell r="V54">
            <v>1218451.3999999999</v>
          </cell>
          <cell r="W54">
            <v>33055560.399999999</v>
          </cell>
          <cell r="Y54">
            <v>1.62322278721258</v>
          </cell>
          <cell r="Z54">
            <v>13.067481508664789</v>
          </cell>
          <cell r="AB54">
            <v>1.622932526597288</v>
          </cell>
          <cell r="AC54">
            <v>16.292997518810449</v>
          </cell>
          <cell r="AD54">
            <v>0.5097551582381129</v>
          </cell>
          <cell r="AE54">
            <v>14.14956114115193</v>
          </cell>
          <cell r="AF54">
            <v>2.9593792778905481</v>
          </cell>
          <cell r="AG54">
            <v>5.1233150091953572</v>
          </cell>
          <cell r="AH54">
            <v>3.742778256582096</v>
          </cell>
          <cell r="AI54">
            <v>32.199094003951167</v>
          </cell>
          <cell r="AK54">
            <v>1.62322278721258</v>
          </cell>
          <cell r="AL54">
            <v>5.2524492442142217</v>
          </cell>
          <cell r="AN54">
            <v>1.622932526597288</v>
          </cell>
          <cell r="AO54">
            <v>6.4896283472015046</v>
          </cell>
          <cell r="AP54">
            <v>0.5097551582381129</v>
          </cell>
          <cell r="AQ54">
            <v>6.226897836802527</v>
          </cell>
          <cell r="AR54">
            <v>1.5437437726650389</v>
          </cell>
          <cell r="AS54">
            <v>1.146095893345773</v>
          </cell>
          <cell r="AT54">
            <v>3.742778256582096</v>
          </cell>
          <cell r="AU54">
            <v>23.925609317049389</v>
          </cell>
          <cell r="AY54">
            <v>-1</v>
          </cell>
        </row>
        <row r="55">
          <cell r="M55">
            <v>613398</v>
          </cell>
          <cell r="N55">
            <v>13658120.4</v>
          </cell>
          <cell r="P55">
            <v>475968.8</v>
          </cell>
          <cell r="Q55">
            <v>19287108.800000001</v>
          </cell>
          <cell r="R55">
            <v>161309.20000000001</v>
          </cell>
          <cell r="S55">
            <v>21205947.600000001</v>
          </cell>
          <cell r="T55">
            <v>7182413.5999999996</v>
          </cell>
          <cell r="U55">
            <v>8117416.4000000004</v>
          </cell>
          <cell r="V55">
            <v>736314.4</v>
          </cell>
          <cell r="W55">
            <v>38992867.600000001</v>
          </cell>
          <cell r="Y55">
            <v>1.406801960850135</v>
          </cell>
          <cell r="Z55">
            <v>12.76274128290825</v>
          </cell>
          <cell r="AB55">
            <v>1.5180279315973171</v>
          </cell>
          <cell r="AC55">
            <v>18.31237492220826</v>
          </cell>
          <cell r="AD55">
            <v>0.40465896972455079</v>
          </cell>
          <cell r="AE55">
            <v>14.679295453755181</v>
          </cell>
          <cell r="AF55">
            <v>2.7903150457888839</v>
          </cell>
          <cell r="AG55">
            <v>5.2686598513275387</v>
          </cell>
          <cell r="AH55">
            <v>3.17521436768584</v>
          </cell>
          <cell r="AI55">
            <v>35.486463951691988</v>
          </cell>
          <cell r="AK55">
            <v>1.406801960850135</v>
          </cell>
          <cell r="AL55">
            <v>4.2983351552393287</v>
          </cell>
          <cell r="AN55">
            <v>1.5180279315973171</v>
          </cell>
          <cell r="AO55">
            <v>6.3393696196086244</v>
          </cell>
          <cell r="AP55">
            <v>0.40465896972455079</v>
          </cell>
          <cell r="AQ55">
            <v>5.7237621615640819</v>
          </cell>
          <cell r="AR55">
            <v>1.445851472532377</v>
          </cell>
          <cell r="AS55">
            <v>1.1411964647006241</v>
          </cell>
          <cell r="AT55">
            <v>3.17521436768584</v>
          </cell>
          <cell r="AU55">
            <v>24.22561624292284</v>
          </cell>
          <cell r="AY55">
            <v>-1</v>
          </cell>
        </row>
        <row r="56">
          <cell r="M56">
            <v>4295584</v>
          </cell>
          <cell r="N56">
            <v>3922783</v>
          </cell>
          <cell r="P56">
            <v>21417326</v>
          </cell>
          <cell r="Q56">
            <v>1758700.2</v>
          </cell>
          <cell r="R56">
            <v>9806926.8000000007</v>
          </cell>
          <cell r="S56">
            <v>4270985.5999999996</v>
          </cell>
          <cell r="T56">
            <v>15533113.6</v>
          </cell>
          <cell r="U56">
            <v>9076104.5999999996</v>
          </cell>
          <cell r="V56">
            <v>20980250.800000001</v>
          </cell>
          <cell r="W56">
            <v>5472999.5999999996</v>
          </cell>
          <cell r="Y56">
            <v>4.5686351061332973</v>
          </cell>
          <cell r="Z56">
            <v>4.1597602007910606</v>
          </cell>
          <cell r="AB56">
            <v>9.2140670140041045</v>
          </cell>
          <cell r="AC56">
            <v>3.2014143800071908</v>
          </cell>
          <cell r="AD56">
            <v>6.8889060639776289</v>
          </cell>
          <cell r="AE56">
            <v>3.895167519338429</v>
          </cell>
          <cell r="AF56">
            <v>9.2032730092294521</v>
          </cell>
          <cell r="AG56">
            <v>5.7646585994400086</v>
          </cell>
          <cell r="AH56">
            <v>12.33711994239129</v>
          </cell>
          <cell r="AI56">
            <v>6.9338212727103379</v>
          </cell>
          <cell r="AK56">
            <v>4.5686351061332973</v>
          </cell>
          <cell r="AL56">
            <v>1.6652859029360121</v>
          </cell>
          <cell r="AN56">
            <v>9.2140670140041045</v>
          </cell>
          <cell r="AO56">
            <v>1.3532560413994359</v>
          </cell>
          <cell r="AP56">
            <v>6.8889060639776289</v>
          </cell>
          <cell r="AQ56">
            <v>2.0371675516013061</v>
          </cell>
          <cell r="AR56">
            <v>4.9402417660225186</v>
          </cell>
          <cell r="AS56">
            <v>1.1681696833577011</v>
          </cell>
          <cell r="AT56">
            <v>12.33711994239129</v>
          </cell>
          <cell r="AU56">
            <v>3.4331362737808382</v>
          </cell>
          <cell r="AY56">
            <v>1</v>
          </cell>
        </row>
        <row r="57">
          <cell r="M57">
            <v>14416071.199999999</v>
          </cell>
          <cell r="N57">
            <v>3716506.2</v>
          </cell>
          <cell r="P57">
            <v>9542414</v>
          </cell>
          <cell r="Q57">
            <v>1481212.6</v>
          </cell>
          <cell r="R57">
            <v>20906514.199999999</v>
          </cell>
          <cell r="S57">
            <v>2012317.4</v>
          </cell>
          <cell r="T57">
            <v>15386900.4</v>
          </cell>
          <cell r="U57">
            <v>8912942.8000000007</v>
          </cell>
          <cell r="V57">
            <v>105513843.40000001</v>
          </cell>
          <cell r="W57">
            <v>6307915.4000000004</v>
          </cell>
          <cell r="Y57">
            <v>12.52263710941188</v>
          </cell>
          <cell r="Z57">
            <v>3.8574760932009671</v>
          </cell>
          <cell r="AB57">
            <v>9.8473136581946168</v>
          </cell>
          <cell r="AC57">
            <v>2.6480487455846742</v>
          </cell>
          <cell r="AD57">
            <v>16.705171152390541</v>
          </cell>
          <cell r="AE57">
            <v>2.930142879206687</v>
          </cell>
          <cell r="AF57">
            <v>9.1218348739203066</v>
          </cell>
          <cell r="AG57">
            <v>5.706794158089906</v>
          </cell>
          <cell r="AH57">
            <v>40.583033298188823</v>
          </cell>
          <cell r="AI57">
            <v>6.2255828171037138</v>
          </cell>
          <cell r="AK57">
            <v>12.52263710941188</v>
          </cell>
          <cell r="AL57">
            <v>1.4612544623669239</v>
          </cell>
          <cell r="AN57">
            <v>9.8473136581946168</v>
          </cell>
          <cell r="AO57">
            <v>1.1152551803854289</v>
          </cell>
          <cell r="AP57">
            <v>16.705171152390541</v>
          </cell>
          <cell r="AQ57">
            <v>1.22698089578189</v>
          </cell>
          <cell r="AR57">
            <v>4.9170720075257126</v>
          </cell>
          <cell r="AS57">
            <v>1.1581577766686679</v>
          </cell>
          <cell r="AT57">
            <v>40.583033298188823</v>
          </cell>
          <cell r="AU57">
            <v>2.5049256175756449</v>
          </cell>
          <cell r="AY57">
            <v>1</v>
          </cell>
        </row>
        <row r="58">
          <cell r="M58">
            <v>2319929</v>
          </cell>
          <cell r="N58">
            <v>9635674.4000000004</v>
          </cell>
          <cell r="P58">
            <v>2372817</v>
          </cell>
          <cell r="Q58">
            <v>11280202.800000001</v>
          </cell>
          <cell r="R58">
            <v>1960122</v>
          </cell>
          <cell r="S58">
            <v>11659347.4</v>
          </cell>
          <cell r="T58">
            <v>7454163.2000000002</v>
          </cell>
          <cell r="U58">
            <v>8003675.4000000004</v>
          </cell>
          <cell r="V58">
            <v>7189980.5999999996</v>
          </cell>
          <cell r="W58">
            <v>18830636</v>
          </cell>
          <cell r="Y58">
            <v>3.4040067988913512</v>
          </cell>
          <cell r="Z58">
            <v>9.012967694317922</v>
          </cell>
          <cell r="AB58">
            <v>3.8282967760111211</v>
          </cell>
          <cell r="AC58">
            <v>10.74024250903749</v>
          </cell>
          <cell r="AD58">
            <v>2.8082944521214812</v>
          </cell>
          <cell r="AE58">
            <v>8.2867312397807833</v>
          </cell>
          <cell r="AF58">
            <v>3.0527254755143081</v>
          </cell>
          <cell r="AG58">
            <v>5.1435137687250974</v>
          </cell>
          <cell r="AH58">
            <v>8.8765490514226251</v>
          </cell>
          <cell r="AI58">
            <v>17.9597257103771</v>
          </cell>
          <cell r="AK58">
            <v>3.4040067988913512</v>
          </cell>
          <cell r="AL58">
            <v>3.8986635203007611</v>
          </cell>
          <cell r="AN58">
            <v>3.8282967760111211</v>
          </cell>
          <cell r="AO58">
            <v>5.1791007142106533</v>
          </cell>
          <cell r="AP58">
            <v>2.8082944521214812</v>
          </cell>
          <cell r="AQ58">
            <v>3.8073761926963932</v>
          </cell>
          <cell r="AR58">
            <v>1.5758947436697781</v>
          </cell>
          <cell r="AS58">
            <v>1.1076769176404919</v>
          </cell>
          <cell r="AT58">
            <v>8.8765490514226251</v>
          </cell>
          <cell r="AU58">
            <v>11.52535583958961</v>
          </cell>
          <cell r="AY58">
            <v>-1</v>
          </cell>
        </row>
        <row r="292">
          <cell r="M292" t="str">
            <v>BNL</v>
          </cell>
          <cell r="N292" t="str">
            <v>BNL Causal</v>
          </cell>
          <cell r="O292" t="str">
            <v>BNL Causal HM</v>
          </cell>
          <cell r="P292" t="str">
            <v>SFS</v>
          </cell>
          <cell r="Q292" t="str">
            <v>SFS Causal</v>
          </cell>
          <cell r="R292" t="str">
            <v>SaLSa</v>
          </cell>
          <cell r="S292" t="str">
            <v>SaLSa Causal</v>
          </cell>
          <cell r="T292" t="str">
            <v>D&amp;C</v>
          </cell>
          <cell r="U292" t="str">
            <v>D&amp;C Causal</v>
          </cell>
          <cell r="V292" t="str">
            <v>BBS</v>
          </cell>
          <cell r="W292" t="str">
            <v>BBS Causal</v>
          </cell>
          <cell r="Y292" t="str">
            <v>BNL</v>
          </cell>
          <cell r="Z292" t="str">
            <v>BNL Causal</v>
          </cell>
          <cell r="AA292" t="str">
            <v>BNL Causal HM</v>
          </cell>
          <cell r="AB292" t="str">
            <v>SFS</v>
          </cell>
          <cell r="AC292" t="str">
            <v>SFS Causal</v>
          </cell>
          <cell r="AD292" t="str">
            <v>SaLSa</v>
          </cell>
          <cell r="AE292" t="str">
            <v>SaLSa Causal</v>
          </cell>
          <cell r="AF292" t="str">
            <v>D&amp;C</v>
          </cell>
          <cell r="AG292" t="str">
            <v>D&amp;C Causal</v>
          </cell>
          <cell r="AH292" t="str">
            <v>BBS</v>
          </cell>
          <cell r="AI292" t="str">
            <v>BBS Causal</v>
          </cell>
          <cell r="AK292" t="str">
            <v>BNL</v>
          </cell>
          <cell r="AL292" t="str">
            <v>BNL Causal</v>
          </cell>
          <cell r="AM292" t="str">
            <v>BNL Causal HM</v>
          </cell>
          <cell r="AN292" t="str">
            <v>SFS</v>
          </cell>
          <cell r="AO292" t="str">
            <v>SFS Causal</v>
          </cell>
          <cell r="AP292" t="str">
            <v>SaLSa</v>
          </cell>
          <cell r="AQ292" t="str">
            <v>SaLSa Causal</v>
          </cell>
          <cell r="AR292" t="str">
            <v>D&amp;C</v>
          </cell>
          <cell r="AS292" t="str">
            <v>D&amp;C Causal</v>
          </cell>
          <cell r="AT292" t="str">
            <v>BBS</v>
          </cell>
          <cell r="AU292" t="str">
            <v>BBS Causal</v>
          </cell>
        </row>
        <row r="294">
          <cell r="L294" t="str">
            <v>Target; Gain &gt; 1</v>
          </cell>
          <cell r="M294" t="e">
            <v>#DIV/0!</v>
          </cell>
          <cell r="N294" t="e">
            <v>#DIV/0!</v>
          </cell>
          <cell r="O294" t="e">
            <v>#DIV/0!</v>
          </cell>
          <cell r="P294" t="e">
            <v>#DIV/0!</v>
          </cell>
          <cell r="Q294" t="e">
            <v>#DIV/0!</v>
          </cell>
          <cell r="R294" t="e">
            <v>#DIV/0!</v>
          </cell>
          <cell r="S294" t="e">
            <v>#DIV/0!</v>
          </cell>
          <cell r="T294" t="e">
            <v>#DIV/0!</v>
          </cell>
          <cell r="U294" t="e">
            <v>#DIV/0!</v>
          </cell>
          <cell r="V294" t="e">
            <v>#DIV/0!</v>
          </cell>
          <cell r="W294" t="e">
            <v>#DIV/0!</v>
          </cell>
          <cell r="X294" t="str">
            <v>Target; Gain &gt; 1</v>
          </cell>
          <cell r="Y294" t="e">
            <v>#DIV/0!</v>
          </cell>
          <cell r="Z294" t="e">
            <v>#DIV/0!</v>
          </cell>
          <cell r="AA294" t="e">
            <v>#DIV/0!</v>
          </cell>
          <cell r="AB294" t="e">
            <v>#DIV/0!</v>
          </cell>
          <cell r="AC294" t="e">
            <v>#DIV/0!</v>
          </cell>
          <cell r="AD294" t="e">
            <v>#DIV/0!</v>
          </cell>
          <cell r="AE294" t="e">
            <v>#DIV/0!</v>
          </cell>
          <cell r="AF294" t="e">
            <v>#DIV/0!</v>
          </cell>
          <cell r="AG294" t="e">
            <v>#DIV/0!</v>
          </cell>
          <cell r="AH294" t="e">
            <v>#DIV/0!</v>
          </cell>
          <cell r="AI294" t="e">
            <v>#DIV/0!</v>
          </cell>
          <cell r="AK294" t="e">
            <v>#DIV/0!</v>
          </cell>
          <cell r="AL294" t="e">
            <v>#DIV/0!</v>
          </cell>
          <cell r="AM294" t="e">
            <v>#DIV/0!</v>
          </cell>
          <cell r="AN294" t="e">
            <v>#DIV/0!</v>
          </cell>
          <cell r="AO294" t="e">
            <v>#DIV/0!</v>
          </cell>
          <cell r="AP294" t="e">
            <v>#DIV/0!</v>
          </cell>
          <cell r="AQ294" t="e">
            <v>#DIV/0!</v>
          </cell>
          <cell r="AR294" t="e">
            <v>#DIV/0!</v>
          </cell>
          <cell r="AS294" t="e">
            <v>#DIV/0!</v>
          </cell>
          <cell r="AT294" t="e">
            <v>#DIV/0!</v>
          </cell>
          <cell r="AU294" t="e">
            <v>#DIV/0!</v>
          </cell>
        </row>
        <row r="295">
          <cell r="L295" t="str">
            <v>Gain &gt; 1</v>
          </cell>
          <cell r="M295">
            <v>11676738.550000001</v>
          </cell>
          <cell r="N295">
            <v>7939131.6499999994</v>
          </cell>
          <cell r="O295">
            <v>8062961.5499999998</v>
          </cell>
          <cell r="P295">
            <v>15585432.600000001</v>
          </cell>
          <cell r="Q295">
            <v>3467025.8499999996</v>
          </cell>
          <cell r="R295">
            <v>13662042.399999999</v>
          </cell>
          <cell r="S295">
            <v>5545604.3499999996</v>
          </cell>
          <cell r="T295">
            <v>9094235.25</v>
          </cell>
          <cell r="U295">
            <v>7915084.5</v>
          </cell>
          <cell r="V295">
            <v>40915204.350000001</v>
          </cell>
          <cell r="W295">
            <v>5568862.6499999994</v>
          </cell>
          <cell r="Y295">
            <v>12.243891776993406</v>
          </cell>
          <cell r="Z295">
            <v>7.2095640504849152</v>
          </cell>
          <cell r="AA295">
            <v>7.2519295036676334</v>
          </cell>
          <cell r="AB295">
            <v>13.517423518048599</v>
          </cell>
          <cell r="AC295">
            <v>4.8042806800440303</v>
          </cell>
          <cell r="AD295">
            <v>14.988952374586372</v>
          </cell>
          <cell r="AE295">
            <v>6.7682207510573793</v>
          </cell>
          <cell r="AF295">
            <v>3.4486647561076098</v>
          </cell>
          <cell r="AG295">
            <v>4.3775605937698865</v>
          </cell>
          <cell r="AH295">
            <v>19.603938374540306</v>
          </cell>
          <cell r="AI295">
            <v>9.9817312621395082</v>
          </cell>
          <cell r="AK295">
            <v>12.243891776993406</v>
          </cell>
          <cell r="AL295">
            <v>2.9270805404288698</v>
          </cell>
          <cell r="AM295">
            <v>2.986795767035801</v>
          </cell>
          <cell r="AN295">
            <v>13.517423518048599</v>
          </cell>
          <cell r="AO295">
            <v>2.075865521204832</v>
          </cell>
          <cell r="AP295">
            <v>14.988952374586372</v>
          </cell>
          <cell r="AQ295">
            <v>2.5863268389133736</v>
          </cell>
          <cell r="AR295">
            <v>2.1138878950383515</v>
          </cell>
          <cell r="AS295">
            <v>1.200642920366954</v>
          </cell>
          <cell r="AT295">
            <v>19.603938374540306</v>
          </cell>
          <cell r="AU295">
            <v>6.3577005198807459</v>
          </cell>
        </row>
        <row r="297">
          <cell r="L297" t="str">
            <v>Gain &gt; 0</v>
          </cell>
          <cell r="M297">
            <v>6723958.0866666678</v>
          </cell>
          <cell r="N297">
            <v>7842156.4333333336</v>
          </cell>
          <cell r="O297">
            <v>8003240.8733333321</v>
          </cell>
          <cell r="P297">
            <v>13123818.173333334</v>
          </cell>
          <cell r="Q297">
            <v>5388013.4133333312</v>
          </cell>
          <cell r="R297">
            <v>10567364.653333334</v>
          </cell>
          <cell r="S297">
            <v>8583181.6333333328</v>
          </cell>
          <cell r="T297">
            <v>11395793.873333331</v>
          </cell>
          <cell r="U297">
            <v>8619195.793333333</v>
          </cell>
          <cell r="V297">
            <v>34067527.50666666</v>
          </cell>
          <cell r="W297">
            <v>9904458.7599999979</v>
          </cell>
          <cell r="Y297">
            <v>7.0188272029083825</v>
          </cell>
          <cell r="Z297">
            <v>7.4104344440406811</v>
          </cell>
          <cell r="AA297">
            <v>7.4604528952498592</v>
          </cell>
          <cell r="AB297">
            <v>11.575853338640108</v>
          </cell>
          <cell r="AC297">
            <v>6.4361823050258664</v>
          </cell>
          <cell r="AD297">
            <v>10.303041928798581</v>
          </cell>
          <cell r="AE297">
            <v>8.6555066800847058</v>
          </cell>
          <cell r="AF297">
            <v>6.1392135748531045</v>
          </cell>
          <cell r="AG297">
            <v>5.5660717252409073</v>
          </cell>
          <cell r="AH297">
            <v>16.867600262894602</v>
          </cell>
          <cell r="AI297">
            <v>12.169179246864905</v>
          </cell>
          <cell r="AK297">
            <v>7.0188272029083825</v>
          </cell>
          <cell r="AL297">
            <v>3.3160689693627261</v>
          </cell>
          <cell r="AM297">
            <v>3.3878211798969029</v>
          </cell>
          <cell r="AN297">
            <v>11.575853338640108</v>
          </cell>
          <cell r="AO297">
            <v>3.1944654958617567</v>
          </cell>
          <cell r="AP297">
            <v>10.303041928798581</v>
          </cell>
          <cell r="AQ297">
            <v>4.2942625860947494</v>
          </cell>
          <cell r="AR297">
            <v>3.3632543122551097</v>
          </cell>
          <cell r="AS297">
            <v>1.3647802941066525</v>
          </cell>
          <cell r="AT297">
            <v>16.867600262894602</v>
          </cell>
          <cell r="AU297">
            <v>8.2052942939521749</v>
          </cell>
        </row>
        <row r="298">
          <cell r="L298" t="str">
            <v>Gain &lt;=0</v>
          </cell>
          <cell r="M298">
            <v>5004924.1538461521</v>
          </cell>
          <cell r="N298">
            <v>8506681.5538461562</v>
          </cell>
          <cell r="O298">
            <v>8747302.9846153855</v>
          </cell>
          <cell r="P298">
            <v>14656947.907692306</v>
          </cell>
          <cell r="Q298">
            <v>7242196.2153846165</v>
          </cell>
          <cell r="R298">
            <v>7607866.8384615378</v>
          </cell>
          <cell r="S298">
            <v>9704401.3230769243</v>
          </cell>
          <cell r="T298">
            <v>9151259.3999999985</v>
          </cell>
          <cell r="U298">
            <v>8417915.5384615399</v>
          </cell>
          <cell r="V298">
            <v>23105627.446153842</v>
          </cell>
          <cell r="W298">
            <v>13292007.346153846</v>
          </cell>
          <cell r="Y298">
            <v>5.6375665633276526</v>
          </cell>
          <cell r="Z298">
            <v>8.0399591595274771</v>
          </cell>
          <cell r="AA298">
            <v>8.1410815598819273</v>
          </cell>
          <cell r="AB298">
            <v>13.52442864622348</v>
          </cell>
          <cell r="AC298">
            <v>8.0717055439364724</v>
          </cell>
          <cell r="AD298">
            <v>7.9053979601746835</v>
          </cell>
          <cell r="AE298">
            <v>8.6203073068199547</v>
          </cell>
          <cell r="AF298">
            <v>4.5927887124475104</v>
          </cell>
          <cell r="AG298">
            <v>5.5819058409892026</v>
          </cell>
          <cell r="AH298">
            <v>14.521068203348952</v>
          </cell>
          <cell r="AI298">
            <v>15.36975067269881</v>
          </cell>
          <cell r="AK298">
            <v>5.6375665633276526</v>
          </cell>
          <cell r="AL298">
            <v>3.2450661299606924</v>
          </cell>
          <cell r="AM298">
            <v>3.3660956764056413</v>
          </cell>
          <cell r="AN298">
            <v>13.52442864622348</v>
          </cell>
          <cell r="AO298">
            <v>3.4771287175401353</v>
          </cell>
          <cell r="AP298">
            <v>7.9053979601746835</v>
          </cell>
          <cell r="AQ298">
            <v>3.7146038168181592</v>
          </cell>
          <cell r="AR298">
            <v>2.4901302805868903</v>
          </cell>
          <cell r="AS298">
            <v>1.3572703411444449</v>
          </cell>
          <cell r="AT298">
            <v>14.521068203348952</v>
          </cell>
          <cell r="AU298">
            <v>10.350902501574287</v>
          </cell>
        </row>
        <row r="299">
          <cell r="L299" t="str">
            <v>Target;Gain &gt; 1; #pref=2</v>
          </cell>
          <cell r="M299" t="e">
            <v>#DIV/0!</v>
          </cell>
          <cell r="N299" t="e">
            <v>#DIV/0!</v>
          </cell>
          <cell r="O299" t="e">
            <v>#DIV/0!</v>
          </cell>
          <cell r="P299" t="e">
            <v>#DIV/0!</v>
          </cell>
          <cell r="Q299" t="e">
            <v>#DIV/0!</v>
          </cell>
          <cell r="R299" t="e">
            <v>#DIV/0!</v>
          </cell>
          <cell r="S299" t="e">
            <v>#DIV/0!</v>
          </cell>
          <cell r="T299" t="e">
            <v>#DIV/0!</v>
          </cell>
          <cell r="U299" t="e">
            <v>#DIV/0!</v>
          </cell>
          <cell r="V299" t="e">
            <v>#DIV/0!</v>
          </cell>
          <cell r="W299" t="e">
            <v>#DIV/0!</v>
          </cell>
          <cell r="X299" t="str">
            <v>Target;Gain &gt; 1; #pref=2</v>
          </cell>
          <cell r="Y299" t="e">
            <v>#DIV/0!</v>
          </cell>
          <cell r="Z299" t="e">
            <v>#DIV/0!</v>
          </cell>
          <cell r="AA299" t="e">
            <v>#DIV/0!</v>
          </cell>
          <cell r="AB299" t="e">
            <v>#DIV/0!</v>
          </cell>
          <cell r="AC299" t="e">
            <v>#DIV/0!</v>
          </cell>
          <cell r="AD299" t="e">
            <v>#DIV/0!</v>
          </cell>
          <cell r="AE299" t="e">
            <v>#DIV/0!</v>
          </cell>
          <cell r="AF299" t="e">
            <v>#DIV/0!</v>
          </cell>
          <cell r="AG299" t="e">
            <v>#DIV/0!</v>
          </cell>
          <cell r="AH299" t="e">
            <v>#DIV/0!</v>
          </cell>
          <cell r="AI299" t="e">
            <v>#DIV/0!</v>
          </cell>
          <cell r="AJ299" t="str">
            <v>Target;Gain &gt; 1; #pref=2</v>
          </cell>
          <cell r="AK299" t="e">
            <v>#DIV/0!</v>
          </cell>
          <cell r="AL299" t="e">
            <v>#DIV/0!</v>
          </cell>
          <cell r="AM299" t="e">
            <v>#DIV/0!</v>
          </cell>
          <cell r="AN299" t="e">
            <v>#DIV/0!</v>
          </cell>
          <cell r="AO299" t="e">
            <v>#DIV/0!</v>
          </cell>
          <cell r="AP299" t="e">
            <v>#DIV/0!</v>
          </cell>
          <cell r="AQ299" t="e">
            <v>#DIV/0!</v>
          </cell>
          <cell r="AR299" t="e">
            <v>#DIV/0!</v>
          </cell>
          <cell r="AS299" t="e">
            <v>#DIV/0!</v>
          </cell>
          <cell r="AT299" t="e">
            <v>#DIV/0!</v>
          </cell>
          <cell r="AU299" t="e">
            <v>#DIV/0!</v>
          </cell>
        </row>
        <row r="300">
          <cell r="L300" t="str">
            <v>Target; Gain &gt; 1; #pref=3</v>
          </cell>
          <cell r="M300" t="e">
            <v>#DIV/0!</v>
          </cell>
          <cell r="N300" t="e">
            <v>#DIV/0!</v>
          </cell>
          <cell r="O300" t="e">
            <v>#DIV/0!</v>
          </cell>
          <cell r="P300" t="e">
            <v>#DIV/0!</v>
          </cell>
          <cell r="Q300" t="e">
            <v>#DIV/0!</v>
          </cell>
          <cell r="R300" t="e">
            <v>#DIV/0!</v>
          </cell>
          <cell r="S300" t="e">
            <v>#DIV/0!</v>
          </cell>
          <cell r="T300" t="e">
            <v>#DIV/0!</v>
          </cell>
          <cell r="U300" t="e">
            <v>#DIV/0!</v>
          </cell>
          <cell r="V300" t="e">
            <v>#DIV/0!</v>
          </cell>
          <cell r="W300" t="e">
            <v>#DIV/0!</v>
          </cell>
          <cell r="X300" t="str">
            <v>Target; Gain &gt; 1; #pref=3</v>
          </cell>
          <cell r="Y300" t="e">
            <v>#DIV/0!</v>
          </cell>
          <cell r="Z300" t="e">
            <v>#DIV/0!</v>
          </cell>
          <cell r="AA300" t="e">
            <v>#DIV/0!</v>
          </cell>
          <cell r="AB300" t="e">
            <v>#DIV/0!</v>
          </cell>
          <cell r="AC300" t="e">
            <v>#DIV/0!</v>
          </cell>
          <cell r="AD300" t="e">
            <v>#DIV/0!</v>
          </cell>
          <cell r="AE300" t="e">
            <v>#DIV/0!</v>
          </cell>
          <cell r="AF300" t="e">
            <v>#DIV/0!</v>
          </cell>
          <cell r="AG300" t="e">
            <v>#DIV/0!</v>
          </cell>
          <cell r="AH300" t="e">
            <v>#DIV/0!</v>
          </cell>
          <cell r="AI300" t="e">
            <v>#DIV/0!</v>
          </cell>
          <cell r="AJ300" t="str">
            <v>Target; Gain &gt; 1; #pref=3</v>
          </cell>
          <cell r="AK300" t="e">
            <v>#DIV/0!</v>
          </cell>
          <cell r="AL300" t="e">
            <v>#DIV/0!</v>
          </cell>
          <cell r="AM300" t="e">
            <v>#DIV/0!</v>
          </cell>
          <cell r="AN300" t="e">
            <v>#DIV/0!</v>
          </cell>
          <cell r="AO300" t="e">
            <v>#DIV/0!</v>
          </cell>
          <cell r="AP300" t="e">
            <v>#DIV/0!</v>
          </cell>
          <cell r="AQ300" t="e">
            <v>#DIV/0!</v>
          </cell>
          <cell r="AR300" t="e">
            <v>#DIV/0!</v>
          </cell>
          <cell r="AS300" t="e">
            <v>#DIV/0!</v>
          </cell>
          <cell r="AT300" t="e">
            <v>#DIV/0!</v>
          </cell>
          <cell r="AU300" t="e">
            <v>#DIV/0!</v>
          </cell>
        </row>
        <row r="301">
          <cell r="L301" t="str">
            <v>Target; Gain &gt; 1; #pref=4</v>
          </cell>
          <cell r="M301" t="e">
            <v>#DIV/0!</v>
          </cell>
          <cell r="N301" t="e">
            <v>#DIV/0!</v>
          </cell>
          <cell r="O301" t="e">
            <v>#DIV/0!</v>
          </cell>
          <cell r="P301" t="e">
            <v>#DIV/0!</v>
          </cell>
          <cell r="Q301" t="e">
            <v>#DIV/0!</v>
          </cell>
          <cell r="R301" t="e">
            <v>#DIV/0!</v>
          </cell>
          <cell r="S301" t="e">
            <v>#DIV/0!</v>
          </cell>
          <cell r="T301" t="e">
            <v>#DIV/0!</v>
          </cell>
          <cell r="U301" t="e">
            <v>#DIV/0!</v>
          </cell>
          <cell r="V301" t="e">
            <v>#DIV/0!</v>
          </cell>
          <cell r="W301" t="e">
            <v>#DIV/0!</v>
          </cell>
          <cell r="X301" t="str">
            <v>Target; Gain &gt; 1; #pref=4</v>
          </cell>
          <cell r="Y301" t="e">
            <v>#DIV/0!</v>
          </cell>
          <cell r="Z301" t="e">
            <v>#DIV/0!</v>
          </cell>
          <cell r="AA301" t="e">
            <v>#DIV/0!</v>
          </cell>
          <cell r="AB301" t="e">
            <v>#DIV/0!</v>
          </cell>
          <cell r="AC301" t="e">
            <v>#DIV/0!</v>
          </cell>
          <cell r="AD301" t="e">
            <v>#DIV/0!</v>
          </cell>
          <cell r="AE301" t="e">
            <v>#DIV/0!</v>
          </cell>
          <cell r="AF301" t="e">
            <v>#DIV/0!</v>
          </cell>
          <cell r="AG301" t="e">
            <v>#DIV/0!</v>
          </cell>
          <cell r="AH301" t="e">
            <v>#DIV/0!</v>
          </cell>
          <cell r="AI301" t="e">
            <v>#DIV/0!</v>
          </cell>
          <cell r="AJ301" t="str">
            <v>Target; Gain &gt; 1; #pref=4</v>
          </cell>
          <cell r="AK301" t="e">
            <v>#DIV/0!</v>
          </cell>
          <cell r="AL301" t="e">
            <v>#DIV/0!</v>
          </cell>
          <cell r="AM301" t="e">
            <v>#DIV/0!</v>
          </cell>
          <cell r="AN301" t="e">
            <v>#DIV/0!</v>
          </cell>
          <cell r="AO301" t="e">
            <v>#DIV/0!</v>
          </cell>
          <cell r="AP301" t="e">
            <v>#DIV/0!</v>
          </cell>
          <cell r="AQ301" t="e">
            <v>#DIV/0!</v>
          </cell>
          <cell r="AR301" t="e">
            <v>#DIV/0!</v>
          </cell>
          <cell r="AS301" t="e">
            <v>#DIV/0!</v>
          </cell>
          <cell r="AT301" t="e">
            <v>#DIV/0!</v>
          </cell>
          <cell r="AU301" t="e">
            <v>#DIV/0!</v>
          </cell>
        </row>
        <row r="314">
          <cell r="M314" t="str">
            <v>BNL</v>
          </cell>
          <cell r="N314" t="str">
            <v>BNL Causal</v>
          </cell>
          <cell r="O314" t="str">
            <v>BNL Causal HM</v>
          </cell>
          <cell r="P314" t="str">
            <v>SFS</v>
          </cell>
          <cell r="Q314" t="str">
            <v>SFS Causal</v>
          </cell>
          <cell r="R314" t="str">
            <v>SaLSa</v>
          </cell>
          <cell r="S314" t="str">
            <v>SaLSa Causal</v>
          </cell>
          <cell r="T314" t="str">
            <v>D&amp;C</v>
          </cell>
          <cell r="U314" t="str">
            <v>D&amp;C Causal</v>
          </cell>
          <cell r="V314" t="str">
            <v>BBS</v>
          </cell>
          <cell r="W314" t="str">
            <v>BBS Causal</v>
          </cell>
          <cell r="Y314" t="str">
            <v>BNL</v>
          </cell>
          <cell r="Z314" t="str">
            <v>BNL Causal</v>
          </cell>
          <cell r="AA314" t="str">
            <v>BNL Causal HM</v>
          </cell>
          <cell r="AB314" t="str">
            <v>SFS</v>
          </cell>
          <cell r="AC314" t="str">
            <v>SFS Causal</v>
          </cell>
          <cell r="AD314" t="str">
            <v>SaLSa</v>
          </cell>
          <cell r="AE314" t="str">
            <v>SaLSa Causal</v>
          </cell>
          <cell r="AF314" t="str">
            <v>D&amp;C</v>
          </cell>
          <cell r="AG314" t="str">
            <v>D&amp;C Causal</v>
          </cell>
          <cell r="AH314" t="str">
            <v>BBS</v>
          </cell>
          <cell r="AI314" t="str">
            <v>BBS Causal</v>
          </cell>
          <cell r="AK314" t="str">
            <v>BNL</v>
          </cell>
          <cell r="AL314" t="str">
            <v>BNL Causal</v>
          </cell>
          <cell r="AM314" t="str">
            <v>BNL Causal HM</v>
          </cell>
          <cell r="AN314" t="str">
            <v>SFS</v>
          </cell>
          <cell r="AO314" t="str">
            <v>SFS Causal</v>
          </cell>
          <cell r="AP314" t="str">
            <v>SaLSa</v>
          </cell>
          <cell r="AQ314" t="str">
            <v>SaLSa Causal</v>
          </cell>
          <cell r="AR314" t="str">
            <v>D&amp;C</v>
          </cell>
          <cell r="AS314" t="str">
            <v>D&amp;C Causal</v>
          </cell>
          <cell r="AT314" t="str">
            <v>BBS</v>
          </cell>
          <cell r="AU314" t="str">
            <v>BBS Causal</v>
          </cell>
        </row>
        <row r="316">
          <cell r="L316" t="str">
            <v>Target; Gain &gt; 1</v>
          </cell>
          <cell r="M316" t="e">
            <v>#VALUE!</v>
          </cell>
          <cell r="N316" t="e">
            <v>#VALUE!</v>
          </cell>
          <cell r="O316" t="e">
            <v>#VALUE!</v>
          </cell>
          <cell r="P316" t="e">
            <v>#VALUE!</v>
          </cell>
          <cell r="Q316" t="e">
            <v>#VALUE!</v>
          </cell>
          <cell r="R316" t="e">
            <v>#VALUE!</v>
          </cell>
          <cell r="S316" t="e">
            <v>#VALUE!</v>
          </cell>
          <cell r="T316" t="e">
            <v>#VALUE!</v>
          </cell>
          <cell r="U316" t="e">
            <v>#VALUE!</v>
          </cell>
          <cell r="V316" t="e">
            <v>#VALUE!</v>
          </cell>
          <cell r="W316" t="e">
            <v>#VALUE!</v>
          </cell>
          <cell r="X316" t="str">
            <v>Target; Gain &gt; 1</v>
          </cell>
          <cell r="Y316" t="e">
            <v>#VALUE!</v>
          </cell>
          <cell r="Z316" t="e">
            <v>#VALUE!</v>
          </cell>
          <cell r="AA316" t="e">
            <v>#VALUE!</v>
          </cell>
          <cell r="AB316" t="e">
            <v>#VALUE!</v>
          </cell>
          <cell r="AC316" t="e">
            <v>#VALUE!</v>
          </cell>
          <cell r="AD316" t="e">
            <v>#VALUE!</v>
          </cell>
          <cell r="AE316" t="e">
            <v>#VALUE!</v>
          </cell>
          <cell r="AF316" t="e">
            <v>#VALUE!</v>
          </cell>
          <cell r="AG316" t="e">
            <v>#VALUE!</v>
          </cell>
          <cell r="AH316" t="e">
            <v>#VALUE!</v>
          </cell>
          <cell r="AI316" t="e">
            <v>#VALUE!</v>
          </cell>
          <cell r="AJ316" t="str">
            <v>Target; Gain &gt; 1</v>
          </cell>
          <cell r="AK316" t="e">
            <v>#VALUE!</v>
          </cell>
          <cell r="AL316" t="e">
            <v>#VALUE!</v>
          </cell>
          <cell r="AM316" t="e">
            <v>#VALUE!</v>
          </cell>
          <cell r="AN316" t="e">
            <v>#VALUE!</v>
          </cell>
          <cell r="AO316" t="e">
            <v>#VALUE!</v>
          </cell>
          <cell r="AP316" t="e">
            <v>#VALUE!</v>
          </cell>
          <cell r="AQ316" t="e">
            <v>#VALUE!</v>
          </cell>
          <cell r="AR316" t="e">
            <v>#VALUE!</v>
          </cell>
          <cell r="AS316" t="e">
            <v>#VALUE!</v>
          </cell>
          <cell r="AT316" t="e">
            <v>#VALUE!</v>
          </cell>
          <cell r="AU316" t="e">
            <v>#VALUE!</v>
          </cell>
        </row>
        <row r="317">
          <cell r="L317" t="str">
            <v>Gain &gt; 1</v>
          </cell>
          <cell r="M317">
            <v>8459850.8000000007</v>
          </cell>
          <cell r="N317">
            <v>8094781.7000000002</v>
          </cell>
          <cell r="O317">
            <v>8244899.6999999993</v>
          </cell>
          <cell r="P317">
            <v>11453146.300000001</v>
          </cell>
          <cell r="Q317">
            <v>3664577.8000000003</v>
          </cell>
          <cell r="R317">
            <v>8034633</v>
          </cell>
          <cell r="S317">
            <v>4227940.4000000004</v>
          </cell>
          <cell r="T317">
            <v>9172258.4000000004</v>
          </cell>
          <cell r="U317">
            <v>7919872.7999999998</v>
          </cell>
          <cell r="V317">
            <v>42682352.100000001</v>
          </cell>
          <cell r="W317">
            <v>5768209.0999999996</v>
          </cell>
          <cell r="X317" t="str">
            <v>Gain &gt; 1</v>
          </cell>
          <cell r="Y317">
            <v>9.6000398077769198</v>
          </cell>
          <cell r="Z317">
            <v>7.3248629534849901</v>
          </cell>
          <cell r="AA317">
            <v>7.3892193618463349</v>
          </cell>
          <cell r="AB317">
            <v>11.767389501200523</v>
          </cell>
          <cell r="AC317">
            <v>4.8557871765078744</v>
          </cell>
          <cell r="AD317">
            <v>10.864542953041383</v>
          </cell>
          <cell r="AE317">
            <v>6.238454737351276</v>
          </cell>
          <cell r="AF317">
            <v>3.4241579864174123</v>
          </cell>
          <cell r="AG317">
            <v>4.4189764729468157</v>
          </cell>
          <cell r="AH317">
            <v>18.718666726117956</v>
          </cell>
          <cell r="AI317">
            <v>9.7646353339543559</v>
          </cell>
          <cell r="AJ317" t="str">
            <v>Gain &gt; 1</v>
          </cell>
          <cell r="AK317">
            <v>9.6000398077769198</v>
          </cell>
          <cell r="AL317">
            <v>2.9493121067760515</v>
          </cell>
          <cell r="AM317">
            <v>3.0303965359460561</v>
          </cell>
          <cell r="AN317">
            <v>11.767389501200523</v>
          </cell>
          <cell r="AO317">
            <v>2.1449846166069615</v>
          </cell>
          <cell r="AP317">
            <v>10.864542953041383</v>
          </cell>
          <cell r="AQ317">
            <v>2.4094994227634743</v>
          </cell>
          <cell r="AR317">
            <v>2.1261316156480463</v>
          </cell>
          <cell r="AS317">
            <v>1.2072535874322055</v>
          </cell>
          <cell r="AT317">
            <v>18.718666726117956</v>
          </cell>
          <cell r="AU317">
            <v>6.0044534602202475</v>
          </cell>
        </row>
        <row r="319">
          <cell r="L319" t="str">
            <v>Gain &gt; 0</v>
          </cell>
          <cell r="M319">
            <v>5013891.8</v>
          </cell>
          <cell r="N319">
            <v>4665721.4000000004</v>
          </cell>
          <cell r="O319">
            <v>4915424.5999999996</v>
          </cell>
          <cell r="P319">
            <v>8707755.5999999996</v>
          </cell>
          <cell r="Q319">
            <v>2785226.2</v>
          </cell>
          <cell r="R319">
            <v>6865548.5999999996</v>
          </cell>
          <cell r="S319">
            <v>4271425.8</v>
          </cell>
          <cell r="T319">
            <v>9705556.6000000015</v>
          </cell>
          <cell r="U319">
            <v>8742480.3000000007</v>
          </cell>
          <cell r="V319">
            <v>20980250.800000001</v>
          </cell>
          <cell r="W319">
            <v>5890457.5</v>
          </cell>
          <cell r="X319" t="str">
            <v>Gain &gt; 0</v>
          </cell>
          <cell r="Y319">
            <v>4.8863280975725507</v>
          </cell>
          <cell r="Z319">
            <v>5.4311187100363894</v>
          </cell>
          <cell r="AA319">
            <v>5.4672750069992624</v>
          </cell>
          <cell r="AB319">
            <v>7.882506670197472</v>
          </cell>
          <cell r="AC319">
            <v>4.3293957152112856</v>
          </cell>
          <cell r="AD319">
            <v>7.4047391567844905</v>
          </cell>
          <cell r="AE319">
            <v>5.8686322115128862</v>
          </cell>
          <cell r="AF319">
            <v>5.0741524836746983</v>
          </cell>
          <cell r="AG319">
            <v>5.5198391601443291</v>
          </cell>
          <cell r="AH319">
            <v>13.239779171859844</v>
          </cell>
          <cell r="AI319">
            <v>9.1858777055516843</v>
          </cell>
          <cell r="AJ319" t="str">
            <v>Gain &gt; 0</v>
          </cell>
          <cell r="AK319">
            <v>4.8863280975725507</v>
          </cell>
          <cell r="AL319">
            <v>2.4758689242415137</v>
          </cell>
          <cell r="AM319">
            <v>2.5156416224548597</v>
          </cell>
          <cell r="AN319">
            <v>7.882506670197472</v>
          </cell>
          <cell r="AO319">
            <v>2.1817531478038292</v>
          </cell>
          <cell r="AP319">
            <v>7.4047391567844905</v>
          </cell>
          <cell r="AQ319">
            <v>2.4787241777405145</v>
          </cell>
          <cell r="AR319">
            <v>2.6666833674302324</v>
          </cell>
          <cell r="AS319">
            <v>1.2388110118685289</v>
          </cell>
          <cell r="AT319">
            <v>13.239779171859844</v>
          </cell>
          <cell r="AU319">
            <v>5.74347421254497</v>
          </cell>
        </row>
        <row r="320">
          <cell r="L320" t="str">
            <v>Gain &lt;=0</v>
          </cell>
          <cell r="M320">
            <v>2757822.8</v>
          </cell>
          <cell r="N320">
            <v>8613350.6999999993</v>
          </cell>
          <cell r="O320">
            <v>8765863.5999999996</v>
          </cell>
          <cell r="P320">
            <v>4516899.5999999996</v>
          </cell>
          <cell r="Q320">
            <v>6097027.6999999993</v>
          </cell>
          <cell r="R320">
            <v>2585383.1</v>
          </cell>
          <cell r="S320">
            <v>9502922.8000000007</v>
          </cell>
          <cell r="T320">
            <v>8916005.8000000007</v>
          </cell>
          <cell r="U320">
            <v>8192644.5999999996</v>
          </cell>
          <cell r="V320">
            <v>7189980.5999999996</v>
          </cell>
          <cell r="W320">
            <v>9444532.3999999985</v>
          </cell>
          <cell r="X320" t="str">
            <v>Gain &lt;=0</v>
          </cell>
          <cell r="Y320">
            <v>3.938546110363677</v>
          </cell>
          <cell r="Z320">
            <v>8.1258777052629725</v>
          </cell>
          <cell r="AA320">
            <v>8.1500113722635437</v>
          </cell>
          <cell r="AB320">
            <v>4.4170532883057607</v>
          </cell>
          <cell r="AC320">
            <v>7.3545191547920696</v>
          </cell>
          <cell r="AD320">
            <v>3.8676528222393243</v>
          </cell>
          <cell r="AE320">
            <v>8.2580564578762274</v>
          </cell>
          <cell r="AF320">
            <v>3.8663589550415054</v>
          </cell>
          <cell r="AG320">
            <v>5.1239972953451796</v>
          </cell>
          <cell r="AH320">
            <v>9.3380608908133578</v>
          </cell>
          <cell r="AI320">
            <v>14.623767545376904</v>
          </cell>
          <cell r="AJ320" t="str">
            <v>Gain &lt;=0</v>
          </cell>
          <cell r="AK320">
            <v>3.938546110363677</v>
          </cell>
          <cell r="AL320">
            <v>3.5163961716461927</v>
          </cell>
          <cell r="AM320">
            <v>3.6081168484874064</v>
          </cell>
          <cell r="AN320">
            <v>4.4170532883057607</v>
          </cell>
          <cell r="AO320">
            <v>3.049016631391714</v>
          </cell>
          <cell r="AP320">
            <v>3.8676528222393243</v>
          </cell>
          <cell r="AQ320">
            <v>3.6844344079727311</v>
          </cell>
          <cell r="AR320">
            <v>2.1847795956069609</v>
          </cell>
          <cell r="AS320">
            <v>1.1985429218970238</v>
          </cell>
          <cell r="AT320">
            <v>9.3380608908133578</v>
          </cell>
          <cell r="AU320">
            <v>9.8764289112528765</v>
          </cell>
        </row>
        <row r="321">
          <cell r="L321" t="str">
            <v>Target;Gain &gt; 1; #pref=2</v>
          </cell>
          <cell r="M321" t="e">
            <v>#VALUE!</v>
          </cell>
          <cell r="N321" t="e">
            <v>#VALUE!</v>
          </cell>
          <cell r="O321" t="e">
            <v>#VALUE!</v>
          </cell>
          <cell r="P321" t="e">
            <v>#VALUE!</v>
          </cell>
          <cell r="Q321" t="e">
            <v>#VALUE!</v>
          </cell>
          <cell r="R321" t="e">
            <v>#VALUE!</v>
          </cell>
          <cell r="S321" t="e">
            <v>#VALUE!</v>
          </cell>
          <cell r="T321" t="e">
            <v>#VALUE!</v>
          </cell>
          <cell r="U321" t="e">
            <v>#VALUE!</v>
          </cell>
          <cell r="V321" t="e">
            <v>#VALUE!</v>
          </cell>
          <cell r="W321" t="e">
            <v>#VALUE!</v>
          </cell>
          <cell r="X321" t="str">
            <v>Target;Gain &gt; 1; #pref=2</v>
          </cell>
          <cell r="Y321" t="e">
            <v>#VALUE!</v>
          </cell>
          <cell r="Z321" t="e">
            <v>#VALUE!</v>
          </cell>
          <cell r="AA321" t="e">
            <v>#VALUE!</v>
          </cell>
          <cell r="AB321" t="e">
            <v>#VALUE!</v>
          </cell>
          <cell r="AC321" t="e">
            <v>#VALUE!</v>
          </cell>
          <cell r="AD321" t="e">
            <v>#VALUE!</v>
          </cell>
          <cell r="AE321" t="e">
            <v>#VALUE!</v>
          </cell>
          <cell r="AF321" t="e">
            <v>#VALUE!</v>
          </cell>
          <cell r="AG321" t="e">
            <v>#VALUE!</v>
          </cell>
          <cell r="AH321" t="e">
            <v>#VALUE!</v>
          </cell>
          <cell r="AI321" t="e">
            <v>#VALUE!</v>
          </cell>
          <cell r="AJ321" t="str">
            <v>Target;Gain &gt; 1; #pref=2</v>
          </cell>
          <cell r="AK321" t="e">
            <v>#VALUE!</v>
          </cell>
          <cell r="AL321" t="e">
            <v>#VALUE!</v>
          </cell>
          <cell r="AM321" t="e">
            <v>#VALUE!</v>
          </cell>
          <cell r="AN321" t="e">
            <v>#VALUE!</v>
          </cell>
          <cell r="AO321" t="e">
            <v>#VALUE!</v>
          </cell>
          <cell r="AP321" t="e">
            <v>#VALUE!</v>
          </cell>
          <cell r="AQ321" t="e">
            <v>#VALUE!</v>
          </cell>
          <cell r="AR321" t="e">
            <v>#VALUE!</v>
          </cell>
          <cell r="AS321" t="e">
            <v>#VALUE!</v>
          </cell>
          <cell r="AT321" t="e">
            <v>#VALUE!</v>
          </cell>
          <cell r="AU321" t="e">
            <v>#VALUE!</v>
          </cell>
        </row>
        <row r="322">
          <cell r="L322" t="str">
            <v>Target; Gain &gt; 1; #pref=3</v>
          </cell>
          <cell r="M322" t="e">
            <v>#VALUE!</v>
          </cell>
          <cell r="N322" t="e">
            <v>#VALUE!</v>
          </cell>
          <cell r="O322" t="e">
            <v>#VALUE!</v>
          </cell>
          <cell r="P322" t="e">
            <v>#VALUE!</v>
          </cell>
          <cell r="Q322" t="e">
            <v>#VALUE!</v>
          </cell>
          <cell r="R322" t="e">
            <v>#VALUE!</v>
          </cell>
          <cell r="S322" t="e">
            <v>#VALUE!</v>
          </cell>
          <cell r="T322" t="e">
            <v>#VALUE!</v>
          </cell>
          <cell r="U322" t="e">
            <v>#VALUE!</v>
          </cell>
          <cell r="V322" t="e">
            <v>#VALUE!</v>
          </cell>
          <cell r="W322" t="e">
            <v>#VALUE!</v>
          </cell>
          <cell r="X322" t="str">
            <v>Target; Gain &gt; 1; #pref=3</v>
          </cell>
          <cell r="Y322" t="e">
            <v>#VALUE!</v>
          </cell>
          <cell r="Z322" t="e">
            <v>#VALUE!</v>
          </cell>
          <cell r="AA322" t="e">
            <v>#VALUE!</v>
          </cell>
          <cell r="AB322" t="e">
            <v>#VALUE!</v>
          </cell>
          <cell r="AC322" t="e">
            <v>#VALUE!</v>
          </cell>
          <cell r="AD322" t="e">
            <v>#VALUE!</v>
          </cell>
          <cell r="AE322" t="e">
            <v>#VALUE!</v>
          </cell>
          <cell r="AF322" t="e">
            <v>#VALUE!</v>
          </cell>
          <cell r="AG322" t="e">
            <v>#VALUE!</v>
          </cell>
          <cell r="AH322" t="e">
            <v>#VALUE!</v>
          </cell>
          <cell r="AI322" t="e">
            <v>#VALUE!</v>
          </cell>
          <cell r="AJ322" t="str">
            <v>Target; Gain &gt; 1; #pref=3</v>
          </cell>
          <cell r="AK322" t="e">
            <v>#VALUE!</v>
          </cell>
          <cell r="AL322" t="e">
            <v>#VALUE!</v>
          </cell>
          <cell r="AM322" t="e">
            <v>#VALUE!</v>
          </cell>
          <cell r="AN322" t="e">
            <v>#VALUE!</v>
          </cell>
          <cell r="AO322" t="e">
            <v>#VALUE!</v>
          </cell>
          <cell r="AP322" t="e">
            <v>#VALUE!</v>
          </cell>
          <cell r="AQ322" t="e">
            <v>#VALUE!</v>
          </cell>
          <cell r="AR322" t="e">
            <v>#VALUE!</v>
          </cell>
          <cell r="AS322" t="e">
            <v>#VALUE!</v>
          </cell>
          <cell r="AT322" t="e">
            <v>#VALUE!</v>
          </cell>
          <cell r="AU322" t="e">
            <v>#VALUE!</v>
          </cell>
        </row>
        <row r="323">
          <cell r="L323" t="str">
            <v>Target; Gain &gt; 1; #pref=4</v>
          </cell>
          <cell r="M323" t="e">
            <v>#VALUE!</v>
          </cell>
          <cell r="N323" t="e">
            <v>#VALUE!</v>
          </cell>
          <cell r="O323" t="e">
            <v>#VALUE!</v>
          </cell>
          <cell r="P323" t="e">
            <v>#VALUE!</v>
          </cell>
          <cell r="Q323" t="e">
            <v>#VALUE!</v>
          </cell>
          <cell r="R323" t="e">
            <v>#VALUE!</v>
          </cell>
          <cell r="S323" t="e">
            <v>#VALUE!</v>
          </cell>
          <cell r="T323" t="e">
            <v>#VALUE!</v>
          </cell>
          <cell r="U323" t="e">
            <v>#VALUE!</v>
          </cell>
          <cell r="V323" t="e">
            <v>#VALUE!</v>
          </cell>
          <cell r="W323" t="e">
            <v>#VALUE!</v>
          </cell>
          <cell r="X323" t="str">
            <v>Target; Gain &gt; 1; #pref=4</v>
          </cell>
          <cell r="Y323" t="e">
            <v>#VALUE!</v>
          </cell>
          <cell r="Z323" t="e">
            <v>#VALUE!</v>
          </cell>
          <cell r="AA323" t="e">
            <v>#VALUE!</v>
          </cell>
          <cell r="AB323" t="e">
            <v>#VALUE!</v>
          </cell>
          <cell r="AC323" t="e">
            <v>#VALUE!</v>
          </cell>
          <cell r="AD323" t="e">
            <v>#VALUE!</v>
          </cell>
          <cell r="AE323" t="e">
            <v>#VALUE!</v>
          </cell>
          <cell r="AF323" t="e">
            <v>#VALUE!</v>
          </cell>
          <cell r="AG323" t="e">
            <v>#VALUE!</v>
          </cell>
          <cell r="AH323" t="e">
            <v>#VALUE!</v>
          </cell>
          <cell r="AI323" t="e">
            <v>#VALUE!</v>
          </cell>
          <cell r="AJ323" t="str">
            <v>Target; Gain &gt; 1; #pref=4</v>
          </cell>
          <cell r="AK323" t="e">
            <v>#VALUE!</v>
          </cell>
          <cell r="AL323" t="e">
            <v>#VALUE!</v>
          </cell>
          <cell r="AM323" t="e">
            <v>#VALUE!</v>
          </cell>
          <cell r="AN323" t="e">
            <v>#VALUE!</v>
          </cell>
          <cell r="AO323" t="e">
            <v>#VALUE!</v>
          </cell>
          <cell r="AP323" t="e">
            <v>#VALUE!</v>
          </cell>
          <cell r="AQ323" t="e">
            <v>#VALUE!</v>
          </cell>
          <cell r="AR323" t="e">
            <v>#VALUE!</v>
          </cell>
          <cell r="AS323" t="e">
            <v>#VALUE!</v>
          </cell>
          <cell r="AT323" t="e">
            <v>#VALUE!</v>
          </cell>
          <cell r="AU323" t="e">
            <v>#VALUE!</v>
          </cell>
        </row>
        <row r="628">
          <cell r="M628" t="str">
            <v>BNL Causal</v>
          </cell>
          <cell r="N628" t="str">
            <v>BNL Causal HM</v>
          </cell>
          <cell r="O628" t="str">
            <v>SFS Causal</v>
          </cell>
          <cell r="P628" t="str">
            <v>SaLSa Causal</v>
          </cell>
          <cell r="Q628" t="str">
            <v>D&amp;C Causal</v>
          </cell>
          <cell r="R628" t="str">
            <v>BBS Causal</v>
          </cell>
          <cell r="T628" t="str">
            <v>BNL Causal</v>
          </cell>
          <cell r="U628" t="str">
            <v>BNL Causal HM</v>
          </cell>
          <cell r="V628" t="str">
            <v>SFS Causal</v>
          </cell>
          <cell r="W628" t="str">
            <v>SaLSa Causal</v>
          </cell>
          <cell r="X628" t="str">
            <v>D&amp;C Causal</v>
          </cell>
          <cell r="Y628" t="str">
            <v>BBS Causal</v>
          </cell>
        </row>
        <row r="630">
          <cell r="L630" t="str">
            <v>Gain &gt; 1</v>
          </cell>
          <cell r="M630">
            <v>0.18269414878817691</v>
          </cell>
          <cell r="N630">
            <v>0.16887739082306941</v>
          </cell>
          <cell r="O630">
            <v>0.67372995221251664</v>
          </cell>
          <cell r="P630">
            <v>0.33475560791153158</v>
          </cell>
          <cell r="Q630">
            <v>0.12475702637447769</v>
          </cell>
          <cell r="R630">
            <v>0.7653597771026015</v>
          </cell>
          <cell r="S630" t="str">
            <v>Gain &gt; 1</v>
          </cell>
          <cell r="T630">
            <v>0.32982716791638234</v>
          </cell>
          <cell r="U630">
            <v>0.32579340225277081</v>
          </cell>
          <cell r="V630">
            <v>0.54586441089821369</v>
          </cell>
          <cell r="W630">
            <v>0.381193403145486</v>
          </cell>
          <cell r="X630">
            <v>-0.29972568386502496</v>
          </cell>
          <cell r="Y630">
            <v>0.41456536760745011</v>
          </cell>
          <cell r="Z630" t="str">
            <v>Gain &gt; 1</v>
          </cell>
          <cell r="AA630">
            <v>0.73301596702618521</v>
          </cell>
          <cell r="AB630">
            <v>0.72693971587515505</v>
          </cell>
          <cell r="AC630">
            <v>0.80118178757842196</v>
          </cell>
          <cell r="AD630">
            <v>0.76880108544607151</v>
          </cell>
          <cell r="AE630">
            <v>0.42979066541393185</v>
          </cell>
          <cell r="AF630">
            <v>0.6373961549001359</v>
          </cell>
        </row>
        <row r="631">
          <cell r="L631" t="str">
            <v xml:space="preserve">Gain &gt; 0 </v>
          </cell>
          <cell r="M631">
            <v>-2.37910676353152</v>
          </cell>
          <cell r="N631">
            <v>-2.4160866398530643</v>
          </cell>
          <cell r="O631">
            <v>-3.0134314371965689</v>
          </cell>
          <cell r="P631">
            <v>-20.553532796038333</v>
          </cell>
          <cell r="Q631">
            <v>0.20821830330107155</v>
          </cell>
          <cell r="R631">
            <v>-5.992910183212147</v>
          </cell>
          <cell r="S631" t="str">
            <v xml:space="preserve">Gain &gt; 0 </v>
          </cell>
          <cell r="T631">
            <v>-1.061846403756705</v>
          </cell>
          <cell r="U631">
            <v>-1.0728275887844727</v>
          </cell>
          <cell r="V631">
            <v>-1.0320667923780689</v>
          </cell>
          <cell r="W631">
            <v>-4.5634474955553221</v>
          </cell>
          <cell r="X631">
            <v>-3.0489660229803425E-2</v>
          </cell>
          <cell r="Y631">
            <v>-2.3244866963771207</v>
          </cell>
          <cell r="Z631" t="str">
            <v xml:space="preserve">Gain &gt; 0 </v>
          </cell>
          <cell r="AA631">
            <v>-4.8580507517927418E-3</v>
          </cell>
          <cell r="AB631">
            <v>-1.9446749794357135E-2</v>
          </cell>
          <cell r="AC631">
            <v>-9.9170507226555057E-2</v>
          </cell>
          <cell r="AD631">
            <v>-2.2492429489839747</v>
          </cell>
          <cell r="AE631">
            <v>0.53937716644188782</v>
          </cell>
          <cell r="AF631">
            <v>-1.4366882035829009</v>
          </cell>
        </row>
        <row r="632">
          <cell r="L632" t="str">
            <v>Gain &lt;= 0</v>
          </cell>
          <cell r="M632">
            <v>-5.0569739966692975</v>
          </cell>
          <cell r="N632">
            <v>-5.2374720058054329</v>
          </cell>
          <cell r="O632">
            <v>-5.9199248294693465</v>
          </cell>
          <cell r="P632">
            <v>-19.00379965703226</v>
          </cell>
          <cell r="Q632">
            <v>5.3564651599284738E-2</v>
          </cell>
          <cell r="R632">
            <v>-48.811520151550084</v>
          </cell>
          <cell r="S632" t="str">
            <v>Gain &lt;= 0</v>
          </cell>
          <cell r="T632">
            <v>-2.1158109394964768</v>
          </cell>
          <cell r="U632">
            <v>-2.1590109501349621</v>
          </cell>
          <cell r="V632">
            <v>-1.963559183641638</v>
          </cell>
          <cell r="W632">
            <v>-5.4686968934068148</v>
          </cell>
          <cell r="X632">
            <v>-0.38424322626228241</v>
          </cell>
          <cell r="Y632">
            <v>-12.971788706657575</v>
          </cell>
          <cell r="Z632" t="str">
            <v>Gain &lt;= 0</v>
          </cell>
          <cell r="AA632">
            <v>-0.22360182496267195</v>
          </cell>
          <cell r="AB632">
            <v>-0.27365040724349227</v>
          </cell>
          <cell r="AC632">
            <v>-0.18938122684193381</v>
          </cell>
          <cell r="AD632">
            <v>-1.6835231308924419</v>
          </cell>
          <cell r="AE632">
            <v>0.3969988100971561</v>
          </cell>
          <cell r="AF632">
            <v>-8.550184269464987</v>
          </cell>
        </row>
        <row r="633">
          <cell r="L633" t="str">
            <v>Target; Gain &gt; 1</v>
          </cell>
          <cell r="M633">
            <v>-13.916576803661483</v>
          </cell>
          <cell r="N633">
            <v>-13.95401384871575</v>
          </cell>
          <cell r="O633">
            <v>-21.839514864136621</v>
          </cell>
          <cell r="P633">
            <v>-131.05562942699726</v>
          </cell>
          <cell r="Q633">
            <v>0.23815948371528931</v>
          </cell>
          <cell r="R633">
            <v>-23.770566751016997</v>
          </cell>
          <cell r="S633" t="str">
            <v>Target; Gain &gt; 1</v>
          </cell>
          <cell r="T633">
            <v>-5.9473617162293033</v>
          </cell>
          <cell r="U633">
            <v>-5.9700962673398923</v>
          </cell>
          <cell r="V633">
            <v>-7.658423615050217</v>
          </cell>
          <cell r="W633">
            <v>-26.823247833293728</v>
          </cell>
          <cell r="X633">
            <v>6.3000704742054048E-2</v>
          </cell>
          <cell r="Y633">
            <v>-6.8156550673021234</v>
          </cell>
          <cell r="Z633" t="str">
            <v>Target; Gain &gt; 1</v>
          </cell>
          <cell r="AA633">
            <v>-2.7519381637215212</v>
          </cell>
          <cell r="AB633">
            <v>-2.7763920272554543</v>
          </cell>
          <cell r="AC633">
            <v>-4.0479671874120369</v>
          </cell>
          <cell r="AD633">
            <v>-15.582757175764549</v>
          </cell>
          <cell r="AE633">
            <v>0.59414682742442682</v>
          </cell>
          <cell r="AF633">
            <v>-5.3665117876501212</v>
          </cell>
        </row>
        <row r="639">
          <cell r="L639" t="str">
            <v>Gain &gt; 1</v>
          </cell>
          <cell r="M639">
            <v>0.277550399358093</v>
          </cell>
          <cell r="N639">
            <v>0.26352690877076596</v>
          </cell>
          <cell r="O639">
            <v>0.61727255071001053</v>
          </cell>
          <cell r="P639">
            <v>0.34078365592945759</v>
          </cell>
          <cell r="Q639">
            <v>0.14036871969817113</v>
          </cell>
          <cell r="R639">
            <v>0.8928330713822098</v>
          </cell>
          <cell r="S639" t="str">
            <v>Gain &gt; 1</v>
          </cell>
          <cell r="T639">
            <v>0.30807275085827557</v>
          </cell>
          <cell r="U639">
            <v>0.30407574689171468</v>
          </cell>
          <cell r="V639">
            <v>0.5756388220966463</v>
          </cell>
          <cell r="W639">
            <v>0.3479817780042872</v>
          </cell>
          <cell r="X639">
            <v>-0.22883259773627432</v>
          </cell>
          <cell r="Y639">
            <v>0.48823744766506072</v>
          </cell>
          <cell r="Z639" t="str">
            <v>Gain &gt; 1</v>
          </cell>
          <cell r="AA639">
            <v>0.73450738610471145</v>
          </cell>
          <cell r="AB639">
            <v>0.7273831310558605</v>
          </cell>
          <cell r="AC639">
            <v>0.81749647505092859</v>
          </cell>
          <cell r="AD639">
            <v>0.75680084768919142</v>
          </cell>
          <cell r="AE639">
            <v>0.43905677886409411</v>
          </cell>
          <cell r="AF639">
            <v>0.67041235668471866</v>
          </cell>
        </row>
        <row r="640">
          <cell r="L640" t="str">
            <v xml:space="preserve">Gain &gt; 0 </v>
          </cell>
          <cell r="M640">
            <v>-7.1695948530575787E-2</v>
          </cell>
          <cell r="N640">
            <v>-0.12030740518489008</v>
          </cell>
          <cell r="O640">
            <v>0.59860308105554627</v>
          </cell>
          <cell r="P640">
            <v>0.12023907491339292</v>
          </cell>
          <cell r="Q640">
            <v>0.18826525752507334</v>
          </cell>
          <cell r="R640">
            <v>0.73687426893697927</v>
          </cell>
          <cell r="S640" t="str">
            <v xml:space="preserve">Gain &gt; 0 </v>
          </cell>
          <cell r="T640">
            <v>5.3742861922919313E-3</v>
          </cell>
          <cell r="U640">
            <v>-1.2473627479950705E-3</v>
          </cell>
          <cell r="V640">
            <v>0.51289807907154739</v>
          </cell>
          <cell r="W640">
            <v>0.26471511236322037</v>
          </cell>
          <cell r="X640">
            <v>-7.8108760953866721E-2</v>
          </cell>
          <cell r="Y640">
            <v>0.25490023940353401</v>
          </cell>
          <cell r="Z640" t="str">
            <v xml:space="preserve">Gain &gt; 0 </v>
          </cell>
          <cell r="AA640">
            <v>0.61133864393157489</v>
          </cell>
          <cell r="AB640">
            <v>0.60007899833535672</v>
          </cell>
          <cell r="AC640">
            <v>0.78997587309897788</v>
          </cell>
          <cell r="AD640">
            <v>0.67302693016142268</v>
          </cell>
          <cell r="AE640">
            <v>0.50019698926229417</v>
          </cell>
          <cell r="AF640">
            <v>0.54990990127379447</v>
          </cell>
        </row>
        <row r="641">
          <cell r="L641" t="str">
            <v>Gain &lt;= 0</v>
          </cell>
          <cell r="M641">
            <v>-1.6645514019932754</v>
          </cell>
          <cell r="N641">
            <v>-1.6738101156453276</v>
          </cell>
          <cell r="O641">
            <v>-0.31021029029831698</v>
          </cell>
          <cell r="P641">
            <v>-1.9038294730498437</v>
          </cell>
          <cell r="Q641">
            <v>4.0460306797659232E-2</v>
          </cell>
          <cell r="R641">
            <v>-0.2164937866360935</v>
          </cell>
          <cell r="S641" t="str">
            <v>Gain &lt;= 0</v>
          </cell>
          <cell r="T641">
            <v>-1.1363984371696665</v>
          </cell>
          <cell r="U641">
            <v>-1.2742494095731725</v>
          </cell>
          <cell r="V641">
            <v>-0.35708337139521507</v>
          </cell>
          <cell r="W641">
            <v>-0.61451956351215609</v>
          </cell>
          <cell r="X641">
            <v>-0.33533690585334092</v>
          </cell>
          <cell r="Y641">
            <v>-0.60010542045952431</v>
          </cell>
          <cell r="Z641" t="str">
            <v>Gain &lt;= 0</v>
          </cell>
          <cell r="AA641">
            <v>0.16978968212104684</v>
          </cell>
          <cell r="AB641">
            <v>0.10558147467578292</v>
          </cell>
          <cell r="AC641">
            <v>0.34700933298465109</v>
          </cell>
          <cell r="AD641">
            <v>0.3655125442581878</v>
          </cell>
          <cell r="AE641">
            <v>0.38747816059612106</v>
          </cell>
          <cell r="AF641">
            <v>-5.9939414553032866E-2</v>
          </cell>
        </row>
        <row r="642">
          <cell r="L642" t="str">
            <v>Target; Gain &gt; 1</v>
          </cell>
          <cell r="M642">
            <v>-12.054475368595254</v>
          </cell>
          <cell r="N642">
            <v>-12.000243007123546</v>
          </cell>
          <cell r="O642">
            <v>-12.658154546252209</v>
          </cell>
          <cell r="P642">
            <v>-21.886243486250596</v>
          </cell>
          <cell r="Q642">
            <v>0.24545137913554649</v>
          </cell>
          <cell r="R642">
            <v>-5.0021323097517376</v>
          </cell>
          <cell r="S642" t="str">
            <v>Target; Gain &gt; 1</v>
          </cell>
          <cell r="T642">
            <v>-4.8053551789714657</v>
          </cell>
          <cell r="U642">
            <v>-4.7242334072396996</v>
          </cell>
          <cell r="V642">
            <v>-5.7523538623402972</v>
          </cell>
          <cell r="W642">
            <v>-13.027251468665007</v>
          </cell>
          <cell r="X642">
            <v>8.0613488402120292E-2</v>
          </cell>
          <cell r="Y642">
            <v>-2.2318953920667961</v>
          </cell>
          <cell r="Z642" t="str">
            <v>Target; Gain &gt; 1</v>
          </cell>
          <cell r="AA642">
            <v>-1.9411314746568402</v>
          </cell>
          <cell r="AB642">
            <v>-1.8778676347201346</v>
          </cell>
          <cell r="AC642">
            <v>-2.908030676455807</v>
          </cell>
          <cell r="AD642">
            <v>-6.6963384834282387</v>
          </cell>
          <cell r="AE642">
            <v>0.60035059609855979</v>
          </cell>
          <cell r="AF642">
            <v>-1.4577652275646189</v>
          </cell>
        </row>
        <row r="949">
          <cell r="N949" t="str">
            <v>BNL Causal</v>
          </cell>
          <cell r="O949" t="str">
            <v>BNL Causal HM</v>
          </cell>
          <cell r="P949" t="str">
            <v>SFS Causal</v>
          </cell>
          <cell r="Q949" t="str">
            <v>SaLSa Causal</v>
          </cell>
          <cell r="R949" t="str">
            <v>D&amp;C Causal</v>
          </cell>
          <cell r="S949" t="str">
            <v>BBS Causal</v>
          </cell>
          <cell r="V949" t="str">
            <v>BNL Causal</v>
          </cell>
          <cell r="W949" t="str">
            <v>BNL Causal HM</v>
          </cell>
          <cell r="X949" t="str">
            <v>SFS Causal</v>
          </cell>
          <cell r="Y949" t="str">
            <v>SaLSa Causal</v>
          </cell>
          <cell r="Z949" t="str">
            <v>D&amp;C Causal</v>
          </cell>
          <cell r="AA949" t="str">
            <v>BBS Causal</v>
          </cell>
          <cell r="AD949" t="str">
            <v>BNL Causal</v>
          </cell>
          <cell r="AE949" t="str">
            <v>BNL Causal HM</v>
          </cell>
          <cell r="AF949" t="str">
            <v>SFS Causal</v>
          </cell>
          <cell r="AG949" t="str">
            <v>SaLSa Causal</v>
          </cell>
          <cell r="AH949" t="str">
            <v>D&amp;C Causal</v>
          </cell>
          <cell r="AI949" t="str">
            <v>BBS Causal</v>
          </cell>
        </row>
        <row r="951">
          <cell r="M951" t="str">
            <v>Target; Gain &gt; 1</v>
          </cell>
          <cell r="N951" t="e">
            <v>#DIV/0!</v>
          </cell>
          <cell r="O951" t="e">
            <v>#DIV/0!</v>
          </cell>
          <cell r="P951" t="e">
            <v>#DIV/0!</v>
          </cell>
          <cell r="Q951" t="e">
            <v>#DIV/0!</v>
          </cell>
          <cell r="R951" t="e">
            <v>#DIV/0!</v>
          </cell>
          <cell r="S951" t="e">
            <v>#DIV/0!</v>
          </cell>
          <cell r="U951" t="str">
            <v>Target; Gain &gt; 1</v>
          </cell>
          <cell r="V951" t="e">
            <v>#DIV/0!</v>
          </cell>
          <cell r="W951" t="e">
            <v>#DIV/0!</v>
          </cell>
          <cell r="X951" t="e">
            <v>#DIV/0!</v>
          </cell>
          <cell r="Y951" t="e">
            <v>#DIV/0!</v>
          </cell>
          <cell r="Z951" t="e">
            <v>#DIV/0!</v>
          </cell>
          <cell r="AA951" t="e">
            <v>#DIV/0!</v>
          </cell>
          <cell r="AC951" t="str">
            <v>Target; Gain &gt; 1</v>
          </cell>
          <cell r="AD951" t="e">
            <v>#DIV/0!</v>
          </cell>
          <cell r="AE951" t="e">
            <v>#DIV/0!</v>
          </cell>
          <cell r="AF951" t="e">
            <v>#DIV/0!</v>
          </cell>
          <cell r="AG951" t="e">
            <v>#DIV/0!</v>
          </cell>
          <cell r="AH951" t="e">
            <v>#DIV/0!</v>
          </cell>
          <cell r="AI951" t="e">
            <v>#DIV/0!</v>
          </cell>
        </row>
        <row r="952">
          <cell r="M952" t="str">
            <v>Gain &gt; 1</v>
          </cell>
          <cell r="N952">
            <v>0.18269414878817691</v>
          </cell>
          <cell r="O952">
            <v>0.16887739082306941</v>
          </cell>
          <cell r="P952">
            <v>0.63073485338467794</v>
          </cell>
          <cell r="Q952">
            <v>0.40686681294964722</v>
          </cell>
          <cell r="R952">
            <v>0.18796002563954875</v>
          </cell>
          <cell r="S952">
            <v>0.39214429327174805</v>
          </cell>
          <cell r="U952" t="str">
            <v>Gain &gt; 1</v>
          </cell>
          <cell r="V952">
            <v>0.32982716791638234</v>
          </cell>
          <cell r="W952">
            <v>0.32579340225277081</v>
          </cell>
          <cell r="X952">
            <v>0.54951502462191926</v>
          </cell>
          <cell r="Y952">
            <v>0.37225134109874014</v>
          </cell>
          <cell r="Z952">
            <v>0.58336396963156678</v>
          </cell>
          <cell r="AA952">
            <v>5.3470805097444521E-2</v>
          </cell>
          <cell r="AC952" t="str">
            <v>Gain &gt; 1</v>
          </cell>
          <cell r="AD952">
            <v>0.73301596702618521</v>
          </cell>
          <cell r="AE952">
            <v>0.72693971587515505</v>
          </cell>
          <cell r="AF952">
            <v>0.8048197398978173</v>
          </cell>
          <cell r="AG952">
            <v>0.76294175992719648</v>
          </cell>
          <cell r="AH952">
            <v>0.88649051631678311</v>
          </cell>
          <cell r="AI952">
            <v>0.40531637990768266</v>
          </cell>
        </row>
        <row r="954">
          <cell r="M954" t="str">
            <v>Gain &gt; 0</v>
          </cell>
          <cell r="N954">
            <v>-2.37910676353152</v>
          </cell>
          <cell r="O954">
            <v>-2.4160866398530643</v>
          </cell>
          <cell r="P954">
            <v>-2.3516704822828549</v>
          </cell>
          <cell r="Q954">
            <v>-3.8630867098500894</v>
          </cell>
          <cell r="R954">
            <v>-1.7313360389304044</v>
          </cell>
          <cell r="S954">
            <v>-5.0660835478735278</v>
          </cell>
          <cell r="U954" t="str">
            <v>Gain &gt; 0</v>
          </cell>
          <cell r="V954">
            <v>-1.061846403756705</v>
          </cell>
          <cell r="W954">
            <v>-1.0728275887844727</v>
          </cell>
          <cell r="X954">
            <v>-1.1478335918990006</v>
          </cell>
          <cell r="Y954">
            <v>-1.7123492601582009</v>
          </cell>
          <cell r="Z954">
            <v>-0.34810847521737304</v>
          </cell>
          <cell r="AA954">
            <v>-2.9302897513169626</v>
          </cell>
          <cell r="AC954" t="str">
            <v>Gain &gt; 0</v>
          </cell>
          <cell r="AD954">
            <v>-4.8580507517927418E-3</v>
          </cell>
          <cell r="AE954">
            <v>-1.9446749794357135E-2</v>
          </cell>
          <cell r="AF954">
            <v>-0.15997949590631688</v>
          </cell>
          <cell r="AG954">
            <v>-0.46080429891961688</v>
          </cell>
          <cell r="AH954">
            <v>0.66311057224271719</v>
          </cell>
          <cell r="AI954">
            <v>-1.9129210114450852</v>
          </cell>
        </row>
        <row r="955">
          <cell r="M955" t="str">
            <v>Gain &lt;=0</v>
          </cell>
          <cell r="N955">
            <v>-5.0569739966692975</v>
          </cell>
          <cell r="O955">
            <v>-5.2374720058054329</v>
          </cell>
          <cell r="P955">
            <v>-5.1769214644137511</v>
          </cell>
          <cell r="Q955">
            <v>-6.5247587554040374</v>
          </cell>
          <cell r="R955">
            <v>-3.400135929934244</v>
          </cell>
          <cell r="S955">
            <v>-10.714620956326266</v>
          </cell>
          <cell r="U955" t="str">
            <v>Gain &lt;=0</v>
          </cell>
          <cell r="V955">
            <v>-2.1158109394964768</v>
          </cell>
          <cell r="W955">
            <v>-2.1590109501349621</v>
          </cell>
          <cell r="X955">
            <v>-2.3913318610552055</v>
          </cell>
          <cell r="Y955">
            <v>-2.2679074477604462</v>
          </cell>
          <cell r="Z955">
            <v>-0.72772474329320547</v>
          </cell>
          <cell r="AA955">
            <v>-5.450811658208031</v>
          </cell>
          <cell r="AC955" t="str">
            <v>Gain &lt;=0</v>
          </cell>
          <cell r="AD955">
            <v>-0.22360182496267195</v>
          </cell>
          <cell r="AE955">
            <v>-0.27365040724349227</v>
          </cell>
          <cell r="AF955">
            <v>-0.38471509290259925</v>
          </cell>
          <cell r="AG955">
            <v>-0.38217203523671245</v>
          </cell>
          <cell r="AH955">
            <v>0.58707005748284213</v>
          </cell>
          <cell r="AI955">
            <v>-3.4565364437881012</v>
          </cell>
        </row>
        <row r="956">
          <cell r="M956" t="str">
            <v>Target; Gain &gt; 1; #pref=2</v>
          </cell>
          <cell r="N956" t="e">
            <v>#DIV/0!</v>
          </cell>
          <cell r="O956" t="e">
            <v>#DIV/0!</v>
          </cell>
          <cell r="P956" t="e">
            <v>#DIV/0!</v>
          </cell>
          <cell r="Q956" t="e">
            <v>#DIV/0!</v>
          </cell>
          <cell r="R956" t="e">
            <v>#DIV/0!</v>
          </cell>
          <cell r="S956" t="e">
            <v>#DIV/0!</v>
          </cell>
          <cell r="U956" t="str">
            <v>Target; Gain &gt; 1; #pref=2</v>
          </cell>
          <cell r="V956" t="e">
            <v>#DIV/0!</v>
          </cell>
          <cell r="W956" t="e">
            <v>#DIV/0!</v>
          </cell>
          <cell r="X956" t="e">
            <v>#DIV/0!</v>
          </cell>
          <cell r="Y956" t="e">
            <v>#DIV/0!</v>
          </cell>
          <cell r="Z956" t="e">
            <v>#DIV/0!</v>
          </cell>
          <cell r="AA956" t="e">
            <v>#DIV/0!</v>
          </cell>
          <cell r="AC956" t="str">
            <v>Target; Gain &gt; 1; #pref=2</v>
          </cell>
          <cell r="AD956" t="e">
            <v>#DIV/0!</v>
          </cell>
          <cell r="AE956" t="e">
            <v>#DIV/0!</v>
          </cell>
          <cell r="AF956" t="e">
            <v>#DIV/0!</v>
          </cell>
          <cell r="AG956" t="e">
            <v>#DIV/0!</v>
          </cell>
          <cell r="AH956" t="e">
            <v>#DIV/0!</v>
          </cell>
          <cell r="AI956" t="e">
            <v>#DIV/0!</v>
          </cell>
        </row>
        <row r="957">
          <cell r="M957" t="str">
            <v>Target; Gain &gt; 1; #pref=3</v>
          </cell>
          <cell r="N957" t="e">
            <v>#DIV/0!</v>
          </cell>
          <cell r="O957" t="e">
            <v>#DIV/0!</v>
          </cell>
          <cell r="P957" t="e">
            <v>#DIV/0!</v>
          </cell>
          <cell r="Q957" t="e">
            <v>#DIV/0!</v>
          </cell>
          <cell r="R957" t="e">
            <v>#DIV/0!</v>
          </cell>
          <cell r="S957" t="e">
            <v>#DIV/0!</v>
          </cell>
          <cell r="U957" t="str">
            <v>Target; Gain &gt; 1; #pref=3</v>
          </cell>
          <cell r="V957" t="e">
            <v>#DIV/0!</v>
          </cell>
          <cell r="W957" t="e">
            <v>#DIV/0!</v>
          </cell>
          <cell r="X957" t="e">
            <v>#DIV/0!</v>
          </cell>
          <cell r="Y957" t="e">
            <v>#DIV/0!</v>
          </cell>
          <cell r="Z957" t="e">
            <v>#DIV/0!</v>
          </cell>
          <cell r="AA957" t="e">
            <v>#DIV/0!</v>
          </cell>
          <cell r="AC957" t="str">
            <v>Target; Gain &gt; 1; #pref=3</v>
          </cell>
          <cell r="AD957" t="e">
            <v>#DIV/0!</v>
          </cell>
          <cell r="AE957" t="e">
            <v>#DIV/0!</v>
          </cell>
          <cell r="AF957" t="e">
            <v>#DIV/0!</v>
          </cell>
          <cell r="AG957" t="e">
            <v>#DIV/0!</v>
          </cell>
          <cell r="AH957" t="e">
            <v>#DIV/0!</v>
          </cell>
          <cell r="AI957" t="e">
            <v>#DIV/0!</v>
          </cell>
        </row>
        <row r="958">
          <cell r="M958" t="str">
            <v>Target; Gain &gt; 1; #pref=4</v>
          </cell>
          <cell r="N958" t="e">
            <v>#DIV/0!</v>
          </cell>
          <cell r="O958" t="e">
            <v>#DIV/0!</v>
          </cell>
          <cell r="P958" t="e">
            <v>#DIV/0!</v>
          </cell>
          <cell r="Q958" t="e">
            <v>#DIV/0!</v>
          </cell>
          <cell r="R958" t="e">
            <v>#DIV/0!</v>
          </cell>
          <cell r="S958" t="e">
            <v>#DIV/0!</v>
          </cell>
          <cell r="U958" t="str">
            <v>Target; Gain &gt; 1; #pref=4</v>
          </cell>
          <cell r="V958" t="e">
            <v>#DIV/0!</v>
          </cell>
          <cell r="W958" t="e">
            <v>#DIV/0!</v>
          </cell>
          <cell r="X958" t="e">
            <v>#DIV/0!</v>
          </cell>
          <cell r="Y958" t="e">
            <v>#DIV/0!</v>
          </cell>
          <cell r="Z958" t="e">
            <v>#DIV/0!</v>
          </cell>
          <cell r="AA958" t="e">
            <v>#DIV/0!</v>
          </cell>
          <cell r="AC958" t="str">
            <v>Target; Gain &gt; 1; #pref=4</v>
          </cell>
          <cell r="AD958" t="e">
            <v>#DIV/0!</v>
          </cell>
          <cell r="AE958" t="e">
            <v>#DIV/0!</v>
          </cell>
          <cell r="AF958" t="e">
            <v>#DIV/0!</v>
          </cell>
          <cell r="AG958" t="e">
            <v>#DIV/0!</v>
          </cell>
          <cell r="AH958" t="e">
            <v>#DIV/0!</v>
          </cell>
          <cell r="AI958" t="e">
            <v>#DIV/0!</v>
          </cell>
        </row>
        <row r="972">
          <cell r="N972" t="str">
            <v>BNL Causal</v>
          </cell>
          <cell r="O972" t="str">
            <v>BNL Causal HM</v>
          </cell>
          <cell r="P972" t="str">
            <v>SFS Causal</v>
          </cell>
          <cell r="Q972" t="str">
            <v>SaLSa Causal</v>
          </cell>
          <cell r="R972" t="str">
            <v>D&amp;C Causal</v>
          </cell>
          <cell r="S972" t="str">
            <v>BBS Causal</v>
          </cell>
          <cell r="V972" t="str">
            <v>BNL Causal</v>
          </cell>
          <cell r="W972" t="str">
            <v>BNL Causal HM</v>
          </cell>
          <cell r="X972" t="str">
            <v>SFS Causal</v>
          </cell>
          <cell r="Y972" t="str">
            <v>SaLSa Causal</v>
          </cell>
          <cell r="Z972" t="str">
            <v>D&amp;C Causal</v>
          </cell>
          <cell r="AA972" t="str">
            <v>BBS Causal</v>
          </cell>
          <cell r="AD972" t="str">
            <v>BNL Causal</v>
          </cell>
          <cell r="AE972" t="str">
            <v>BNL Causal HM</v>
          </cell>
          <cell r="AF972" t="str">
            <v>SFS Causal</v>
          </cell>
          <cell r="AG972" t="str">
            <v>SaLSa Causal</v>
          </cell>
          <cell r="AH972" t="str">
            <v>D&amp;C Causal</v>
          </cell>
          <cell r="AI972" t="str">
            <v>BBS Causal</v>
          </cell>
        </row>
        <row r="974">
          <cell r="M974" t="str">
            <v>Target; Gain &gt; 1</v>
          </cell>
          <cell r="N974" t="e">
            <v>#VALUE!</v>
          </cell>
          <cell r="O974" t="e">
            <v>#VALUE!</v>
          </cell>
          <cell r="P974" t="e">
            <v>#VALUE!</v>
          </cell>
          <cell r="Q974" t="e">
            <v>#VALUE!</v>
          </cell>
          <cell r="R974" t="e">
            <v>#VALUE!</v>
          </cell>
          <cell r="S974" t="e">
            <v>#VALUE!</v>
          </cell>
          <cell r="U974" t="str">
            <v>Target; Gain &gt; 1</v>
          </cell>
          <cell r="V974" t="e">
            <v>#VALUE!</v>
          </cell>
          <cell r="W974" t="e">
            <v>#VALUE!</v>
          </cell>
          <cell r="X974" t="e">
            <v>#VALUE!</v>
          </cell>
          <cell r="Y974" t="e">
            <v>#VALUE!</v>
          </cell>
          <cell r="Z974" t="e">
            <v>#VALUE!</v>
          </cell>
          <cell r="AA974" t="e">
            <v>#VALUE!</v>
          </cell>
          <cell r="AC974" t="str">
            <v>Target; Gain &gt; 1</v>
          </cell>
          <cell r="AD974" t="e">
            <v>#VALUE!</v>
          </cell>
          <cell r="AE974" t="e">
            <v>#VALUE!</v>
          </cell>
          <cell r="AF974" t="e">
            <v>#VALUE!</v>
          </cell>
          <cell r="AG974" t="e">
            <v>#VALUE!</v>
          </cell>
          <cell r="AH974" t="e">
            <v>#VALUE!</v>
          </cell>
          <cell r="AI974" t="e">
            <v>#VALUE!</v>
          </cell>
        </row>
        <row r="975">
          <cell r="M975" t="str">
            <v>Gain &gt; 1</v>
          </cell>
          <cell r="N975">
            <v>0.277550399358093</v>
          </cell>
          <cell r="O975">
            <v>0.26352690877076596</v>
          </cell>
          <cell r="P975">
            <v>0.66311339769254518</v>
          </cell>
          <cell r="Q975">
            <v>0.66144455029934823</v>
          </cell>
          <cell r="R975">
            <v>7.5239953773434842E-2</v>
          </cell>
          <cell r="S975">
            <v>0.44426348881969008</v>
          </cell>
          <cell r="U975" t="str">
            <v>Gain &gt; 1</v>
          </cell>
          <cell r="V975">
            <v>0.30807275085827557</v>
          </cell>
          <cell r="W975">
            <v>0.30407574689171468</v>
          </cell>
          <cell r="X975">
            <v>0.53583993571623978</v>
          </cell>
          <cell r="Y975">
            <v>0.40354991613293167</v>
          </cell>
          <cell r="Z975">
            <v>0.54907980749936225</v>
          </cell>
          <cell r="AA975">
            <v>2.5909288797878516E-2</v>
          </cell>
          <cell r="AC975" t="str">
            <v>Gain &gt; 1</v>
          </cell>
          <cell r="AD975">
            <v>0.73450738610471145</v>
          </cell>
          <cell r="AE975">
            <v>0.7273831310558605</v>
          </cell>
          <cell r="AF975">
            <v>0.7986429679494178</v>
          </cell>
          <cell r="AG975">
            <v>0.78248416274691479</v>
          </cell>
          <cell r="AH975">
            <v>0.87843780797738624</v>
          </cell>
          <cell r="AI975">
            <v>0.43837944064847778</v>
          </cell>
        </row>
        <row r="977">
          <cell r="M977" t="str">
            <v>Gain &gt; 0</v>
          </cell>
          <cell r="N977">
            <v>-7.1695948530575787E-2</v>
          </cell>
          <cell r="O977">
            <v>-0.12030740518489008</v>
          </cell>
          <cell r="P977">
            <v>0.42404919735714908</v>
          </cell>
          <cell r="Q977">
            <v>0.10696391620086579</v>
          </cell>
          <cell r="R977">
            <v>-0.78913118946842842</v>
          </cell>
          <cell r="S977">
            <v>-5.3666425676217641E-2</v>
          </cell>
          <cell r="U977" t="str">
            <v>Gain &gt; 0</v>
          </cell>
          <cell r="V977">
            <v>5.3742861922919313E-3</v>
          </cell>
          <cell r="W977">
            <v>-1.2473627479950705E-3</v>
          </cell>
          <cell r="X977">
            <v>0.27374497540619802</v>
          </cell>
          <cell r="Y977">
            <v>-9.7851111929852658E-2</v>
          </cell>
          <cell r="Z977">
            <v>-7.1471256460906518E-2</v>
          </cell>
          <cell r="AA977">
            <v>-0.50509249678788892</v>
          </cell>
          <cell r="AC977" t="str">
            <v>Gain &gt; 0</v>
          </cell>
          <cell r="AD977">
            <v>0.61133864393157489</v>
          </cell>
          <cell r="AE977">
            <v>0.60007899833535672</v>
          </cell>
          <cell r="AF977">
            <v>0.69353774430783255</v>
          </cell>
          <cell r="AG977">
            <v>0.55852607650712882</v>
          </cell>
          <cell r="AH977">
            <v>0.75602793443511773</v>
          </cell>
          <cell r="AI977">
            <v>1.5111470631434185E-3</v>
          </cell>
        </row>
        <row r="978">
          <cell r="M978" t="str">
            <v>Gain &lt;=0</v>
          </cell>
          <cell r="N978">
            <v>-1.6645514019932754</v>
          </cell>
          <cell r="O978">
            <v>-1.6738101156453276</v>
          </cell>
          <cell r="P978">
            <v>-0.44302070894412521</v>
          </cell>
          <cell r="Q978">
            <v>-0.63081252218977069</v>
          </cell>
          <cell r="R978">
            <v>-1.8727289512582175</v>
          </cell>
          <cell r="S978">
            <v>-0.89475319052104751</v>
          </cell>
          <cell r="U978" t="str">
            <v>Gain &lt;=0</v>
          </cell>
          <cell r="V978">
            <v>-1.1363984371696665</v>
          </cell>
          <cell r="W978">
            <v>-1.2742494095731725</v>
          </cell>
          <cell r="X978">
            <v>-0.7150986662556007</v>
          </cell>
          <cell r="Y978">
            <v>-1.066688683677846</v>
          </cell>
          <cell r="Z978">
            <v>-0.4236436019081139</v>
          </cell>
          <cell r="AA978">
            <v>-1.8443156193042527</v>
          </cell>
          <cell r="AC978" t="str">
            <v>Gain &lt;=0</v>
          </cell>
          <cell r="AD978">
            <v>0.16978968212104684</v>
          </cell>
          <cell r="AE978">
            <v>0.10558147467578292</v>
          </cell>
          <cell r="AF978">
            <v>0.20244006358318611</v>
          </cell>
          <cell r="AG978">
            <v>0.15771601586465223</v>
          </cell>
          <cell r="AH978">
            <v>0.66576032887281422</v>
          </cell>
          <cell r="AI978">
            <v>-0.83429764784552241</v>
          </cell>
        </row>
        <row r="979">
          <cell r="M979" t="str">
            <v>Target; Gain &gt; 1; #pref=2</v>
          </cell>
          <cell r="N979" t="e">
            <v>#VALUE!</v>
          </cell>
          <cell r="O979" t="e">
            <v>#VALUE!</v>
          </cell>
          <cell r="P979" t="e">
            <v>#VALUE!</v>
          </cell>
          <cell r="Q979" t="e">
            <v>#VALUE!</v>
          </cell>
          <cell r="R979" t="e">
            <v>#VALUE!</v>
          </cell>
          <cell r="S979" t="e">
            <v>#VALUE!</v>
          </cell>
          <cell r="U979" t="str">
            <v>Target; Gain &gt; 1; #pref=2</v>
          </cell>
          <cell r="V979" t="e">
            <v>#VALUE!</v>
          </cell>
          <cell r="W979" t="e">
            <v>#VALUE!</v>
          </cell>
          <cell r="X979" t="e">
            <v>#VALUE!</v>
          </cell>
          <cell r="Y979" t="e">
            <v>#VALUE!</v>
          </cell>
          <cell r="Z979" t="e">
            <v>#VALUE!</v>
          </cell>
          <cell r="AA979" t="e">
            <v>#VALUE!</v>
          </cell>
          <cell r="AC979" t="str">
            <v>Target; Gain &gt; 1; #pref=2</v>
          </cell>
          <cell r="AD979" t="e">
            <v>#VALUE!</v>
          </cell>
          <cell r="AE979" t="e">
            <v>#VALUE!</v>
          </cell>
          <cell r="AF979" t="e">
            <v>#VALUE!</v>
          </cell>
          <cell r="AG979" t="e">
            <v>#VALUE!</v>
          </cell>
          <cell r="AH979" t="e">
            <v>#VALUE!</v>
          </cell>
          <cell r="AI979" t="e">
            <v>#VALUE!</v>
          </cell>
        </row>
        <row r="980">
          <cell r="M980" t="str">
            <v>Target; Gain &gt; 1; #pref=3</v>
          </cell>
          <cell r="N980" t="e">
            <v>#VALUE!</v>
          </cell>
          <cell r="O980" t="e">
            <v>#VALUE!</v>
          </cell>
          <cell r="P980" t="e">
            <v>#VALUE!</v>
          </cell>
          <cell r="Q980" t="e">
            <v>#VALUE!</v>
          </cell>
          <cell r="R980" t="e">
            <v>#VALUE!</v>
          </cell>
          <cell r="S980" t="e">
            <v>#VALUE!</v>
          </cell>
          <cell r="U980" t="str">
            <v>Target; Gain &gt; 1; #pref=3</v>
          </cell>
          <cell r="V980" t="e">
            <v>#VALUE!</v>
          </cell>
          <cell r="W980" t="e">
            <v>#VALUE!</v>
          </cell>
          <cell r="X980" t="e">
            <v>#VALUE!</v>
          </cell>
          <cell r="Y980" t="e">
            <v>#VALUE!</v>
          </cell>
          <cell r="Z980" t="e">
            <v>#VALUE!</v>
          </cell>
          <cell r="AA980" t="e">
            <v>#VALUE!</v>
          </cell>
          <cell r="AC980" t="str">
            <v>Target; Gain &gt; 1; #pref=3</v>
          </cell>
          <cell r="AD980" t="e">
            <v>#VALUE!</v>
          </cell>
          <cell r="AE980" t="e">
            <v>#VALUE!</v>
          </cell>
          <cell r="AF980" t="e">
            <v>#VALUE!</v>
          </cell>
          <cell r="AG980" t="e">
            <v>#VALUE!</v>
          </cell>
          <cell r="AH980" t="e">
            <v>#VALUE!</v>
          </cell>
          <cell r="AI980" t="e">
            <v>#VALUE!</v>
          </cell>
        </row>
        <row r="981">
          <cell r="M981" t="str">
            <v>Target; Gain &gt; 1; #pref=4</v>
          </cell>
          <cell r="N981" t="e">
            <v>#VALUE!</v>
          </cell>
          <cell r="O981" t="e">
            <v>#VALUE!</v>
          </cell>
          <cell r="P981" t="e">
            <v>#VALUE!</v>
          </cell>
          <cell r="Q981" t="e">
            <v>#VALUE!</v>
          </cell>
          <cell r="R981" t="e">
            <v>#VALUE!</v>
          </cell>
          <cell r="S981" t="e">
            <v>#VALUE!</v>
          </cell>
          <cell r="U981" t="str">
            <v>Target; Gain &gt; 1; #pref=4</v>
          </cell>
          <cell r="V981" t="e">
            <v>#VALUE!</v>
          </cell>
          <cell r="W981" t="e">
            <v>#VALUE!</v>
          </cell>
          <cell r="X981" t="e">
            <v>#VALUE!</v>
          </cell>
          <cell r="Y981" t="e">
            <v>#VALUE!</v>
          </cell>
          <cell r="Z981" t="e">
            <v>#VALUE!</v>
          </cell>
          <cell r="AA981" t="e">
            <v>#VALUE!</v>
          </cell>
          <cell r="AC981" t="str">
            <v>Target; Gain &gt; 1; #pref=4</v>
          </cell>
          <cell r="AD981" t="e">
            <v>#VALUE!</v>
          </cell>
          <cell r="AE981" t="e">
            <v>#VALUE!</v>
          </cell>
          <cell r="AF981" t="e">
            <v>#VALUE!</v>
          </cell>
          <cell r="AG981" t="e">
            <v>#VALUE!</v>
          </cell>
          <cell r="AH981" t="e">
            <v>#VALUE!</v>
          </cell>
          <cell r="AI981" t="e">
            <v>#VALUE!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Pure Decorrelation"/>
      <sheetName val="Data Driven"/>
      <sheetName val="Non-Leaky Wtd. Gain 4"/>
      <sheetName val="Leaky Wtd. Gain 4 (0.9, 0.1)"/>
      <sheetName val="Leaky Wtd. Gain 4 (0.8, 0.2)"/>
      <sheetName val="Leaky Wtd. Gain 4 (0.7, 0.3)"/>
      <sheetName val="Leaky Wtd. Gain 4 (0.6, 0.4)"/>
    </sheetNames>
    <sheetDataSet>
      <sheetData sheetId="0" refreshError="1"/>
      <sheetData sheetId="1">
        <row r="2">
          <cell r="M2" t="str">
            <v>BNL</v>
          </cell>
          <cell r="N2" t="str">
            <v>BNL Causal</v>
          </cell>
          <cell r="P2" t="str">
            <v>SFS</v>
          </cell>
          <cell r="Q2" t="str">
            <v>SFS Causal</v>
          </cell>
          <cell r="R2" t="str">
            <v>SaLSa</v>
          </cell>
          <cell r="S2" t="str">
            <v>SaLSa Causal</v>
          </cell>
          <cell r="T2" t="str">
            <v>D&amp;C</v>
          </cell>
          <cell r="U2" t="str">
            <v>D&amp;C Causal</v>
          </cell>
          <cell r="V2" t="str">
            <v>BBS</v>
          </cell>
          <cell r="W2" t="str">
            <v>BBS Causal</v>
          </cell>
          <cell r="Y2" t="str">
            <v>BNL</v>
          </cell>
          <cell r="Z2" t="str">
            <v>BNL Causal</v>
          </cell>
          <cell r="AB2" t="str">
            <v>SFS</v>
          </cell>
          <cell r="AC2" t="str">
            <v>SFS Causal</v>
          </cell>
          <cell r="AD2" t="str">
            <v>SaLSa</v>
          </cell>
          <cell r="AE2" t="str">
            <v>SaLSa Causal</v>
          </cell>
          <cell r="AF2" t="str">
            <v>D&amp;C</v>
          </cell>
          <cell r="AG2" t="str">
            <v>D&amp;C Causal</v>
          </cell>
          <cell r="AH2" t="str">
            <v>BBS</v>
          </cell>
          <cell r="AI2" t="str">
            <v>BBS Causal</v>
          </cell>
          <cell r="AK2" t="str">
            <v>BNL</v>
          </cell>
          <cell r="AL2" t="str">
            <v>BNL Causal</v>
          </cell>
          <cell r="AN2" t="str">
            <v>SFS</v>
          </cell>
          <cell r="AO2" t="str">
            <v>SFS Causal</v>
          </cell>
          <cell r="AP2" t="str">
            <v>SaLSa</v>
          </cell>
          <cell r="AQ2" t="str">
            <v>SaLSa Causal</v>
          </cell>
          <cell r="AR2" t="str">
            <v>D&amp;C</v>
          </cell>
          <cell r="AS2" t="str">
            <v>D&amp;C Causal</v>
          </cell>
          <cell r="AT2" t="str">
            <v>BBS</v>
          </cell>
          <cell r="AU2" t="str">
            <v>BBS Causal</v>
          </cell>
        </row>
        <row r="3">
          <cell r="M3">
            <v>591322.80000000005</v>
          </cell>
          <cell r="N3">
            <v>4441432.4000000004</v>
          </cell>
          <cell r="P3">
            <v>610685.6</v>
          </cell>
          <cell r="Q3">
            <v>2022951</v>
          </cell>
          <cell r="R3">
            <v>558184.6</v>
          </cell>
          <cell r="S3">
            <v>4008040.6</v>
          </cell>
          <cell r="T3">
            <v>1990328.4</v>
          </cell>
          <cell r="U3">
            <v>2155270.7999999998</v>
          </cell>
          <cell r="V3">
            <v>806095.8</v>
          </cell>
          <cell r="W3">
            <v>2933356.8</v>
          </cell>
          <cell r="Y3">
            <v>0.68005787641741333</v>
          </cell>
          <cell r="Z3">
            <v>3.1320271492470062</v>
          </cell>
          <cell r="AB3">
            <v>0.81698594120098278</v>
          </cell>
          <cell r="AC3">
            <v>1.9928268008283341</v>
          </cell>
          <cell r="AD3">
            <v>0.64329988695681095</v>
          </cell>
          <cell r="AE3">
            <v>3.0844056249596181</v>
          </cell>
          <cell r="AF3">
            <v>0.7888649861328304</v>
          </cell>
          <cell r="AG3">
            <v>1.4966648340225219</v>
          </cell>
          <cell r="AH3">
            <v>1.229328155238181</v>
          </cell>
          <cell r="AI3">
            <v>8.0664070062339306</v>
          </cell>
          <cell r="AK3">
            <v>0.68005787641741333</v>
          </cell>
          <cell r="AL3">
            <v>0.89016523566097017</v>
          </cell>
          <cell r="AN3">
            <v>0.81698594120098278</v>
          </cell>
          <cell r="AO3">
            <v>0.63727064081467688</v>
          </cell>
          <cell r="AP3">
            <v>0.64329988695681095</v>
          </cell>
          <cell r="AQ3">
            <v>0.90623116721399133</v>
          </cell>
          <cell r="AR3">
            <v>0.49734084899537268</v>
          </cell>
          <cell r="AS3">
            <v>0.33391631622798729</v>
          </cell>
          <cell r="AT3">
            <v>1.229328155238181</v>
          </cell>
          <cell r="AU3">
            <v>6.9434224564116436</v>
          </cell>
          <cell r="AY3">
            <v>-7</v>
          </cell>
        </row>
        <row r="4">
          <cell r="M4">
            <v>5784805.2000000002</v>
          </cell>
          <cell r="N4">
            <v>2864803.2</v>
          </cell>
          <cell r="P4">
            <v>5944589</v>
          </cell>
          <cell r="Q4">
            <v>851848.6</v>
          </cell>
          <cell r="R4">
            <v>8401086.8000000007</v>
          </cell>
          <cell r="S4">
            <v>1581515.2</v>
          </cell>
          <cell r="T4">
            <v>2452290.6</v>
          </cell>
          <cell r="U4">
            <v>1994251.6</v>
          </cell>
          <cell r="V4">
            <v>9319006.1999999993</v>
          </cell>
          <cell r="W4">
            <v>1209718.2</v>
          </cell>
          <cell r="Y4">
            <v>4.3430704149417583</v>
          </cell>
          <cell r="Z4">
            <v>2.096099702501669</v>
          </cell>
          <cell r="AB4">
            <v>3.333162233588518</v>
          </cell>
          <cell r="AC4">
            <v>1.0463879940158221</v>
          </cell>
          <cell r="AD4">
            <v>5.4055900205858052</v>
          </cell>
          <cell r="AE4">
            <v>1.5911581689026211</v>
          </cell>
          <cell r="AF4">
            <v>1.2457885090727361</v>
          </cell>
          <cell r="AG4">
            <v>1.3421491109766071</v>
          </cell>
          <cell r="AH4">
            <v>3.3204935763962569</v>
          </cell>
          <cell r="AI4">
            <v>3.1634063682053242</v>
          </cell>
          <cell r="AK4">
            <v>4.3430704149417583</v>
          </cell>
          <cell r="AL4">
            <v>0.991148186661303</v>
          </cell>
          <cell r="AN4">
            <v>3.333162233588518</v>
          </cell>
          <cell r="AO4">
            <v>0.5042430258064996</v>
          </cell>
          <cell r="AP4">
            <v>5.4055900205858052</v>
          </cell>
          <cell r="AQ4">
            <v>0.66988222845830026</v>
          </cell>
          <cell r="AR4">
            <v>0.7040934518910944</v>
          </cell>
          <cell r="AS4">
            <v>0.36564089278690509</v>
          </cell>
          <cell r="AT4">
            <v>3.3204935763962569</v>
          </cell>
          <cell r="AU4">
            <v>2.4983120373915879</v>
          </cell>
          <cell r="AY4">
            <v>-1</v>
          </cell>
        </row>
        <row r="5">
          <cell r="M5">
            <v>2656066</v>
          </cell>
          <cell r="N5">
            <v>2998038.8</v>
          </cell>
          <cell r="P5">
            <v>777244.4</v>
          </cell>
          <cell r="Q5">
            <v>1211599.6000000001</v>
          </cell>
          <cell r="R5">
            <v>416308.2</v>
          </cell>
          <cell r="S5">
            <v>1057783.2</v>
          </cell>
          <cell r="T5">
            <v>2027516.4</v>
          </cell>
          <cell r="U5">
            <v>1925834.6</v>
          </cell>
          <cell r="V5">
            <v>1527111.2</v>
          </cell>
          <cell r="W5">
            <v>1830571.4</v>
          </cell>
          <cell r="Y5">
            <v>2.1694563747849309</v>
          </cell>
          <cell r="Z5">
            <v>2.2734837252181022</v>
          </cell>
          <cell r="AB5">
            <v>1.2032072642003191</v>
          </cell>
          <cell r="AC5">
            <v>1.2508823781972751</v>
          </cell>
          <cell r="AD5">
            <v>0.93564576860517268</v>
          </cell>
          <cell r="AE5">
            <v>1.4324951319489629</v>
          </cell>
          <cell r="AF5">
            <v>0.82597992722876368</v>
          </cell>
          <cell r="AG5">
            <v>1.210209445189685</v>
          </cell>
          <cell r="AH5">
            <v>1.603135570790619</v>
          </cell>
          <cell r="AI5">
            <v>4.1604598793201149</v>
          </cell>
          <cell r="AK5">
            <v>2.1694563747849309</v>
          </cell>
          <cell r="AL5">
            <v>0.69828779846429823</v>
          </cell>
          <cell r="AN5">
            <v>1.2032072642003191</v>
          </cell>
          <cell r="AO5">
            <v>0.55716449539759194</v>
          </cell>
          <cell r="AP5">
            <v>0.93564576860517268</v>
          </cell>
          <cell r="AQ5">
            <v>0.54026162130758171</v>
          </cell>
          <cell r="AR5">
            <v>0.55350869079120457</v>
          </cell>
          <cell r="AS5">
            <v>0.30373849784955381</v>
          </cell>
          <cell r="AT5">
            <v>1.603135570790619</v>
          </cell>
          <cell r="AU5">
            <v>3.3146459042094651</v>
          </cell>
          <cell r="AY5">
            <v>1</v>
          </cell>
        </row>
        <row r="6">
          <cell r="M6">
            <v>3325676.6</v>
          </cell>
          <cell r="N6">
            <v>1343616.8</v>
          </cell>
          <cell r="P6">
            <v>770825.8</v>
          </cell>
          <cell r="Q6">
            <v>359466.2</v>
          </cell>
          <cell r="R6">
            <v>605513.80000000005</v>
          </cell>
          <cell r="S6">
            <v>443933.2</v>
          </cell>
          <cell r="T6">
            <v>2219802.7999999998</v>
          </cell>
          <cell r="U6">
            <v>1716775</v>
          </cell>
          <cell r="V6">
            <v>3651384.6</v>
          </cell>
          <cell r="W6">
            <v>560693.4</v>
          </cell>
          <cell r="Y6">
            <v>2.5936171289999042</v>
          </cell>
          <cell r="Z6">
            <v>1.2007905574515461</v>
          </cell>
          <cell r="AB6">
            <v>1.2283090155979151</v>
          </cell>
          <cell r="AC6">
            <v>0.63681547177839093</v>
          </cell>
          <cell r="AD6">
            <v>1.4070079708006229</v>
          </cell>
          <cell r="AE6">
            <v>0.96972009669989345</v>
          </cell>
          <cell r="AF6">
            <v>0.96508574131876235</v>
          </cell>
          <cell r="AG6">
            <v>1.0281705021858221</v>
          </cell>
          <cell r="AH6">
            <v>2.232077476195991</v>
          </cell>
          <cell r="AI6">
            <v>1.6198249532375479</v>
          </cell>
          <cell r="AK6">
            <v>2.5936171289999042</v>
          </cell>
          <cell r="AL6">
            <v>0.50228874939493839</v>
          </cell>
          <cell r="AN6">
            <v>1.2283090155979151</v>
          </cell>
          <cell r="AO6">
            <v>0.30586374039994552</v>
          </cell>
          <cell r="AP6">
            <v>1.4070079708006229</v>
          </cell>
          <cell r="AQ6">
            <v>0.38976669064722957</v>
          </cell>
          <cell r="AR6">
            <v>0.55066043883562088</v>
          </cell>
          <cell r="AS6">
            <v>0.28307851706631482</v>
          </cell>
          <cell r="AT6">
            <v>2.232077476195991</v>
          </cell>
          <cell r="AU6">
            <v>1.1012815139722081</v>
          </cell>
          <cell r="AY6">
            <v>3</v>
          </cell>
        </row>
        <row r="7">
          <cell r="M7">
            <v>719562.8</v>
          </cell>
          <cell r="N7">
            <v>4173743.6</v>
          </cell>
          <cell r="P7">
            <v>1511964.4</v>
          </cell>
          <cell r="Q7">
            <v>2162146.4</v>
          </cell>
          <cell r="R7">
            <v>707016.6</v>
          </cell>
          <cell r="S7">
            <v>4063524.8</v>
          </cell>
          <cell r="T7">
            <v>2288383</v>
          </cell>
          <cell r="U7">
            <v>2041098</v>
          </cell>
          <cell r="V7">
            <v>4018571.2</v>
          </cell>
          <cell r="W7">
            <v>3358819.8</v>
          </cell>
          <cell r="Y7">
            <v>0.8668098050169647</v>
          </cell>
          <cell r="Z7">
            <v>3.2471118092536928</v>
          </cell>
          <cell r="AB7">
            <v>1.4556907099962699</v>
          </cell>
          <cell r="AC7">
            <v>2.048670998605667</v>
          </cell>
          <cell r="AD7">
            <v>1.4234329207800329</v>
          </cell>
          <cell r="AE7">
            <v>3.770757275354117</v>
          </cell>
          <cell r="AF7">
            <v>1.1128080683294681</v>
          </cell>
          <cell r="AG7">
            <v>1.4512997708283359</v>
          </cell>
          <cell r="AH7">
            <v>2.28622937859036</v>
          </cell>
          <cell r="AI7">
            <v>5.8825672988779836</v>
          </cell>
          <cell r="AK7">
            <v>0.8668098050169647</v>
          </cell>
          <cell r="AL7">
            <v>1.872031838167459</v>
          </cell>
          <cell r="AN7">
            <v>1.4556907099962699</v>
          </cell>
          <cell r="AO7">
            <v>1.2105695233913141</v>
          </cell>
          <cell r="AP7">
            <v>1.4234329207800329</v>
          </cell>
          <cell r="AQ7">
            <v>2.410801941249519</v>
          </cell>
          <cell r="AR7">
            <v>0.58627225249074399</v>
          </cell>
          <cell r="AS7">
            <v>0.44670642097480601</v>
          </cell>
          <cell r="AT7">
            <v>2.28622937859036</v>
          </cell>
          <cell r="AU7">
            <v>5.0789743165951222</v>
          </cell>
          <cell r="AY7">
            <v>1</v>
          </cell>
        </row>
        <row r="8">
          <cell r="M8">
            <v>2694259.6</v>
          </cell>
          <cell r="N8">
            <v>3047783.6</v>
          </cell>
          <cell r="P8">
            <v>2576512.4</v>
          </cell>
          <cell r="Q8">
            <v>1028032</v>
          </cell>
          <cell r="R8">
            <v>2006673.2</v>
          </cell>
          <cell r="S8">
            <v>2057265.6</v>
          </cell>
          <cell r="T8">
            <v>1950584.4</v>
          </cell>
          <cell r="U8">
            <v>2030554</v>
          </cell>
          <cell r="V8">
            <v>9822797.5999999996</v>
          </cell>
          <cell r="W8">
            <v>1566564.6</v>
          </cell>
          <cell r="Y8">
            <v>2.550887156836688</v>
          </cell>
          <cell r="Z8">
            <v>2.3646834466140718</v>
          </cell>
          <cell r="AB8">
            <v>3.0948629817983599</v>
          </cell>
          <cell r="AC8">
            <v>1.2689560318016451</v>
          </cell>
          <cell r="AD8">
            <v>2.7138487190008158</v>
          </cell>
          <cell r="AE8">
            <v>1.9607191602699461</v>
          </cell>
          <cell r="AF8">
            <v>0.82626803559251127</v>
          </cell>
          <cell r="AG8">
            <v>1.451980394590646</v>
          </cell>
          <cell r="AH8">
            <v>3.407924725627526</v>
          </cell>
          <cell r="AI8">
            <v>4.0028147997334598</v>
          </cell>
          <cell r="AK8">
            <v>2.550887156836688</v>
          </cell>
          <cell r="AL8">
            <v>1.066239689150825</v>
          </cell>
          <cell r="AN8">
            <v>3.0948629817983599</v>
          </cell>
          <cell r="AO8">
            <v>0.60535068159806538</v>
          </cell>
          <cell r="AP8">
            <v>2.7138487190008158</v>
          </cell>
          <cell r="AQ8">
            <v>0.85273691690526898</v>
          </cell>
          <cell r="AR8">
            <v>0.55416089775972066</v>
          </cell>
          <cell r="AS8">
            <v>0.34793169554322961</v>
          </cell>
          <cell r="AT8">
            <v>3.407924725627526</v>
          </cell>
          <cell r="AU8">
            <v>3.2395683757029472</v>
          </cell>
          <cell r="AY8">
            <v>3</v>
          </cell>
        </row>
        <row r="9">
          <cell r="M9">
            <v>855806.6</v>
          </cell>
          <cell r="N9">
            <v>2122838</v>
          </cell>
          <cell r="P9">
            <v>758482</v>
          </cell>
          <cell r="Q9">
            <v>1195814.2</v>
          </cell>
          <cell r="R9">
            <v>251952.2</v>
          </cell>
          <cell r="S9">
            <v>946499</v>
          </cell>
          <cell r="T9">
            <v>2201870.4</v>
          </cell>
          <cell r="U9">
            <v>1784801.6</v>
          </cell>
          <cell r="V9">
            <v>305572.8</v>
          </cell>
          <cell r="W9">
            <v>1413974.6</v>
          </cell>
          <cell r="Y9">
            <v>0.87038098811171949</v>
          </cell>
          <cell r="Z9">
            <v>1.8051134868059311</v>
          </cell>
          <cell r="AB9">
            <v>0.9571440181927755</v>
          </cell>
          <cell r="AC9">
            <v>1.2274975572188851</v>
          </cell>
          <cell r="AD9">
            <v>0.79728827779181299</v>
          </cell>
          <cell r="AE9">
            <v>1.380244475509971</v>
          </cell>
          <cell r="AF9">
            <v>0.96406341535039242</v>
          </cell>
          <cell r="AG9">
            <v>1.090269294800237</v>
          </cell>
          <cell r="AH9">
            <v>1.2010191838257009</v>
          </cell>
          <cell r="AI9">
            <v>2.823144221073016</v>
          </cell>
          <cell r="AK9">
            <v>0.87038098811171949</v>
          </cell>
          <cell r="AL9">
            <v>0.83244896880351005</v>
          </cell>
          <cell r="AN9">
            <v>0.9571440181927755</v>
          </cell>
          <cell r="AO9">
            <v>0.6051213836006355</v>
          </cell>
          <cell r="AP9">
            <v>0.79728827779181299</v>
          </cell>
          <cell r="AQ9">
            <v>0.60773832001723349</v>
          </cell>
          <cell r="AR9">
            <v>0.55545541015453637</v>
          </cell>
          <cell r="AS9">
            <v>0.31594692715443667</v>
          </cell>
          <cell r="AT9">
            <v>1.2010191838257009</v>
          </cell>
          <cell r="AU9">
            <v>2.189029193622992</v>
          </cell>
          <cell r="AY9">
            <v>1</v>
          </cell>
        </row>
        <row r="10">
          <cell r="M10">
            <v>762461.6</v>
          </cell>
          <cell r="N10">
            <v>1831931.2</v>
          </cell>
          <cell r="P10">
            <v>258523.8</v>
          </cell>
          <cell r="Q10">
            <v>631858.19999999995</v>
          </cell>
          <cell r="R10">
            <v>179744.2</v>
          </cell>
          <cell r="S10">
            <v>667749</v>
          </cell>
          <cell r="T10">
            <v>1771848.2</v>
          </cell>
          <cell r="U10">
            <v>1797425</v>
          </cell>
          <cell r="V10">
            <v>152247.20000000001</v>
          </cell>
          <cell r="W10">
            <v>992081.4</v>
          </cell>
          <cell r="Y10">
            <v>0.8026208003982902</v>
          </cell>
          <cell r="Z10">
            <v>1.5509785258211199</v>
          </cell>
          <cell r="AB10">
            <v>0.54389634340768678</v>
          </cell>
          <cell r="AC10">
            <v>0.9223940685915295</v>
          </cell>
          <cell r="AD10">
            <v>0.80661841244436805</v>
          </cell>
          <cell r="AE10">
            <v>1.18378534540534</v>
          </cell>
          <cell r="AF10">
            <v>0.59725312828086319</v>
          </cell>
          <cell r="AG10">
            <v>1.147269085980952</v>
          </cell>
          <cell r="AH10">
            <v>0.74345651865005491</v>
          </cell>
          <cell r="AI10">
            <v>2.6849448657594621</v>
          </cell>
          <cell r="AK10">
            <v>0.8026208003982902</v>
          </cell>
          <cell r="AL10">
            <v>0.55922881592996421</v>
          </cell>
          <cell r="AN10">
            <v>0.54389634340768678</v>
          </cell>
          <cell r="AO10">
            <v>0.38785487700952209</v>
          </cell>
          <cell r="AP10">
            <v>0.80661841244436805</v>
          </cell>
          <cell r="AQ10">
            <v>0.41837963126599792</v>
          </cell>
          <cell r="AR10">
            <v>0.38423426309600472</v>
          </cell>
          <cell r="AS10">
            <v>0.27847594451159241</v>
          </cell>
          <cell r="AT10">
            <v>0.74345651865005491</v>
          </cell>
          <cell r="AU10">
            <v>2.0036525954958049</v>
          </cell>
          <cell r="AY10">
            <v>-1</v>
          </cell>
        </row>
        <row r="11">
          <cell r="M11">
            <v>3483312.4</v>
          </cell>
          <cell r="N11">
            <v>3477031</v>
          </cell>
          <cell r="P11">
            <v>2914342.8</v>
          </cell>
          <cell r="Q11">
            <v>1309596.8</v>
          </cell>
          <cell r="R11">
            <v>4349300.5999999996</v>
          </cell>
          <cell r="S11">
            <v>2529604</v>
          </cell>
          <cell r="T11">
            <v>2012199.6</v>
          </cell>
          <cell r="U11">
            <v>2075671.2</v>
          </cell>
          <cell r="V11">
            <v>6722022.5999999996</v>
          </cell>
          <cell r="W11">
            <v>1772660.6</v>
          </cell>
          <cell r="Y11">
            <v>3.2924807812087238</v>
          </cell>
          <cell r="Z11">
            <v>2.6882542997132992</v>
          </cell>
          <cell r="AB11">
            <v>3.4502464927965781</v>
          </cell>
          <cell r="AC11">
            <v>1.4672151076083539</v>
          </cell>
          <cell r="AD11">
            <v>4.1986625367775563</v>
          </cell>
          <cell r="AE11">
            <v>2.39703607968986</v>
          </cell>
          <cell r="AF11">
            <v>0.87632688516750934</v>
          </cell>
          <cell r="AG11">
            <v>1.52347487420775</v>
          </cell>
          <cell r="AH11">
            <v>3.743954476015642</v>
          </cell>
          <cell r="AI11">
            <v>5.1968964533880353</v>
          </cell>
          <cell r="AK11">
            <v>3.2924807812087238</v>
          </cell>
          <cell r="AL11">
            <v>0.99350876817479727</v>
          </cell>
          <cell r="AN11">
            <v>3.4502464927965781</v>
          </cell>
          <cell r="AO11">
            <v>0.61477641961537299</v>
          </cell>
          <cell r="AP11">
            <v>4.1986625367775563</v>
          </cell>
          <cell r="AQ11">
            <v>0.90559199433773752</v>
          </cell>
          <cell r="AR11">
            <v>0.54908877275884149</v>
          </cell>
          <cell r="AS11">
            <v>0.33204609351232639</v>
          </cell>
          <cell r="AT11">
            <v>3.743954476015642</v>
          </cell>
          <cell r="AU11">
            <v>4.354894652450457</v>
          </cell>
          <cell r="AY11">
            <v>-1</v>
          </cell>
        </row>
        <row r="12">
          <cell r="M12">
            <v>3711535.8</v>
          </cell>
          <cell r="N12">
            <v>3537622.8</v>
          </cell>
          <cell r="P12">
            <v>5929558.7999999998</v>
          </cell>
          <cell r="Q12">
            <v>1362849.4</v>
          </cell>
          <cell r="R12">
            <v>4448174.2</v>
          </cell>
          <cell r="S12">
            <v>3106387.6</v>
          </cell>
          <cell r="T12">
            <v>2410642.6</v>
          </cell>
          <cell r="U12">
            <v>2010563.6</v>
          </cell>
          <cell r="V12">
            <v>12633703</v>
          </cell>
          <cell r="W12">
            <v>1868537.6</v>
          </cell>
          <cell r="Y12">
            <v>3.1245688713621349</v>
          </cell>
          <cell r="Z12">
            <v>2.6871538194362068</v>
          </cell>
          <cell r="AB12">
            <v>5.1770384949981239</v>
          </cell>
          <cell r="AC12">
            <v>1.5246762438095169</v>
          </cell>
          <cell r="AD12">
            <v>4.5869307244662192</v>
          </cell>
          <cell r="AE12">
            <v>2.8498974775429819</v>
          </cell>
          <cell r="AF12">
            <v>1.2577520413324239</v>
          </cell>
          <cell r="AG12">
            <v>1.429791246587411</v>
          </cell>
          <cell r="AH12">
            <v>4.489970643585548</v>
          </cell>
          <cell r="AI12">
            <v>4.6380045873112978</v>
          </cell>
          <cell r="AK12">
            <v>3.1245688713621349</v>
          </cell>
          <cell r="AL12">
            <v>1.225601964443922</v>
          </cell>
          <cell r="AN12">
            <v>5.1770384949981239</v>
          </cell>
          <cell r="AO12">
            <v>0.72641643899842168</v>
          </cell>
          <cell r="AP12">
            <v>4.5869307244662192</v>
          </cell>
          <cell r="AQ12">
            <v>1.415689541259781</v>
          </cell>
          <cell r="AR12">
            <v>0.69727616915479307</v>
          </cell>
          <cell r="AS12">
            <v>0.35234488602727648</v>
          </cell>
          <cell r="AT12">
            <v>4.489970643585548</v>
          </cell>
          <cell r="AU12">
            <v>3.809442000603303</v>
          </cell>
          <cell r="AY12">
            <v>1</v>
          </cell>
        </row>
        <row r="13">
          <cell r="M13">
            <v>2273660.4</v>
          </cell>
          <cell r="N13">
            <v>1943692.2</v>
          </cell>
          <cell r="P13">
            <v>2238888.6</v>
          </cell>
          <cell r="Q13">
            <v>657873.4</v>
          </cell>
          <cell r="R13">
            <v>1431666.2</v>
          </cell>
          <cell r="S13">
            <v>573454.19999999995</v>
          </cell>
          <cell r="T13">
            <v>2031283</v>
          </cell>
          <cell r="U13">
            <v>1857419.6</v>
          </cell>
          <cell r="V13">
            <v>2857603.8</v>
          </cell>
          <cell r="W13">
            <v>1085793.2</v>
          </cell>
          <cell r="Y13">
            <v>1.993311634799465</v>
          </cell>
          <cell r="Z13">
            <v>1.6217531691771001</v>
          </cell>
          <cell r="AB13">
            <v>1.381805706798332</v>
          </cell>
          <cell r="AC13">
            <v>0.84794145162450152</v>
          </cell>
          <cell r="AD13">
            <v>1.3666633913759141</v>
          </cell>
          <cell r="AE13">
            <v>1.129955578967929</v>
          </cell>
          <cell r="AF13">
            <v>0.86406759447418158</v>
          </cell>
          <cell r="AG13">
            <v>1.193819420970976</v>
          </cell>
          <cell r="AH13">
            <v>1.876651134388521</v>
          </cell>
          <cell r="AI13">
            <v>2.4845197045709941</v>
          </cell>
          <cell r="AK13">
            <v>1.993311634799465</v>
          </cell>
          <cell r="AL13">
            <v>0.58505497123114769</v>
          </cell>
          <cell r="AN13">
            <v>1.381805706798332</v>
          </cell>
          <cell r="AO13">
            <v>0.39333539439830928</v>
          </cell>
          <cell r="AP13">
            <v>1.3666633913759141</v>
          </cell>
          <cell r="AQ13">
            <v>0.41602321853861213</v>
          </cell>
          <cell r="AR13">
            <v>0.57967064371332522</v>
          </cell>
          <cell r="AS13">
            <v>0.29899648446589711</v>
          </cell>
          <cell r="AT13">
            <v>1.876651134388521</v>
          </cell>
          <cell r="AU13">
            <v>1.7830402988474821</v>
          </cell>
          <cell r="AY13">
            <v>3</v>
          </cell>
        </row>
        <row r="14">
          <cell r="M14">
            <v>1034197.2</v>
          </cell>
          <cell r="N14">
            <v>2753524.4</v>
          </cell>
          <cell r="P14">
            <v>1605475.2</v>
          </cell>
          <cell r="Q14">
            <v>1280123</v>
          </cell>
          <cell r="R14">
            <v>1169925.2</v>
          </cell>
          <cell r="S14">
            <v>1130565.8</v>
          </cell>
          <cell r="T14">
            <v>2206026.2000000002</v>
          </cell>
          <cell r="U14">
            <v>1809126</v>
          </cell>
          <cell r="V14">
            <v>3238075.8</v>
          </cell>
          <cell r="W14">
            <v>2083215.8</v>
          </cell>
          <cell r="Y14">
            <v>0.96520248097367589</v>
          </cell>
          <cell r="Z14">
            <v>2.2067502525169398</v>
          </cell>
          <cell r="AB14">
            <v>1.3830620807886591</v>
          </cell>
          <cell r="AC14">
            <v>1.329083770187572</v>
          </cell>
          <cell r="AD14">
            <v>1.5024540273938329</v>
          </cell>
          <cell r="AE14">
            <v>1.5309809977654369</v>
          </cell>
          <cell r="AF14">
            <v>0.96904461346566673</v>
          </cell>
          <cell r="AG14">
            <v>1.133660945948213</v>
          </cell>
          <cell r="AH14">
            <v>2.063528740452603</v>
          </cell>
          <cell r="AI14">
            <v>3.6533638736233121</v>
          </cell>
          <cell r="AK14">
            <v>0.96520248097367589</v>
          </cell>
          <cell r="AL14">
            <v>1.127992346603423</v>
          </cell>
          <cell r="AN14">
            <v>1.3830620807886591</v>
          </cell>
          <cell r="AO14">
            <v>0.66114497999078592</v>
          </cell>
          <cell r="AP14">
            <v>1.5024540273938329</v>
          </cell>
          <cell r="AQ14">
            <v>0.66951766423881054</v>
          </cell>
          <cell r="AR14">
            <v>0.55179297802969818</v>
          </cell>
          <cell r="AS14">
            <v>0.32918147398158909</v>
          </cell>
          <cell r="AT14">
            <v>2.063528740452603</v>
          </cell>
          <cell r="AU14">
            <v>2.8671902905683959</v>
          </cell>
          <cell r="AY14">
            <v>1</v>
          </cell>
        </row>
        <row r="15">
          <cell r="M15">
            <v>6290393</v>
          </cell>
          <cell r="N15">
            <v>2707534.2</v>
          </cell>
          <cell r="P15">
            <v>8207986</v>
          </cell>
          <cell r="Q15">
            <v>986706.4</v>
          </cell>
          <cell r="R15">
            <v>8631421.5999999996</v>
          </cell>
          <cell r="S15">
            <v>1411269</v>
          </cell>
          <cell r="T15">
            <v>2326018.7999999998</v>
          </cell>
          <cell r="U15">
            <v>1945920.6</v>
          </cell>
          <cell r="V15">
            <v>10257666.6</v>
          </cell>
          <cell r="W15">
            <v>1200584.2</v>
          </cell>
          <cell r="Y15">
            <v>5.0658955523744229</v>
          </cell>
          <cell r="Z15">
            <v>2.148452543606981</v>
          </cell>
          <cell r="AB15">
            <v>4.7880572010006288</v>
          </cell>
          <cell r="AC15">
            <v>1.112308257794939</v>
          </cell>
          <cell r="AD15">
            <v>6.7350586912594732</v>
          </cell>
          <cell r="AE15">
            <v>1.7129316509701309</v>
          </cell>
          <cell r="AF15">
            <v>1.156768174422905</v>
          </cell>
          <cell r="AG15">
            <v>1.351943637290969</v>
          </cell>
          <cell r="AH15">
            <v>4.549630107358098</v>
          </cell>
          <cell r="AI15">
            <v>2.9645414089784028</v>
          </cell>
          <cell r="AK15">
            <v>5.0658955523744229</v>
          </cell>
          <cell r="AL15">
            <v>0.97481990293599663</v>
          </cell>
          <cell r="AN15">
            <v>4.7880572010006288</v>
          </cell>
          <cell r="AO15">
            <v>0.52813400739687499</v>
          </cell>
          <cell r="AP15">
            <v>6.7350586912594732</v>
          </cell>
          <cell r="AQ15">
            <v>0.77552924095652997</v>
          </cell>
          <cell r="AR15">
            <v>0.61217885105870662</v>
          </cell>
          <cell r="AS15">
            <v>0.38939097062684602</v>
          </cell>
          <cell r="AT15">
            <v>4.549630107358098</v>
          </cell>
          <cell r="AU15">
            <v>2.3469473368953908</v>
          </cell>
          <cell r="AY15">
            <v>3</v>
          </cell>
        </row>
        <row r="16">
          <cell r="M16">
            <v>2545692.2000000002</v>
          </cell>
          <cell r="N16">
            <v>4688051.5999999996</v>
          </cell>
          <cell r="P16">
            <v>1319630.3999999999</v>
          </cell>
          <cell r="Q16">
            <v>1395478.2</v>
          </cell>
          <cell r="R16">
            <v>1448526.2</v>
          </cell>
          <cell r="S16">
            <v>3026673.4</v>
          </cell>
          <cell r="T16">
            <v>1935454.4</v>
          </cell>
          <cell r="U16">
            <v>2092526.6</v>
          </cell>
          <cell r="V16">
            <v>6580146.7999999998</v>
          </cell>
          <cell r="W16">
            <v>1873941.6</v>
          </cell>
          <cell r="Y16">
            <v>2.369883822230622</v>
          </cell>
          <cell r="Z16">
            <v>3.564040110912174</v>
          </cell>
          <cell r="AB16">
            <v>1.7166077696019779</v>
          </cell>
          <cell r="AC16">
            <v>1.609558775014011</v>
          </cell>
          <cell r="AD16">
            <v>2.1246953310444949</v>
          </cell>
          <cell r="AE16">
            <v>2.6392629713751381</v>
          </cell>
          <cell r="AF16">
            <v>0.81245635533705352</v>
          </cell>
          <cell r="AG16">
            <v>1.5456463654525581</v>
          </cell>
          <cell r="AH16">
            <v>2.735809289198369</v>
          </cell>
          <cell r="AI16">
            <v>6.1113382581155751</v>
          </cell>
          <cell r="AK16">
            <v>2.369883822230622</v>
          </cell>
          <cell r="AL16">
            <v>1.6170723368879409</v>
          </cell>
          <cell r="AN16">
            <v>1.7166077696019779</v>
          </cell>
          <cell r="AO16">
            <v>0.68764100241241977</v>
          </cell>
          <cell r="AP16">
            <v>2.1246953310444949</v>
          </cell>
          <cell r="AQ16">
            <v>0.94974508164450522</v>
          </cell>
          <cell r="AR16">
            <v>0.55055663762614127</v>
          </cell>
          <cell r="AS16">
            <v>0.3822622798848897</v>
          </cell>
          <cell r="AT16">
            <v>2.735809289198369</v>
          </cell>
          <cell r="AU16">
            <v>5.2826070547569541</v>
          </cell>
          <cell r="AY16">
            <v>1</v>
          </cell>
        </row>
        <row r="17">
          <cell r="M17">
            <v>3723413.2</v>
          </cell>
          <cell r="N17">
            <v>1501735.6</v>
          </cell>
          <cell r="P17">
            <v>4454913.5999999996</v>
          </cell>
          <cell r="Q17">
            <v>424293.8</v>
          </cell>
          <cell r="R17">
            <v>3212465.8</v>
          </cell>
          <cell r="S17">
            <v>455449.4</v>
          </cell>
          <cell r="T17">
            <v>2218806.2000000002</v>
          </cell>
          <cell r="U17">
            <v>1732569.4</v>
          </cell>
          <cell r="V17">
            <v>3172220.2</v>
          </cell>
          <cell r="W17">
            <v>632585.4</v>
          </cell>
          <cell r="Y17">
            <v>3.006966173416004</v>
          </cell>
          <cell r="Z17">
            <v>1.3235159941017629</v>
          </cell>
          <cell r="AB17">
            <v>2.254711762600345</v>
          </cell>
          <cell r="AC17">
            <v>0.64338167638634336</v>
          </cell>
          <cell r="AD17">
            <v>2.1756916039623322</v>
          </cell>
          <cell r="AE17">
            <v>1.0161339022684841</v>
          </cell>
          <cell r="AF17">
            <v>1.0119088427629319</v>
          </cell>
          <cell r="AG17">
            <v>1.0849871367681769</v>
          </cell>
          <cell r="AH17">
            <v>1.976941184140742</v>
          </cell>
          <cell r="AI17">
            <v>1.718820273596793</v>
          </cell>
          <cell r="AK17">
            <v>3.006966173416004</v>
          </cell>
          <cell r="AL17">
            <v>0.51738141570240259</v>
          </cell>
          <cell r="AN17">
            <v>2.254711762600345</v>
          </cell>
          <cell r="AO17">
            <v>0.29430231081205421</v>
          </cell>
          <cell r="AP17">
            <v>2.1756916039623322</v>
          </cell>
          <cell r="AQ17">
            <v>0.38585680141113698</v>
          </cell>
          <cell r="AR17">
            <v>0.59058393696323042</v>
          </cell>
          <cell r="AS17">
            <v>0.3066620287019759</v>
          </cell>
          <cell r="AT17">
            <v>1.976941184140742</v>
          </cell>
          <cell r="AU17">
            <v>1.1545169101562349</v>
          </cell>
          <cell r="AY17">
            <v>-1</v>
          </cell>
        </row>
        <row r="18">
          <cell r="M18">
            <v>325723.40000000002</v>
          </cell>
          <cell r="N18">
            <v>3234094.2</v>
          </cell>
          <cell r="P18">
            <v>144403.4</v>
          </cell>
          <cell r="Q18">
            <v>1677498.4</v>
          </cell>
          <cell r="R18">
            <v>124258.4</v>
          </cell>
          <cell r="S18">
            <v>1526482.8</v>
          </cell>
          <cell r="T18">
            <v>1767021.8</v>
          </cell>
          <cell r="U18">
            <v>1872030</v>
          </cell>
          <cell r="V18">
            <v>5348.8</v>
          </cell>
          <cell r="W18">
            <v>2096464</v>
          </cell>
          <cell r="Y18">
            <v>0.38736938862130038</v>
          </cell>
          <cell r="Z18">
            <v>2.6856562590226529</v>
          </cell>
          <cell r="AB18">
            <v>0.26478860539500598</v>
          </cell>
          <cell r="AC18">
            <v>1.682385445770342</v>
          </cell>
          <cell r="AD18">
            <v>0.59239804889075454</v>
          </cell>
          <cell r="AE18">
            <v>1.9064419328235089</v>
          </cell>
          <cell r="AF18">
            <v>0.60310060433112089</v>
          </cell>
          <cell r="AG18">
            <v>1.242965928651393</v>
          </cell>
          <cell r="AH18">
            <v>2.3189613595604841E-2</v>
          </cell>
          <cell r="AI18">
            <v>4.9446486556902531</v>
          </cell>
          <cell r="AK18">
            <v>0.38736938862130038</v>
          </cell>
          <cell r="AL18">
            <v>1.0723929873202001</v>
          </cell>
          <cell r="AN18">
            <v>0.26478860539500598</v>
          </cell>
          <cell r="AO18">
            <v>0.82101454099174587</v>
          </cell>
          <cell r="AP18">
            <v>0.59239804889075454</v>
          </cell>
          <cell r="AQ18">
            <v>0.78475319379940633</v>
          </cell>
          <cell r="AR18">
            <v>0.39168538153171528</v>
          </cell>
          <cell r="AS18">
            <v>0.31846227245405317</v>
          </cell>
          <cell r="AT18">
            <v>2.3189613595604841E-2</v>
          </cell>
          <cell r="AU18">
            <v>4.1352712746709583</v>
          </cell>
          <cell r="AY18">
            <v>-7</v>
          </cell>
        </row>
        <row r="19">
          <cell r="M19">
            <v>3717420.4</v>
          </cell>
          <cell r="N19">
            <v>1093090.3999999999</v>
          </cell>
          <cell r="P19">
            <v>7721452.5999999996</v>
          </cell>
          <cell r="Q19">
            <v>476218</v>
          </cell>
          <cell r="R19">
            <v>8501225.8000000007</v>
          </cell>
          <cell r="S19">
            <v>622458.6</v>
          </cell>
          <cell r="T19">
            <v>2228273.7999999998</v>
          </cell>
          <cell r="U19">
            <v>1901490.6</v>
          </cell>
          <cell r="V19">
            <v>7774081.2000000002</v>
          </cell>
          <cell r="W19">
            <v>1004081.4</v>
          </cell>
          <cell r="Y19">
            <v>3.012806785805151</v>
          </cell>
          <cell r="Z19">
            <v>0.96291177826933561</v>
          </cell>
          <cell r="AB19">
            <v>7.5249701037944758</v>
          </cell>
          <cell r="AC19">
            <v>0.75340758098755034</v>
          </cell>
          <cell r="AD19">
            <v>6.1601466916501524</v>
          </cell>
          <cell r="AE19">
            <v>0.72923490307293837</v>
          </cell>
          <cell r="AF19">
            <v>1.1375182778574531</v>
          </cell>
          <cell r="AG19">
            <v>1.2472966852597891</v>
          </cell>
          <cell r="AH19">
            <v>3.6590069761499762</v>
          </cell>
          <cell r="AI19">
            <v>1.7245114604476841</v>
          </cell>
          <cell r="AK19">
            <v>3.012806785805151</v>
          </cell>
          <cell r="AL19">
            <v>0.38381090993061662</v>
          </cell>
          <cell r="AN19">
            <v>7.5249701037944758</v>
          </cell>
          <cell r="AO19">
            <v>0.32723020838457162</v>
          </cell>
          <cell r="AP19">
            <v>6.1601466916501524</v>
          </cell>
          <cell r="AQ19">
            <v>0.32728738463483747</v>
          </cell>
          <cell r="AR19">
            <v>0.59209611709229648</v>
          </cell>
          <cell r="AS19">
            <v>0.26992048779502509</v>
          </cell>
          <cell r="AT19">
            <v>3.6590069761499762</v>
          </cell>
          <cell r="AU19">
            <v>1.031401765206829</v>
          </cell>
          <cell r="AY19">
            <v>-1</v>
          </cell>
        </row>
        <row r="20">
          <cell r="M20">
            <v>259188.4</v>
          </cell>
          <cell r="N20">
            <v>3653098.2</v>
          </cell>
          <cell r="P20">
            <v>222225.4</v>
          </cell>
          <cell r="Q20">
            <v>3058525</v>
          </cell>
          <cell r="R20">
            <v>181624.4</v>
          </cell>
          <cell r="S20">
            <v>4613706.4000000004</v>
          </cell>
          <cell r="T20">
            <v>2219849.4</v>
          </cell>
          <cell r="U20">
            <v>2024835.2</v>
          </cell>
          <cell r="V20">
            <v>844241.2</v>
          </cell>
          <cell r="W20">
            <v>5704656</v>
          </cell>
          <cell r="Y20">
            <v>0.3779649471398443</v>
          </cell>
          <cell r="Z20">
            <v>2.7002619703765962</v>
          </cell>
          <cell r="AB20">
            <v>0.41301178079447709</v>
          </cell>
          <cell r="AC20">
            <v>2.851926086761523</v>
          </cell>
          <cell r="AD20">
            <v>0.25509287682361897</v>
          </cell>
          <cell r="AE20">
            <v>3.6447245315182948</v>
          </cell>
          <cell r="AF20">
            <v>1.130677436897531</v>
          </cell>
          <cell r="AG20">
            <v>1.3319659160450099</v>
          </cell>
          <cell r="AH20">
            <v>1.2799042925238611</v>
          </cell>
          <cell r="AI20">
            <v>7.6438664736226203</v>
          </cell>
          <cell r="AK20">
            <v>0.3779649471398443</v>
          </cell>
          <cell r="AL20">
            <v>1.1931714266072959</v>
          </cell>
          <cell r="AN20">
            <v>0.41301178079447709</v>
          </cell>
          <cell r="AO20">
            <v>1.3081263273954391</v>
          </cell>
          <cell r="AP20">
            <v>0.25509287682361897</v>
          </cell>
          <cell r="AQ20">
            <v>1.7239579925313591</v>
          </cell>
          <cell r="AR20">
            <v>0.58887732089497147</v>
          </cell>
          <cell r="AS20">
            <v>0.3137287690769881</v>
          </cell>
          <cell r="AT20">
            <v>1.2799042925238611</v>
          </cell>
          <cell r="AU20">
            <v>6.2385821170173594</v>
          </cell>
          <cell r="AY20">
            <v>1</v>
          </cell>
        </row>
        <row r="21">
          <cell r="M21">
            <v>2264006.2000000002</v>
          </cell>
          <cell r="N21">
            <v>1426533.2</v>
          </cell>
          <cell r="P21">
            <v>1386985.2</v>
          </cell>
          <cell r="Q21">
            <v>744675.6</v>
          </cell>
          <cell r="R21">
            <v>3615773</v>
          </cell>
          <cell r="S21">
            <v>1049764.2</v>
          </cell>
          <cell r="T21">
            <v>2107169.2000000002</v>
          </cell>
          <cell r="U21">
            <v>1885481.8</v>
          </cell>
          <cell r="V21">
            <v>3778186.4</v>
          </cell>
          <cell r="W21">
            <v>2432793.2000000002</v>
          </cell>
          <cell r="Y21">
            <v>1.821607127832249</v>
          </cell>
          <cell r="Z21">
            <v>1.1778728480450811</v>
          </cell>
          <cell r="AB21">
            <v>1.662835741200251</v>
          </cell>
          <cell r="AC21">
            <v>0.868277606763877</v>
          </cell>
          <cell r="AD21">
            <v>3.0382007759530101</v>
          </cell>
          <cell r="AE21">
            <v>1.036280912254006</v>
          </cell>
          <cell r="AF21">
            <v>1.0603312355931851</v>
          </cell>
          <cell r="AG21">
            <v>1.233845462882891</v>
          </cell>
          <cell r="AH21">
            <v>2.2676316044293339</v>
          </cell>
          <cell r="AI21">
            <v>2.766820520255715</v>
          </cell>
          <cell r="AK21">
            <v>1.821607127832249</v>
          </cell>
          <cell r="AL21">
            <v>0.51676115174777804</v>
          </cell>
          <cell r="AN21">
            <v>1.662835741200251</v>
          </cell>
          <cell r="AO21">
            <v>0.38069835960050108</v>
          </cell>
          <cell r="AP21">
            <v>3.0382007759530101</v>
          </cell>
          <cell r="AQ21">
            <v>0.45374890589155259</v>
          </cell>
          <cell r="AR21">
            <v>0.60291555500589311</v>
          </cell>
          <cell r="AS21">
            <v>0.2602587386034429</v>
          </cell>
          <cell r="AT21">
            <v>2.2676316044293339</v>
          </cell>
          <cell r="AU21">
            <v>1.897485274029896</v>
          </cell>
          <cell r="AY21">
            <v>1</v>
          </cell>
        </row>
        <row r="22">
          <cell r="M22">
            <v>578838.80000000005</v>
          </cell>
          <cell r="N22">
            <v>2207579.2000000002</v>
          </cell>
          <cell r="P22">
            <v>2628437.4</v>
          </cell>
          <cell r="Q22">
            <v>1979347.8</v>
          </cell>
          <cell r="R22">
            <v>1004724.2</v>
          </cell>
          <cell r="S22">
            <v>2263116.2000000002</v>
          </cell>
          <cell r="T22">
            <v>2092082.4</v>
          </cell>
          <cell r="U22">
            <v>1948084.6</v>
          </cell>
          <cell r="V22">
            <v>1831142.8</v>
          </cell>
          <cell r="W22">
            <v>2432317.2000000002</v>
          </cell>
          <cell r="Y22">
            <v>0.61161948763765395</v>
          </cell>
          <cell r="Z22">
            <v>1.7201203655917201</v>
          </cell>
          <cell r="AB22">
            <v>1.209360309393378</v>
          </cell>
          <cell r="AC22">
            <v>1.7953641373896969</v>
          </cell>
          <cell r="AD22">
            <v>1.0557052815798671</v>
          </cell>
          <cell r="AE22">
            <v>1.947963559161872</v>
          </cell>
          <cell r="AF22">
            <v>1.04737112922594</v>
          </cell>
          <cell r="AG22">
            <v>1.2701754779554899</v>
          </cell>
          <cell r="AH22">
            <v>1.764660040754825</v>
          </cell>
          <cell r="AI22">
            <v>3.7617751502431931</v>
          </cell>
          <cell r="AK22">
            <v>0.61161948763765395</v>
          </cell>
          <cell r="AL22">
            <v>0.91440775548107922</v>
          </cell>
          <cell r="AN22">
            <v>1.209360309393378</v>
          </cell>
          <cell r="AO22">
            <v>1.065615429601166</v>
          </cell>
          <cell r="AP22">
            <v>1.0557052815798671</v>
          </cell>
          <cell r="AQ22">
            <v>1.1441323408391331</v>
          </cell>
          <cell r="AR22">
            <v>0.596103671612218</v>
          </cell>
          <cell r="AS22">
            <v>0.28295137942768628</v>
          </cell>
          <cell r="AT22">
            <v>1.764660040754825</v>
          </cell>
          <cell r="AU22">
            <v>2.9445506507996471</v>
          </cell>
          <cell r="AY22">
            <v>-1</v>
          </cell>
        </row>
        <row r="23">
          <cell r="M23">
            <v>549553.80000000005</v>
          </cell>
          <cell r="N23">
            <v>2102582.2000000002</v>
          </cell>
          <cell r="P23">
            <v>829568.2</v>
          </cell>
          <cell r="Q23">
            <v>1448130.8</v>
          </cell>
          <cell r="R23">
            <v>522849.4</v>
          </cell>
          <cell r="S23">
            <v>1590198</v>
          </cell>
          <cell r="T23">
            <v>2063973</v>
          </cell>
          <cell r="U23">
            <v>1897303.4</v>
          </cell>
          <cell r="V23">
            <v>1852254.4</v>
          </cell>
          <cell r="W23">
            <v>2014938.2</v>
          </cell>
          <cell r="Y23">
            <v>0.59171861740760501</v>
          </cell>
          <cell r="Z23">
            <v>1.685396960470825</v>
          </cell>
          <cell r="AB23">
            <v>0.90362203659606166</v>
          </cell>
          <cell r="AC23">
            <v>1.5113713141880001</v>
          </cell>
          <cell r="AD23">
            <v>0.59077311786822972</v>
          </cell>
          <cell r="AE23">
            <v>1.4536410480737689</v>
          </cell>
          <cell r="AF23">
            <v>1.055679274722934</v>
          </cell>
          <cell r="AG23">
            <v>1.2717203892301769</v>
          </cell>
          <cell r="AH23">
            <v>1.600178191810846</v>
          </cell>
          <cell r="AI23">
            <v>3.841501014260575</v>
          </cell>
          <cell r="AK23">
            <v>0.59171861740760501</v>
          </cell>
          <cell r="AL23">
            <v>0.87243906031362717</v>
          </cell>
          <cell r="AN23">
            <v>0.90362203659606166</v>
          </cell>
          <cell r="AO23">
            <v>0.85559599060215985</v>
          </cell>
          <cell r="AP23">
            <v>0.59077311786822972</v>
          </cell>
          <cell r="AQ23">
            <v>0.78137000743299723</v>
          </cell>
          <cell r="AR23">
            <v>0.60201393230818212</v>
          </cell>
          <cell r="AS23">
            <v>0.28862326149828732</v>
          </cell>
          <cell r="AT23">
            <v>1.600178191810846</v>
          </cell>
          <cell r="AU23">
            <v>2.9914486413355919</v>
          </cell>
          <cell r="AY23">
            <v>-1</v>
          </cell>
        </row>
        <row r="24">
          <cell r="M24">
            <v>858324.2</v>
          </cell>
          <cell r="N24">
            <v>1055036.8</v>
          </cell>
          <cell r="P24">
            <v>941848.8</v>
          </cell>
          <cell r="Q24">
            <v>661176.6</v>
          </cell>
          <cell r="R24">
            <v>739782.2</v>
          </cell>
          <cell r="S24">
            <v>1062512.6000000001</v>
          </cell>
          <cell r="T24">
            <v>2057329</v>
          </cell>
          <cell r="U24">
            <v>1853705.2</v>
          </cell>
          <cell r="V24">
            <v>2523121.4</v>
          </cell>
          <cell r="W24">
            <v>2171672.2000000002</v>
          </cell>
          <cell r="Y24">
            <v>0.82866493626497684</v>
          </cell>
          <cell r="Z24">
            <v>0.97303735213354225</v>
          </cell>
          <cell r="AB24">
            <v>0.98952905320329587</v>
          </cell>
          <cell r="AC24">
            <v>0.74082231937791221</v>
          </cell>
          <cell r="AD24">
            <v>0.87197846067138018</v>
          </cell>
          <cell r="AE24">
            <v>1.0598317258059979</v>
          </cell>
          <cell r="AF24">
            <v>1.0295878581702711</v>
          </cell>
          <cell r="AG24">
            <v>1.2227751495782291</v>
          </cell>
          <cell r="AH24">
            <v>1.820665453653783</v>
          </cell>
          <cell r="AI24">
            <v>2.382780662970617</v>
          </cell>
          <cell r="AK24">
            <v>0.82866493626497684</v>
          </cell>
          <cell r="AL24">
            <v>0.51931951851584013</v>
          </cell>
          <cell r="AN24">
            <v>0.98952905320329587</v>
          </cell>
          <cell r="AO24">
            <v>0.41236647160258139</v>
          </cell>
          <cell r="AP24">
            <v>0.87197846067138018</v>
          </cell>
          <cell r="AQ24">
            <v>0.75061712488532062</v>
          </cell>
          <cell r="AR24">
            <v>0.59465395482257011</v>
          </cell>
          <cell r="AS24">
            <v>0.26165141914971168</v>
          </cell>
          <cell r="AT24">
            <v>1.820665453653783</v>
          </cell>
          <cell r="AU24">
            <v>1.7698925959412011</v>
          </cell>
          <cell r="AY24">
            <v>1</v>
          </cell>
        </row>
        <row r="25">
          <cell r="M25">
            <v>192800</v>
          </cell>
          <cell r="N25">
            <v>3888645</v>
          </cell>
          <cell r="P25">
            <v>117248.2</v>
          </cell>
          <cell r="Q25">
            <v>3490780.8</v>
          </cell>
          <cell r="R25">
            <v>30873</v>
          </cell>
          <cell r="S25">
            <v>4392738.2</v>
          </cell>
          <cell r="T25">
            <v>2113102</v>
          </cell>
          <cell r="U25">
            <v>1997620.4</v>
          </cell>
          <cell r="V25">
            <v>179532</v>
          </cell>
          <cell r="W25">
            <v>5857174</v>
          </cell>
          <cell r="Y25">
            <v>0.28864175323396918</v>
          </cell>
          <cell r="Z25">
            <v>2.8377902871929108</v>
          </cell>
          <cell r="AB25">
            <v>0.25922688100836228</v>
          </cell>
          <cell r="AC25">
            <v>2.9656973890436351</v>
          </cell>
          <cell r="AD25">
            <v>8.7008660240098804E-2</v>
          </cell>
          <cell r="AE25">
            <v>3.0267139255534858</v>
          </cell>
          <cell r="AF25">
            <v>1.0562128796707839</v>
          </cell>
          <cell r="AG25">
            <v>1.3307073375675831</v>
          </cell>
          <cell r="AH25">
            <v>0.43456657538190491</v>
          </cell>
          <cell r="AI25">
            <v>8.5478973550256345</v>
          </cell>
          <cell r="AK25">
            <v>0.28864175323396918</v>
          </cell>
          <cell r="AL25">
            <v>1.3794862876646219</v>
          </cell>
          <cell r="AN25">
            <v>0.25922688100836228</v>
          </cell>
          <cell r="AO25">
            <v>1.512612112605711</v>
          </cell>
          <cell r="AP25">
            <v>8.7008660240098804E-2</v>
          </cell>
          <cell r="AQ25">
            <v>1.5575018590316181</v>
          </cell>
          <cell r="AR25">
            <v>0.61266271728090937</v>
          </cell>
          <cell r="AS25">
            <v>0.32336603943258518</v>
          </cell>
          <cell r="AT25">
            <v>0.43456657538190491</v>
          </cell>
          <cell r="AU25">
            <v>7.1828249252866954</v>
          </cell>
          <cell r="AY25">
            <v>1</v>
          </cell>
        </row>
        <row r="26">
          <cell r="M26">
            <v>969036.80000000005</v>
          </cell>
          <cell r="N26">
            <v>547893</v>
          </cell>
          <cell r="P26">
            <v>845491.6</v>
          </cell>
          <cell r="Q26">
            <v>214144.6</v>
          </cell>
          <cell r="R26">
            <v>1109391</v>
          </cell>
          <cell r="S26">
            <v>164253.79999999999</v>
          </cell>
          <cell r="T26">
            <v>2114366.2000000002</v>
          </cell>
          <cell r="U26">
            <v>1845286.2</v>
          </cell>
          <cell r="V26">
            <v>2542811.7999999998</v>
          </cell>
          <cell r="W26">
            <v>465382.2</v>
          </cell>
          <cell r="Y26">
            <v>0.89292054115794595</v>
          </cell>
          <cell r="Z26">
            <v>0.61361489156261084</v>
          </cell>
          <cell r="AB26">
            <v>0.67274661419214676</v>
          </cell>
          <cell r="AC26">
            <v>0.44584773562382912</v>
          </cell>
          <cell r="AD26">
            <v>1.299322402477264</v>
          </cell>
          <cell r="AE26">
            <v>0.36248804144561292</v>
          </cell>
          <cell r="AF26">
            <v>1.052428717864677</v>
          </cell>
          <cell r="AG26">
            <v>1.2148962488397961</v>
          </cell>
          <cell r="AH26">
            <v>1.863175843842328</v>
          </cell>
          <cell r="AI26">
            <v>1.046271253144369</v>
          </cell>
          <cell r="AK26">
            <v>0.89292054115794595</v>
          </cell>
          <cell r="AL26">
            <v>0.27721387320198121</v>
          </cell>
          <cell r="AN26">
            <v>0.67274661419214676</v>
          </cell>
          <cell r="AO26">
            <v>0.22798124319524499</v>
          </cell>
          <cell r="AP26">
            <v>1.299322402477264</v>
          </cell>
          <cell r="AQ26">
            <v>0.22625689511187369</v>
          </cell>
          <cell r="AR26">
            <v>0.61102231964468956</v>
          </cell>
          <cell r="AS26">
            <v>0.27104658884927629</v>
          </cell>
          <cell r="AT26">
            <v>1.863175843842328</v>
          </cell>
          <cell r="AU26">
            <v>0.5840967587195337</v>
          </cell>
          <cell r="AY26">
            <v>-1</v>
          </cell>
        </row>
        <row r="27">
          <cell r="M27">
            <v>1022293.4</v>
          </cell>
          <cell r="N27">
            <v>1166165.6000000001</v>
          </cell>
          <cell r="P27">
            <v>937986.4</v>
          </cell>
          <cell r="Q27">
            <v>451931.4</v>
          </cell>
          <cell r="R27">
            <v>803372.6</v>
          </cell>
          <cell r="S27">
            <v>795424</v>
          </cell>
          <cell r="T27">
            <v>2238144.6</v>
          </cell>
          <cell r="U27">
            <v>2249260.6</v>
          </cell>
          <cell r="V27">
            <v>1149514.6000000001</v>
          </cell>
          <cell r="W27">
            <v>568045.19999999995</v>
          </cell>
          <cell r="Y27">
            <v>1.113977292971686</v>
          </cell>
          <cell r="Z27">
            <v>1.239279074873775</v>
          </cell>
          <cell r="AB27">
            <v>1.41448790980503</v>
          </cell>
          <cell r="AC27">
            <v>0.82423557060537855</v>
          </cell>
          <cell r="AD27">
            <v>1.197157013230026</v>
          </cell>
          <cell r="AE27">
            <v>1.3033558520954101</v>
          </cell>
          <cell r="AF27">
            <v>1.5136897749267519</v>
          </cell>
          <cell r="AG27">
            <v>1.9476985050830991</v>
          </cell>
          <cell r="AH27">
            <v>1.6293909346219151</v>
          </cell>
          <cell r="AI27">
            <v>2.0829448510892692</v>
          </cell>
          <cell r="AK27">
            <v>1.113977292971686</v>
          </cell>
          <cell r="AL27">
            <v>0.5497678167186677</v>
          </cell>
          <cell r="AN27">
            <v>1.41448790980503</v>
          </cell>
          <cell r="AO27">
            <v>0.37850405939971099</v>
          </cell>
          <cell r="AP27">
            <v>1.197157013230026</v>
          </cell>
          <cell r="AQ27">
            <v>0.6412787031847984</v>
          </cell>
          <cell r="AR27">
            <v>0.7781857233960181</v>
          </cell>
          <cell r="AS27">
            <v>0.426943008415401</v>
          </cell>
          <cell r="AT27">
            <v>1.6293909346219151</v>
          </cell>
          <cell r="AU27">
            <v>1.507621155446395</v>
          </cell>
          <cell r="AY27">
            <v>-1</v>
          </cell>
        </row>
        <row r="28">
          <cell r="M28">
            <v>285234.40000000002</v>
          </cell>
          <cell r="N28">
            <v>1269755.6000000001</v>
          </cell>
          <cell r="P28">
            <v>199340.2</v>
          </cell>
          <cell r="Q28">
            <v>503487</v>
          </cell>
          <cell r="R28">
            <v>86645</v>
          </cell>
          <cell r="S28">
            <v>1029228.6</v>
          </cell>
          <cell r="T28">
            <v>2230196.7999999998</v>
          </cell>
          <cell r="U28">
            <v>2248480.7999999998</v>
          </cell>
          <cell r="V28">
            <v>200156.6</v>
          </cell>
          <cell r="W28">
            <v>640008.19999999995</v>
          </cell>
          <cell r="Y28">
            <v>0.44150476302020247</v>
          </cell>
          <cell r="Z28">
            <v>1.3428279162384571</v>
          </cell>
          <cell r="AB28">
            <v>0.44937124659190891</v>
          </cell>
          <cell r="AC28">
            <v>0.90738516041310502</v>
          </cell>
          <cell r="AD28">
            <v>0.16974164615385229</v>
          </cell>
          <cell r="AE28">
            <v>1.537393102189526</v>
          </cell>
          <cell r="AF28">
            <v>1.5044228378683331</v>
          </cell>
          <cell r="AG28">
            <v>1.955087955389172</v>
          </cell>
          <cell r="AH28">
            <v>0.53845654968172307</v>
          </cell>
          <cell r="AI28">
            <v>2.5699547709431498</v>
          </cell>
          <cell r="AK28">
            <v>0.44150476302020247</v>
          </cell>
          <cell r="AL28">
            <v>0.53856419865041971</v>
          </cell>
          <cell r="AN28">
            <v>0.44937124659190891</v>
          </cell>
          <cell r="AO28">
            <v>0.39334530361229553</v>
          </cell>
          <cell r="AP28">
            <v>0.16974164615385229</v>
          </cell>
          <cell r="AQ28">
            <v>0.66886843917891381</v>
          </cell>
          <cell r="AR28">
            <v>0.78050318248569961</v>
          </cell>
          <cell r="AS28">
            <v>0.42304479917511351</v>
          </cell>
          <cell r="AT28">
            <v>0.53845654968172307</v>
          </cell>
          <cell r="AU28">
            <v>1.967763759894297</v>
          </cell>
          <cell r="AY28">
            <v>1</v>
          </cell>
        </row>
        <row r="29">
          <cell r="M29">
            <v>1145171</v>
          </cell>
          <cell r="N29">
            <v>1046037.4</v>
          </cell>
          <cell r="P29">
            <v>1220241.2</v>
          </cell>
          <cell r="Q29">
            <v>385211.4</v>
          </cell>
          <cell r="R29">
            <v>706516.2</v>
          </cell>
          <cell r="S29">
            <v>375079.4</v>
          </cell>
          <cell r="T29">
            <v>2584053.4</v>
          </cell>
          <cell r="U29">
            <v>2060687.8</v>
          </cell>
          <cell r="V29">
            <v>2764392</v>
          </cell>
          <cell r="W29">
            <v>410626.6</v>
          </cell>
          <cell r="Y29">
            <v>1.159529753820971</v>
          </cell>
          <cell r="Z29">
            <v>1.129714562837034</v>
          </cell>
          <cell r="AB29">
            <v>1.597231049602851</v>
          </cell>
          <cell r="AC29">
            <v>0.71650053339544684</v>
          </cell>
          <cell r="AD29">
            <v>1.393231698032469</v>
          </cell>
          <cell r="AE29">
            <v>1.009964148234576</v>
          </cell>
          <cell r="AF29">
            <v>1.75851143496111</v>
          </cell>
          <cell r="AG29">
            <v>1.7071986485738311</v>
          </cell>
          <cell r="AH29">
            <v>2.083607973810286</v>
          </cell>
          <cell r="AI29">
            <v>1.6339636185672139</v>
          </cell>
          <cell r="AK29">
            <v>1.159529753820971</v>
          </cell>
          <cell r="AL29">
            <v>0.49422961291857059</v>
          </cell>
          <cell r="AN29">
            <v>1.597231049602851</v>
          </cell>
          <cell r="AO29">
            <v>0.33341666939086279</v>
          </cell>
          <cell r="AP29">
            <v>1.393231698032469</v>
          </cell>
          <cell r="AQ29">
            <v>0.4148556764703244</v>
          </cell>
          <cell r="AR29">
            <v>0.91399450395256276</v>
          </cell>
          <cell r="AS29">
            <v>0.35763412439264358</v>
          </cell>
          <cell r="AT29">
            <v>2.083607973810286</v>
          </cell>
          <cell r="AU29">
            <v>1.108296139724553</v>
          </cell>
          <cell r="AY29">
            <v>-1</v>
          </cell>
        </row>
        <row r="30">
          <cell r="M30">
            <v>539951.6</v>
          </cell>
          <cell r="N30">
            <v>1260314.6000000001</v>
          </cell>
          <cell r="P30">
            <v>117880.4</v>
          </cell>
          <cell r="Q30">
            <v>522168.4</v>
          </cell>
          <cell r="R30">
            <v>77829.2</v>
          </cell>
          <cell r="S30">
            <v>1008889.6</v>
          </cell>
          <cell r="T30">
            <v>2573919.7999999998</v>
          </cell>
          <cell r="U30">
            <v>2088223.2</v>
          </cell>
          <cell r="V30">
            <v>50620.6</v>
          </cell>
          <cell r="W30">
            <v>635540.6</v>
          </cell>
          <cell r="Y30">
            <v>0.53951452937908473</v>
          </cell>
          <cell r="Z30">
            <v>1.3459943880792711</v>
          </cell>
          <cell r="AB30">
            <v>0.34736946780467398</v>
          </cell>
          <cell r="AC30">
            <v>0.93418001520913097</v>
          </cell>
          <cell r="AD30">
            <v>0.45005883043631911</v>
          </cell>
          <cell r="AE30">
            <v>1.50861438238062</v>
          </cell>
          <cell r="AF30">
            <v>1.730603636195883</v>
          </cell>
          <cell r="AG30">
            <v>1.711247266689315</v>
          </cell>
          <cell r="AH30">
            <v>0.14818309061229221</v>
          </cell>
          <cell r="AI30">
            <v>2.224790101312101</v>
          </cell>
          <cell r="AK30">
            <v>0.53951452937908473</v>
          </cell>
          <cell r="AL30">
            <v>0.51938252900727089</v>
          </cell>
          <cell r="AN30">
            <v>0.34736946780467398</v>
          </cell>
          <cell r="AO30">
            <v>0.38012409160728561</v>
          </cell>
          <cell r="AP30">
            <v>0.45005883043631911</v>
          </cell>
          <cell r="AQ30">
            <v>0.61776879709213972</v>
          </cell>
          <cell r="AR30">
            <v>0.90814481959678228</v>
          </cell>
          <cell r="AS30">
            <v>0.37095123119652268</v>
          </cell>
          <cell r="AT30">
            <v>0.14818309061229221</v>
          </cell>
          <cell r="AU30">
            <v>1.630748734949157</v>
          </cell>
          <cell r="AY30">
            <v>1</v>
          </cell>
        </row>
        <row r="31">
          <cell r="M31">
            <v>1303421.6000000001</v>
          </cell>
          <cell r="N31">
            <v>856700.2</v>
          </cell>
          <cell r="P31">
            <v>443376</v>
          </cell>
          <cell r="Q31">
            <v>327480.59999999998</v>
          </cell>
          <cell r="R31">
            <v>367303.2</v>
          </cell>
          <cell r="S31">
            <v>300600.8</v>
          </cell>
          <cell r="T31">
            <v>2136072.2000000002</v>
          </cell>
          <cell r="U31">
            <v>1960470</v>
          </cell>
          <cell r="V31">
            <v>1016168.6</v>
          </cell>
          <cell r="W31">
            <v>396055.4</v>
          </cell>
          <cell r="Y31">
            <v>1.2815740373451261</v>
          </cell>
          <cell r="Z31">
            <v>1.004273192817345</v>
          </cell>
          <cell r="AB31">
            <v>0.80443545739981348</v>
          </cell>
          <cell r="AC31">
            <v>0.66654184439685193</v>
          </cell>
          <cell r="AD31">
            <v>1.0424711590167139</v>
          </cell>
          <cell r="AE31">
            <v>1.0158084544818851</v>
          </cell>
          <cell r="AF31">
            <v>1.3665526312775911</v>
          </cell>
          <cell r="AG31">
            <v>1.588487067073584</v>
          </cell>
          <cell r="AH31">
            <v>1.530488581210375</v>
          </cell>
          <cell r="AI31">
            <v>1.549591122381389</v>
          </cell>
          <cell r="AK31">
            <v>1.2815740373451261</v>
          </cell>
          <cell r="AL31">
            <v>0.42445337674580508</v>
          </cell>
          <cell r="AN31">
            <v>0.80443545739981348</v>
          </cell>
          <cell r="AO31">
            <v>0.34268871479434893</v>
          </cell>
          <cell r="AP31">
            <v>1.0424711590167139</v>
          </cell>
          <cell r="AQ31">
            <v>0.43381634042598299</v>
          </cell>
          <cell r="AR31">
            <v>0.7092371398583055</v>
          </cell>
          <cell r="AS31">
            <v>0.37072574296034871</v>
          </cell>
          <cell r="AT31">
            <v>1.530488581210375</v>
          </cell>
          <cell r="AU31">
            <v>1.043683131365106</v>
          </cell>
          <cell r="AY31">
            <v>-1</v>
          </cell>
        </row>
        <row r="32">
          <cell r="M32">
            <v>446403.4</v>
          </cell>
          <cell r="N32">
            <v>885767.2</v>
          </cell>
          <cell r="P32">
            <v>146871.4</v>
          </cell>
          <cell r="Q32">
            <v>289889</v>
          </cell>
          <cell r="R32">
            <v>136549</v>
          </cell>
          <cell r="S32">
            <v>260401.4</v>
          </cell>
          <cell r="T32">
            <v>2133418</v>
          </cell>
          <cell r="U32">
            <v>1941143.6</v>
          </cell>
          <cell r="V32">
            <v>108513.2</v>
          </cell>
          <cell r="W32">
            <v>322680.2</v>
          </cell>
          <cell r="Y32">
            <v>0.52548689479008315</v>
          </cell>
          <cell r="Z32">
            <v>1.042299180151895</v>
          </cell>
          <cell r="AB32">
            <v>0.37033731319243091</v>
          </cell>
          <cell r="AC32">
            <v>0.63718649179791098</v>
          </cell>
          <cell r="AD32">
            <v>0.64967948319390412</v>
          </cell>
          <cell r="AE32">
            <v>0.98615442104637618</v>
          </cell>
          <cell r="AF32">
            <v>1.374079484585673</v>
          </cell>
          <cell r="AG32">
            <v>1.587032263167202</v>
          </cell>
          <cell r="AH32">
            <v>0.47116133142262689</v>
          </cell>
          <cell r="AI32">
            <v>1.528301239944994</v>
          </cell>
          <cell r="AK32">
            <v>0.52548689479008315</v>
          </cell>
          <cell r="AL32">
            <v>0.45771589381620292</v>
          </cell>
          <cell r="AN32">
            <v>0.37033731319243091</v>
          </cell>
          <cell r="AO32">
            <v>0.3100466749863699</v>
          </cell>
          <cell r="AP32">
            <v>0.64967948319390412</v>
          </cell>
          <cell r="AQ32">
            <v>0.39840380069799719</v>
          </cell>
          <cell r="AR32">
            <v>0.70852709496393795</v>
          </cell>
          <cell r="AS32">
            <v>0.36835284866392609</v>
          </cell>
          <cell r="AT32">
            <v>0.47116133142262689</v>
          </cell>
          <cell r="AU32">
            <v>1.03359033036977</v>
          </cell>
          <cell r="AY32">
            <v>1</v>
          </cell>
        </row>
        <row r="33">
          <cell r="M33">
            <v>1735962.6</v>
          </cell>
          <cell r="N33">
            <v>991944.8</v>
          </cell>
          <cell r="P33">
            <v>219857.8</v>
          </cell>
          <cell r="Q33">
            <v>295292.2</v>
          </cell>
          <cell r="R33">
            <v>218027.8</v>
          </cell>
          <cell r="S33">
            <v>282679.59999999998</v>
          </cell>
          <cell r="T33">
            <v>2554726.2000000002</v>
          </cell>
          <cell r="U33">
            <v>1823863.8</v>
          </cell>
          <cell r="V33">
            <v>613043</v>
          </cell>
          <cell r="W33">
            <v>292012.59999999998</v>
          </cell>
          <cell r="Y33">
            <v>1.5222741476260131</v>
          </cell>
          <cell r="Z33">
            <v>1.0887819927185769</v>
          </cell>
          <cell r="AB33">
            <v>0.46324594918987722</v>
          </cell>
          <cell r="AC33">
            <v>0.62050420681480323</v>
          </cell>
          <cell r="AD33">
            <v>0.79554982939735053</v>
          </cell>
          <cell r="AE33">
            <v>0.95259421514347198</v>
          </cell>
          <cell r="AF33">
            <v>1.6955653940327471</v>
          </cell>
          <cell r="AG33">
            <v>1.4164511709939691</v>
          </cell>
          <cell r="AH33">
            <v>1.380200501810759</v>
          </cell>
          <cell r="AI33">
            <v>1.266099227452651</v>
          </cell>
          <cell r="AK33">
            <v>1.5222741476260131</v>
          </cell>
          <cell r="AL33">
            <v>0.52344239470548926</v>
          </cell>
          <cell r="AN33">
            <v>0.46324594918987722</v>
          </cell>
          <cell r="AO33">
            <v>0.33921429200563569</v>
          </cell>
          <cell r="AP33">
            <v>0.79554982939735053</v>
          </cell>
          <cell r="AQ33">
            <v>0.42164124436676498</v>
          </cell>
          <cell r="AR33">
            <v>0.88602859769016507</v>
          </cell>
          <cell r="AS33">
            <v>0.31830786834470931</v>
          </cell>
          <cell r="AT33">
            <v>1.380200501810759</v>
          </cell>
          <cell r="AU33">
            <v>0.87486739321611817</v>
          </cell>
          <cell r="AY33">
            <v>-1</v>
          </cell>
        </row>
        <row r="34">
          <cell r="M34">
            <v>1209988.8</v>
          </cell>
          <cell r="N34">
            <v>936821.2</v>
          </cell>
          <cell r="P34">
            <v>142825.79999999999</v>
          </cell>
          <cell r="Q34">
            <v>339380.2</v>
          </cell>
          <cell r="R34">
            <v>141233.20000000001</v>
          </cell>
          <cell r="S34">
            <v>317150.8</v>
          </cell>
          <cell r="T34">
            <v>2547334.4</v>
          </cell>
          <cell r="U34">
            <v>1838780.4</v>
          </cell>
          <cell r="V34">
            <v>44463.8</v>
          </cell>
          <cell r="W34">
            <v>429315</v>
          </cell>
          <cell r="Y34">
            <v>1.029522900190204</v>
          </cell>
          <cell r="Z34">
            <v>1.089616381842643</v>
          </cell>
          <cell r="AB34">
            <v>0.33439575439551839</v>
          </cell>
          <cell r="AC34">
            <v>0.70970510740880854</v>
          </cell>
          <cell r="AD34">
            <v>0.64106546239927409</v>
          </cell>
          <cell r="AE34">
            <v>1.058229736518115</v>
          </cell>
          <cell r="AF34">
            <v>1.6925414311699569</v>
          </cell>
          <cell r="AG34">
            <v>1.424977480713278</v>
          </cell>
          <cell r="AH34">
            <v>0.24777993732132009</v>
          </cell>
          <cell r="AI34">
            <v>1.404428736446425</v>
          </cell>
          <cell r="AK34">
            <v>1.029522900190204</v>
          </cell>
          <cell r="AL34">
            <v>0.44237504079937928</v>
          </cell>
          <cell r="AN34">
            <v>0.33439575439551839</v>
          </cell>
          <cell r="AO34">
            <v>0.32682017218903642</v>
          </cell>
          <cell r="AP34">
            <v>0.64106546239927409</v>
          </cell>
          <cell r="AQ34">
            <v>0.41233766931109128</v>
          </cell>
          <cell r="AR34">
            <v>0.87200702643021943</v>
          </cell>
          <cell r="AS34">
            <v>0.3298443672247231</v>
          </cell>
          <cell r="AT34">
            <v>0.24777993732132009</v>
          </cell>
          <cell r="AU34">
            <v>0.98375280229374762</v>
          </cell>
          <cell r="AY34">
            <v>1</v>
          </cell>
        </row>
        <row r="35">
          <cell r="M35">
            <v>4821590.8</v>
          </cell>
          <cell r="N35">
            <v>2370073</v>
          </cell>
          <cell r="P35">
            <v>16034181.6</v>
          </cell>
          <cell r="Q35">
            <v>1096585</v>
          </cell>
          <cell r="R35">
            <v>5474711.7999999998</v>
          </cell>
          <cell r="S35">
            <v>2451542</v>
          </cell>
          <cell r="T35">
            <v>4039139.2</v>
          </cell>
          <cell r="U35">
            <v>2691188.8</v>
          </cell>
          <cell r="V35">
            <v>28067998.800000001</v>
          </cell>
          <cell r="W35">
            <v>2006537.2</v>
          </cell>
          <cell r="Y35">
            <v>4.0627997573465109</v>
          </cell>
          <cell r="Z35">
            <v>2.049424937181175</v>
          </cell>
          <cell r="AB35">
            <v>14.185498668398941</v>
          </cell>
          <cell r="AC35">
            <v>1.318000765220495</v>
          </cell>
          <cell r="AD35">
            <v>4.340338162472472</v>
          </cell>
          <cell r="AE35">
            <v>2.5494351756758991</v>
          </cell>
          <cell r="AF35">
            <v>3.4174359537195409</v>
          </cell>
          <cell r="AG35">
            <v>2.39092580950819</v>
          </cell>
          <cell r="AH35">
            <v>11.926525730965659</v>
          </cell>
          <cell r="AI35">
            <v>3.722398159326985</v>
          </cell>
          <cell r="AK35">
            <v>4.0627997573465109</v>
          </cell>
          <cell r="AL35">
            <v>0.82792210406623779</v>
          </cell>
          <cell r="AN35">
            <v>14.185498668398941</v>
          </cell>
          <cell r="AO35">
            <v>0.55787610919796859</v>
          </cell>
          <cell r="AP35">
            <v>4.340338162472472</v>
          </cell>
          <cell r="AQ35">
            <v>0.98311033826321359</v>
          </cell>
          <cell r="AR35">
            <v>1.811368154315278</v>
          </cell>
          <cell r="AS35">
            <v>0.52106421901844446</v>
          </cell>
          <cell r="AT35">
            <v>11.926525730965659</v>
          </cell>
          <cell r="AU35">
            <v>2.8518247799016541</v>
          </cell>
          <cell r="AY35">
            <v>1</v>
          </cell>
        </row>
        <row r="36">
          <cell r="M36">
            <v>5176101.8</v>
          </cell>
          <cell r="N36">
            <v>2562883.2000000002</v>
          </cell>
          <cell r="P36">
            <v>26194227.800000001</v>
          </cell>
          <cell r="Q36">
            <v>1459512</v>
          </cell>
          <cell r="R36">
            <v>6887691.5999999996</v>
          </cell>
          <cell r="S36">
            <v>2318581</v>
          </cell>
          <cell r="T36">
            <v>4042233.4</v>
          </cell>
          <cell r="U36">
            <v>2688813.2</v>
          </cell>
          <cell r="V36">
            <v>37365756</v>
          </cell>
          <cell r="W36">
            <v>2148610.7999999998</v>
          </cell>
          <cell r="Y36">
            <v>4.4268285112455494</v>
          </cell>
          <cell r="Z36">
            <v>2.1710911780595779</v>
          </cell>
          <cell r="AB36">
            <v>22.569671070203189</v>
          </cell>
          <cell r="AC36">
            <v>1.5761620752222369</v>
          </cell>
          <cell r="AD36">
            <v>5.4272517034318302</v>
          </cell>
          <cell r="AE36">
            <v>2.4497254616580899</v>
          </cell>
          <cell r="AF36">
            <v>3.4551881927531212</v>
          </cell>
          <cell r="AG36">
            <v>2.4029679486062379</v>
          </cell>
          <cell r="AH36">
            <v>16.221782916644589</v>
          </cell>
          <cell r="AI36">
            <v>3.5727481728885322</v>
          </cell>
          <cell r="AK36">
            <v>4.4268285112455494</v>
          </cell>
          <cell r="AL36">
            <v>0.99393388782627878</v>
          </cell>
          <cell r="AN36">
            <v>22.569671070203189</v>
          </cell>
          <cell r="AO36">
            <v>0.75133954300545158</v>
          </cell>
          <cell r="AP36">
            <v>5.4272517034318302</v>
          </cell>
          <cell r="AQ36">
            <v>1.095300895022228</v>
          </cell>
          <cell r="AR36">
            <v>1.8224408743437379</v>
          </cell>
          <cell r="AS36">
            <v>0.53289146260358389</v>
          </cell>
          <cell r="AT36">
            <v>16.221782916644589</v>
          </cell>
          <cell r="AU36">
            <v>2.6926754711195828</v>
          </cell>
          <cell r="AY36">
            <v>-1</v>
          </cell>
        </row>
        <row r="37">
          <cell r="M37">
            <v>1022656.2</v>
          </cell>
          <cell r="N37">
            <v>1221432.8</v>
          </cell>
          <cell r="P37">
            <v>1007385.4</v>
          </cell>
          <cell r="Q37">
            <v>464554.8</v>
          </cell>
          <cell r="R37">
            <v>850156.8</v>
          </cell>
          <cell r="S37">
            <v>644416.6</v>
          </cell>
          <cell r="T37">
            <v>2414989.4</v>
          </cell>
          <cell r="U37">
            <v>2126850.4</v>
          </cell>
          <cell r="V37">
            <v>6690002.2000000002</v>
          </cell>
          <cell r="W37">
            <v>858020.8</v>
          </cell>
          <cell r="Y37">
            <v>1.059269665135071</v>
          </cell>
          <cell r="Z37">
            <v>1.2533600148744879</v>
          </cell>
          <cell r="AB37">
            <v>1.2483038125967141</v>
          </cell>
          <cell r="AC37">
            <v>0.78724728216766382</v>
          </cell>
          <cell r="AD37">
            <v>1.494605062808841</v>
          </cell>
          <cell r="AE37">
            <v>1.2968447464518249</v>
          </cell>
          <cell r="AF37">
            <v>1.642927506798878</v>
          </cell>
          <cell r="AG37">
            <v>1.749891994008794</v>
          </cell>
          <cell r="AH37">
            <v>3.383874090434984</v>
          </cell>
          <cell r="AI37">
            <v>2.052372704446316</v>
          </cell>
          <cell r="AK37">
            <v>1.059269665135071</v>
          </cell>
          <cell r="AL37">
            <v>0.46232149964198471</v>
          </cell>
          <cell r="AN37">
            <v>1.2483038125967141</v>
          </cell>
          <cell r="AO37">
            <v>0.3011765269911848</v>
          </cell>
          <cell r="AP37">
            <v>1.494605062808841</v>
          </cell>
          <cell r="AQ37">
            <v>0.41983369230292739</v>
          </cell>
          <cell r="AR37">
            <v>0.83961295061744745</v>
          </cell>
          <cell r="AS37">
            <v>0.38067542836070062</v>
          </cell>
          <cell r="AT37">
            <v>3.383874090434984</v>
          </cell>
          <cell r="AU37">
            <v>1.3867905134335159</v>
          </cell>
          <cell r="AY37">
            <v>1</v>
          </cell>
        </row>
        <row r="38">
          <cell r="M38">
            <v>1669266.2</v>
          </cell>
          <cell r="N38">
            <v>1105241.3999999999</v>
          </cell>
          <cell r="P38">
            <v>2818305.4</v>
          </cell>
          <cell r="Q38">
            <v>509705.2</v>
          </cell>
          <cell r="R38">
            <v>2013169.2</v>
          </cell>
          <cell r="S38">
            <v>681169.4</v>
          </cell>
          <cell r="T38">
            <v>2417698.7999999998</v>
          </cell>
          <cell r="U38">
            <v>2135890.2000000002</v>
          </cell>
          <cell r="V38">
            <v>10018394.199999999</v>
          </cell>
          <cell r="W38">
            <v>883917.2</v>
          </cell>
          <cell r="Y38">
            <v>1.5151685025542969</v>
          </cell>
          <cell r="Z38">
            <v>1.1547638440504671</v>
          </cell>
          <cell r="AB38">
            <v>2.8266136015939991</v>
          </cell>
          <cell r="AC38">
            <v>0.83490167119889525</v>
          </cell>
          <cell r="AD38">
            <v>2.6775941260159022</v>
          </cell>
          <cell r="AE38">
            <v>1.318017933098599</v>
          </cell>
          <cell r="AF38">
            <v>1.6426826762035489</v>
          </cell>
          <cell r="AG38">
            <v>1.765209726523608</v>
          </cell>
          <cell r="AH38">
            <v>4.55421769330278</v>
          </cell>
          <cell r="AI38">
            <v>2.0330561511684211</v>
          </cell>
          <cell r="AK38">
            <v>1.5151685025542969</v>
          </cell>
          <cell r="AL38">
            <v>0.4557845715433359</v>
          </cell>
          <cell r="AN38">
            <v>2.8266136015939991</v>
          </cell>
          <cell r="AO38">
            <v>0.36729356519063</v>
          </cell>
          <cell r="AP38">
            <v>2.6775941260159022</v>
          </cell>
          <cell r="AQ38">
            <v>0.45150345722213392</v>
          </cell>
          <cell r="AR38">
            <v>0.83801390412263577</v>
          </cell>
          <cell r="AS38">
            <v>0.38599887411110101</v>
          </cell>
          <cell r="AT38">
            <v>4.55421769330278</v>
          </cell>
          <cell r="AU38">
            <v>1.38125337115489</v>
          </cell>
          <cell r="AY38">
            <v>-1</v>
          </cell>
        </row>
        <row r="39">
          <cell r="M39">
            <v>1164194.8</v>
          </cell>
          <cell r="N39">
            <v>1135406.2</v>
          </cell>
          <cell r="P39">
            <v>3311906.6</v>
          </cell>
          <cell r="Q39">
            <v>494238.2</v>
          </cell>
          <cell r="R39">
            <v>2413958.4</v>
          </cell>
          <cell r="S39">
            <v>434594.2</v>
          </cell>
          <cell r="T39">
            <v>2892256</v>
          </cell>
          <cell r="U39">
            <v>2016520.2</v>
          </cell>
          <cell r="V39">
            <v>3205042.2</v>
          </cell>
          <cell r="W39">
            <v>694285.6</v>
          </cell>
          <cell r="Y39">
            <v>1.1969191681593661</v>
          </cell>
          <cell r="Z39">
            <v>1.241186356870458</v>
          </cell>
          <cell r="AB39">
            <v>2.889644050004426</v>
          </cell>
          <cell r="AC39">
            <v>0.83538228097604583</v>
          </cell>
          <cell r="AD39">
            <v>2.9415741386357701</v>
          </cell>
          <cell r="AE39">
            <v>1.1668470184784381</v>
          </cell>
          <cell r="AF39">
            <v>2.1443077493924649</v>
          </cell>
          <cell r="AG39">
            <v>1.6636861497070641</v>
          </cell>
          <cell r="AH39">
            <v>2.2070001655723899</v>
          </cell>
          <cell r="AI39">
            <v>2.142859618738294</v>
          </cell>
          <cell r="AK39">
            <v>1.1969191681593661</v>
          </cell>
          <cell r="AL39">
            <v>0.45441797012463209</v>
          </cell>
          <cell r="AN39">
            <v>2.889644050004426</v>
          </cell>
          <cell r="AO39">
            <v>0.31594082119408989</v>
          </cell>
          <cell r="AP39">
            <v>2.9415741386357701</v>
          </cell>
          <cell r="AQ39">
            <v>0.40090229064226152</v>
          </cell>
          <cell r="AR39">
            <v>1.0997258896008131</v>
          </cell>
          <cell r="AS39">
            <v>0.37691918984055522</v>
          </cell>
          <cell r="AT39">
            <v>2.2070001655723899</v>
          </cell>
          <cell r="AU39">
            <v>1.5368679239414631</v>
          </cell>
          <cell r="AY39">
            <v>1</v>
          </cell>
        </row>
        <row r="40">
          <cell r="M40">
            <v>1247947.3999999999</v>
          </cell>
          <cell r="N40">
            <v>995357.2</v>
          </cell>
          <cell r="P40">
            <v>5910736.7999999998</v>
          </cell>
          <cell r="Q40">
            <v>571678.4</v>
          </cell>
          <cell r="R40">
            <v>3847953.4</v>
          </cell>
          <cell r="S40">
            <v>495385.8</v>
          </cell>
          <cell r="T40">
            <v>2899138.2</v>
          </cell>
          <cell r="U40">
            <v>1993308.6</v>
          </cell>
          <cell r="V40">
            <v>5667660.2000000002</v>
          </cell>
          <cell r="W40">
            <v>683994.2</v>
          </cell>
          <cell r="Y40">
            <v>1.3533477662596849</v>
          </cell>
          <cell r="Z40">
            <v>1.1322512004990131</v>
          </cell>
          <cell r="AB40">
            <v>4.8413285279995764</v>
          </cell>
          <cell r="AC40">
            <v>0.84321306179044764</v>
          </cell>
          <cell r="AD40">
            <v>4.4582370821852244</v>
          </cell>
          <cell r="AE40">
            <v>1.2058836389798671</v>
          </cell>
          <cell r="AF40">
            <v>2.1623690810054539</v>
          </cell>
          <cell r="AG40">
            <v>1.6494959774892779</v>
          </cell>
          <cell r="AH40">
            <v>3.1172546982299538</v>
          </cell>
          <cell r="AI40">
            <v>1.707439845986664</v>
          </cell>
          <cell r="AK40">
            <v>1.3533477662596849</v>
          </cell>
          <cell r="AL40">
            <v>0.47437075464986272</v>
          </cell>
          <cell r="AN40">
            <v>4.8413285279995764</v>
          </cell>
          <cell r="AO40">
            <v>0.3745165918022394</v>
          </cell>
          <cell r="AP40">
            <v>4.4582370821852244</v>
          </cell>
          <cell r="AQ40">
            <v>0.4532236145809293</v>
          </cell>
          <cell r="AR40">
            <v>1.1135163471568379</v>
          </cell>
          <cell r="AS40">
            <v>0.38213320863433181</v>
          </cell>
          <cell r="AT40">
            <v>3.1172546982299538</v>
          </cell>
          <cell r="AU40">
            <v>1.1157612991984931</v>
          </cell>
          <cell r="AY40">
            <v>-1</v>
          </cell>
        </row>
        <row r="41">
          <cell r="M41">
            <v>236707</v>
          </cell>
          <cell r="N41">
            <v>736279.4</v>
          </cell>
          <cell r="P41">
            <v>153477.6</v>
          </cell>
          <cell r="Q41">
            <v>289580</v>
          </cell>
          <cell r="R41">
            <v>149989.79999999999</v>
          </cell>
          <cell r="S41">
            <v>280798.2</v>
          </cell>
          <cell r="T41">
            <v>1773604.4</v>
          </cell>
          <cell r="U41">
            <v>1656746.2</v>
          </cell>
          <cell r="V41">
            <v>31984.6</v>
          </cell>
          <cell r="W41">
            <v>245547.8</v>
          </cell>
          <cell r="Y41">
            <v>0.34789287117309869</v>
          </cell>
          <cell r="Z41">
            <v>0.92602267405018213</v>
          </cell>
          <cell r="AB41">
            <v>0.27952708160155448</v>
          </cell>
          <cell r="AC41">
            <v>0.57419167479965838</v>
          </cell>
          <cell r="AD41">
            <v>0.6079050369560719</v>
          </cell>
          <cell r="AE41">
            <v>0.92024706769734621</v>
          </cell>
          <cell r="AF41">
            <v>0.93628900228068235</v>
          </cell>
          <cell r="AG41">
            <v>1.253081948449835</v>
          </cell>
          <cell r="AH41">
            <v>0.1250372128095478</v>
          </cell>
          <cell r="AI41">
            <v>1.1187180497217919</v>
          </cell>
          <cell r="AK41">
            <v>0.34789287117309869</v>
          </cell>
          <cell r="AL41">
            <v>0.34762103729881338</v>
          </cell>
          <cell r="AN41">
            <v>0.27952708160155448</v>
          </cell>
          <cell r="AO41">
            <v>0.24105783640989101</v>
          </cell>
          <cell r="AP41">
            <v>0.6079050369560719</v>
          </cell>
          <cell r="AQ41">
            <v>0.32875313456170258</v>
          </cell>
          <cell r="AR41">
            <v>0.50463322410359979</v>
          </cell>
          <cell r="AS41">
            <v>0.30383308911696078</v>
          </cell>
          <cell r="AT41">
            <v>0.1250372128095478</v>
          </cell>
          <cell r="AU41">
            <v>0.79859611210413273</v>
          </cell>
          <cell r="AY41">
            <v>1</v>
          </cell>
        </row>
        <row r="42">
          <cell r="M42">
            <v>278024.2</v>
          </cell>
          <cell r="N42">
            <v>573125</v>
          </cell>
          <cell r="P42">
            <v>151760</v>
          </cell>
          <cell r="Q42">
            <v>207815.8</v>
          </cell>
          <cell r="R42">
            <v>147164.4</v>
          </cell>
          <cell r="S42">
            <v>189674</v>
          </cell>
          <cell r="T42">
            <v>1774121.6</v>
          </cell>
          <cell r="U42">
            <v>1652250.8</v>
          </cell>
          <cell r="V42">
            <v>40516</v>
          </cell>
          <cell r="W42">
            <v>172314.8</v>
          </cell>
          <cell r="Y42">
            <v>0.35992938578128808</v>
          </cell>
          <cell r="Z42">
            <v>0.78046563020907345</v>
          </cell>
          <cell r="AB42">
            <v>0.2706446875934489</v>
          </cell>
          <cell r="AC42">
            <v>0.49301619899924842</v>
          </cell>
          <cell r="AD42">
            <v>0.6155471679754555</v>
          </cell>
          <cell r="AE42">
            <v>0.83339941399171946</v>
          </cell>
          <cell r="AF42">
            <v>0.94298139722086494</v>
          </cell>
          <cell r="AG42">
            <v>1.2593363257125021</v>
          </cell>
          <cell r="AH42">
            <v>0.1876061753835529</v>
          </cell>
          <cell r="AI42">
            <v>0.92203262033872302</v>
          </cell>
          <cell r="AK42">
            <v>0.35992938578128808</v>
          </cell>
          <cell r="AL42">
            <v>0.31131578069180249</v>
          </cell>
          <cell r="AN42">
            <v>0.2706446875934489</v>
          </cell>
          <cell r="AO42">
            <v>0.2309926971967797</v>
          </cell>
          <cell r="AP42">
            <v>0.6155471679754555</v>
          </cell>
          <cell r="AQ42">
            <v>0.32926227496936911</v>
          </cell>
          <cell r="AR42">
            <v>0.50906707947142427</v>
          </cell>
          <cell r="AS42">
            <v>0.30642446815036228</v>
          </cell>
          <cell r="AT42">
            <v>0.1876061753835529</v>
          </cell>
          <cell r="AU42">
            <v>0.63003670447506011</v>
          </cell>
          <cell r="AY42">
            <v>-1</v>
          </cell>
        </row>
        <row r="43">
          <cell r="M43">
            <v>850734.6</v>
          </cell>
          <cell r="N43">
            <v>1635318.8</v>
          </cell>
          <cell r="P43">
            <v>1214729.8</v>
          </cell>
          <cell r="Q43">
            <v>1059241</v>
          </cell>
          <cell r="R43">
            <v>624043.4</v>
          </cell>
          <cell r="S43">
            <v>1406897.6</v>
          </cell>
          <cell r="T43">
            <v>1601118</v>
          </cell>
          <cell r="U43">
            <v>1779501</v>
          </cell>
          <cell r="V43">
            <v>3652711</v>
          </cell>
          <cell r="W43">
            <v>2827820.4</v>
          </cell>
          <cell r="Y43">
            <v>1.0499411478172991</v>
          </cell>
          <cell r="Z43">
            <v>1.5142276624683291</v>
          </cell>
          <cell r="AB43">
            <v>1.6211130965966729</v>
          </cell>
          <cell r="AC43">
            <v>1.260951959597878</v>
          </cell>
          <cell r="AD43">
            <v>0.73280239859595897</v>
          </cell>
          <cell r="AE43">
            <v>1.1669698876328769</v>
          </cell>
          <cell r="AF43">
            <v>0.68795747696422038</v>
          </cell>
          <cell r="AG43">
            <v>1.236467805877328</v>
          </cell>
          <cell r="AH43">
            <v>2.3113160557579251</v>
          </cell>
          <cell r="AI43">
            <v>3.9584379218053072</v>
          </cell>
          <cell r="AK43">
            <v>1.0499411478172991</v>
          </cell>
          <cell r="AL43">
            <v>0.5804764894302934</v>
          </cell>
          <cell r="AN43">
            <v>1.6211130965966729</v>
          </cell>
          <cell r="AO43">
            <v>0.50544248160440475</v>
          </cell>
          <cell r="AP43">
            <v>0.73280239859595897</v>
          </cell>
          <cell r="AQ43">
            <v>0.46819197959266601</v>
          </cell>
          <cell r="AR43">
            <v>0.35987774617969992</v>
          </cell>
          <cell r="AS43">
            <v>0.27558584492653598</v>
          </cell>
          <cell r="AT43">
            <v>2.3113160557579251</v>
          </cell>
          <cell r="AU43">
            <v>2.9985451527405531</v>
          </cell>
          <cell r="AY43">
            <v>-1</v>
          </cell>
        </row>
        <row r="44">
          <cell r="M44">
            <v>3365850.8</v>
          </cell>
          <cell r="N44">
            <v>1100192</v>
          </cell>
          <cell r="P44">
            <v>3064852.8</v>
          </cell>
          <cell r="Q44">
            <v>417991.6</v>
          </cell>
          <cell r="R44">
            <v>7547928</v>
          </cell>
          <cell r="S44">
            <v>524192.2</v>
          </cell>
          <cell r="T44">
            <v>3681378.4</v>
          </cell>
          <cell r="U44">
            <v>2040842</v>
          </cell>
          <cell r="V44">
            <v>8997238.5999999996</v>
          </cell>
          <cell r="W44">
            <v>1325754.2</v>
          </cell>
          <cell r="Y44">
            <v>2.5479342104401441</v>
          </cell>
          <cell r="Z44">
            <v>0.97057709940709169</v>
          </cell>
          <cell r="AB44">
            <v>2.5345945278008002</v>
          </cell>
          <cell r="AC44">
            <v>0.6497708447685</v>
          </cell>
          <cell r="AD44">
            <v>5.1893628177698714</v>
          </cell>
          <cell r="AE44">
            <v>0.72747131511569019</v>
          </cell>
          <cell r="AF44">
            <v>2.245978364069015</v>
          </cell>
          <cell r="AG44">
            <v>1.3764092356432229</v>
          </cell>
          <cell r="AH44">
            <v>3.651429356168955</v>
          </cell>
          <cell r="AI44">
            <v>1.6725454420782631</v>
          </cell>
          <cell r="AK44">
            <v>2.5479342104401441</v>
          </cell>
          <cell r="AL44">
            <v>0.38721314421854908</v>
          </cell>
          <cell r="AN44">
            <v>2.5345945278008002</v>
          </cell>
          <cell r="AO44">
            <v>0.29409726840094658</v>
          </cell>
          <cell r="AP44">
            <v>5.1893628177698714</v>
          </cell>
          <cell r="AQ44">
            <v>0.3131150704808533</v>
          </cell>
          <cell r="AR44">
            <v>1.2220924987457691</v>
          </cell>
          <cell r="AS44">
            <v>0.27708131554536519</v>
          </cell>
          <cell r="AT44">
            <v>3.651429356168955</v>
          </cell>
          <cell r="AU44">
            <v>0.91680039591155948</v>
          </cell>
          <cell r="AY44">
            <v>1</v>
          </cell>
        </row>
        <row r="45">
          <cell r="M45">
            <v>1565479.8</v>
          </cell>
          <cell r="N45">
            <v>1153243.2</v>
          </cell>
          <cell r="P45">
            <v>2370344.7999999998</v>
          </cell>
          <cell r="Q45">
            <v>497444.4</v>
          </cell>
          <cell r="R45">
            <v>2250249.4</v>
          </cell>
          <cell r="S45">
            <v>790399.4</v>
          </cell>
          <cell r="T45">
            <v>3631753.4</v>
          </cell>
          <cell r="U45">
            <v>2064393.4</v>
          </cell>
          <cell r="V45">
            <v>6979039</v>
          </cell>
          <cell r="W45">
            <v>1281482</v>
          </cell>
          <cell r="Y45">
            <v>1.3593507068697359</v>
          </cell>
          <cell r="Z45">
            <v>1.05489387572743</v>
          </cell>
          <cell r="AB45">
            <v>1.4613634405890481</v>
          </cell>
          <cell r="AC45">
            <v>0.73851684521650895</v>
          </cell>
          <cell r="AD45">
            <v>1.747598138032481</v>
          </cell>
          <cell r="AE45">
            <v>0.79753171908669174</v>
          </cell>
          <cell r="AF45">
            <v>2.217759267613292</v>
          </cell>
          <cell r="AG45">
            <v>1.397030426841229</v>
          </cell>
          <cell r="AH45">
            <v>2.969703031517565</v>
          </cell>
          <cell r="AI45">
            <v>2.0727831782307482</v>
          </cell>
          <cell r="AK45">
            <v>1.3593507068697359</v>
          </cell>
          <cell r="AL45">
            <v>0.41335944710299372</v>
          </cell>
          <cell r="AN45">
            <v>1.4613634405890481</v>
          </cell>
          <cell r="AO45">
            <v>0.33054617540328762</v>
          </cell>
          <cell r="AP45">
            <v>1.747598138032481</v>
          </cell>
          <cell r="AQ45">
            <v>0.35059566865675151</v>
          </cell>
          <cell r="AR45">
            <v>1.2004482771735641</v>
          </cell>
          <cell r="AS45">
            <v>0.27941713756881648</v>
          </cell>
          <cell r="AT45">
            <v>2.969703031517565</v>
          </cell>
          <cell r="AU45">
            <v>1.3116018630098549</v>
          </cell>
          <cell r="AY45">
            <v>1</v>
          </cell>
        </row>
        <row r="46">
          <cell r="M46">
            <v>287687.40000000002</v>
          </cell>
          <cell r="N46">
            <v>2477473</v>
          </cell>
          <cell r="P46">
            <v>160147.79999999999</v>
          </cell>
          <cell r="Q46">
            <v>2081406.8</v>
          </cell>
          <cell r="R46">
            <v>82896.600000000006</v>
          </cell>
          <cell r="S46">
            <v>2126446.2000000002</v>
          </cell>
          <cell r="T46">
            <v>1665567.2</v>
          </cell>
          <cell r="U46">
            <v>1870358.6</v>
          </cell>
          <cell r="V46">
            <v>300129.59999999998</v>
          </cell>
          <cell r="W46">
            <v>3945933.8</v>
          </cell>
          <cell r="Y46">
            <v>0.43388509093783789</v>
          </cell>
          <cell r="Z46">
            <v>2.0242458102293308</v>
          </cell>
          <cell r="AB46">
            <v>0.38812236260273492</v>
          </cell>
          <cell r="AC46">
            <v>1.8907883892301469</v>
          </cell>
          <cell r="AD46">
            <v>0.1674446085002273</v>
          </cell>
          <cell r="AE46">
            <v>1.6807551492471251</v>
          </cell>
          <cell r="AF46">
            <v>0.76651284722611313</v>
          </cell>
          <cell r="AG46">
            <v>1.3158652528189121</v>
          </cell>
          <cell r="AH46">
            <v>0.81813440942205484</v>
          </cell>
          <cell r="AI46">
            <v>6.1466386544052511</v>
          </cell>
          <cell r="AK46">
            <v>0.43388509093783789</v>
          </cell>
          <cell r="AL46">
            <v>0.78541488843038676</v>
          </cell>
          <cell r="AN46">
            <v>0.38812236260273492</v>
          </cell>
          <cell r="AO46">
            <v>0.84073026760015634</v>
          </cell>
          <cell r="AP46">
            <v>0.1674446085002273</v>
          </cell>
          <cell r="AQ46">
            <v>0.64505018331110475</v>
          </cell>
          <cell r="AR46">
            <v>0.3999714894685894</v>
          </cell>
          <cell r="AS46">
            <v>0.28365506837144489</v>
          </cell>
          <cell r="AT46">
            <v>0.81813440942205484</v>
          </cell>
          <cell r="AU46">
            <v>4.9259610421955582</v>
          </cell>
          <cell r="AY46">
            <v>-1</v>
          </cell>
        </row>
        <row r="47">
          <cell r="M47">
            <v>174426.4</v>
          </cell>
          <cell r="N47">
            <v>2466674</v>
          </cell>
          <cell r="P47">
            <v>118189.4</v>
          </cell>
          <cell r="Q47">
            <v>2212447.7999999998</v>
          </cell>
          <cell r="R47">
            <v>46091.6</v>
          </cell>
          <cell r="S47">
            <v>2364140</v>
          </cell>
          <cell r="T47">
            <v>1593990</v>
          </cell>
          <cell r="U47">
            <v>1826001.4</v>
          </cell>
          <cell r="V47">
            <v>189907.4</v>
          </cell>
          <cell r="W47">
            <v>4207426.2</v>
          </cell>
          <cell r="Y47">
            <v>0.31994782239198682</v>
          </cell>
          <cell r="Z47">
            <v>2.1080819529015571</v>
          </cell>
          <cell r="AB47">
            <v>0.33339097499847409</v>
          </cell>
          <cell r="AC47">
            <v>2.232512480783043</v>
          </cell>
          <cell r="AD47">
            <v>9.7614819183945573E-2</v>
          </cell>
          <cell r="AE47">
            <v>1.9114759546238931</v>
          </cell>
          <cell r="AF47">
            <v>0.66573318718001251</v>
          </cell>
          <cell r="AG47">
            <v>1.241487964522094</v>
          </cell>
          <cell r="AH47">
            <v>0.63810669458471236</v>
          </cell>
          <cell r="AI47">
            <v>6.1309677883517004</v>
          </cell>
          <cell r="AK47">
            <v>0.31994782239198682</v>
          </cell>
          <cell r="AL47">
            <v>0.89613810577429831</v>
          </cell>
          <cell r="AN47">
            <v>0.33339097499847409</v>
          </cell>
          <cell r="AO47">
            <v>0.93179575938847847</v>
          </cell>
          <cell r="AP47">
            <v>9.7614819183945573E-2</v>
          </cell>
          <cell r="AQ47">
            <v>0.90589155731722715</v>
          </cell>
          <cell r="AR47">
            <v>0.34685175977647298</v>
          </cell>
          <cell r="AS47">
            <v>0.28478705002926291</v>
          </cell>
          <cell r="AT47">
            <v>0.63810669458471236</v>
          </cell>
          <cell r="AU47">
            <v>4.8022979271598158</v>
          </cell>
          <cell r="AY47">
            <v>-1</v>
          </cell>
        </row>
        <row r="48">
          <cell r="M48">
            <v>1288500.6000000001</v>
          </cell>
          <cell r="N48">
            <v>1232489.8</v>
          </cell>
          <cell r="P48">
            <v>3816746.6</v>
          </cell>
          <cell r="Q48">
            <v>480718.8</v>
          </cell>
          <cell r="R48">
            <v>2546991.6</v>
          </cell>
          <cell r="S48">
            <v>911907.4</v>
          </cell>
          <cell r="T48">
            <v>3675553.6</v>
          </cell>
          <cell r="U48">
            <v>2083144.4</v>
          </cell>
          <cell r="V48">
            <v>4715473</v>
          </cell>
          <cell r="W48">
            <v>1175704.2</v>
          </cell>
          <cell r="Y48">
            <v>1.1599123999476431</v>
          </cell>
          <cell r="Z48">
            <v>1.119878585869446</v>
          </cell>
          <cell r="AB48">
            <v>1.732588907203171</v>
          </cell>
          <cell r="AC48">
            <v>0.73957868682336991</v>
          </cell>
          <cell r="AD48">
            <v>1.7029819520190359</v>
          </cell>
          <cell r="AE48">
            <v>0.85154190016910436</v>
          </cell>
          <cell r="AF48">
            <v>2.2455926912371069</v>
          </cell>
          <cell r="AG48">
            <v>1.414625212503597</v>
          </cell>
          <cell r="AH48">
            <v>2.538798210397363</v>
          </cell>
          <cell r="AI48">
            <v>2.032699325028807</v>
          </cell>
          <cell r="AK48">
            <v>1.1599123999476431</v>
          </cell>
          <cell r="AL48">
            <v>0.49402317367494109</v>
          </cell>
          <cell r="AN48">
            <v>1.732588907203171</v>
          </cell>
          <cell r="AO48">
            <v>0.35572725341189648</v>
          </cell>
          <cell r="AP48">
            <v>1.7029819520190359</v>
          </cell>
          <cell r="AQ48">
            <v>0.3879940625745803</v>
          </cell>
          <cell r="AR48">
            <v>1.2157027193345129</v>
          </cell>
          <cell r="AS48">
            <v>0.28857793584465968</v>
          </cell>
          <cell r="AT48">
            <v>2.538798210397363</v>
          </cell>
          <cell r="AU48">
            <v>1.3345173513051121</v>
          </cell>
          <cell r="AY48">
            <v>1</v>
          </cell>
        </row>
        <row r="49">
          <cell r="M49">
            <v>4168175.6</v>
          </cell>
          <cell r="N49">
            <v>1191832.2</v>
          </cell>
          <cell r="P49">
            <v>1915012.4</v>
          </cell>
          <cell r="Q49">
            <v>419995.2</v>
          </cell>
          <cell r="R49">
            <v>4672986</v>
          </cell>
          <cell r="S49">
            <v>528919.6</v>
          </cell>
          <cell r="T49">
            <v>3641754.6</v>
          </cell>
          <cell r="U49">
            <v>2034426</v>
          </cell>
          <cell r="V49">
            <v>19853249.399999999</v>
          </cell>
          <cell r="W49">
            <v>1422400.8</v>
          </cell>
          <cell r="Y49">
            <v>3.16261961357668</v>
          </cell>
          <cell r="Z49">
            <v>1.0773155091796069</v>
          </cell>
          <cell r="AB49">
            <v>1.8953458056028469</v>
          </cell>
          <cell r="AC49">
            <v>0.63607574240886611</v>
          </cell>
          <cell r="AD49">
            <v>3.5908283095806839</v>
          </cell>
          <cell r="AE49">
            <v>0.72571391798555851</v>
          </cell>
          <cell r="AF49">
            <v>2.203162172157318</v>
          </cell>
          <cell r="AG49">
            <v>1.367285966360942</v>
          </cell>
          <cell r="AH49">
            <v>6.8602393158245834</v>
          </cell>
          <cell r="AI49">
            <v>1.7180212480481709</v>
          </cell>
          <cell r="AK49">
            <v>3.16261961357668</v>
          </cell>
          <cell r="AL49">
            <v>0.45494235428050162</v>
          </cell>
          <cell r="AN49">
            <v>1.8953458056028469</v>
          </cell>
          <cell r="AO49">
            <v>0.30089894939446821</v>
          </cell>
          <cell r="AP49">
            <v>3.5908283095806839</v>
          </cell>
          <cell r="AQ49">
            <v>0.32590354960411783</v>
          </cell>
          <cell r="AR49">
            <v>1.1876267405692491</v>
          </cell>
          <cell r="AS49">
            <v>0.27891518268734222</v>
          </cell>
          <cell r="AT49">
            <v>6.8602393158245834</v>
          </cell>
          <cell r="AU49">
            <v>0.94400786003097892</v>
          </cell>
          <cell r="AY49">
            <v>1</v>
          </cell>
        </row>
        <row r="50">
          <cell r="M50">
            <v>834728.2</v>
          </cell>
          <cell r="N50">
            <v>1699376.8</v>
          </cell>
          <cell r="P50">
            <v>454213.6</v>
          </cell>
          <cell r="Q50">
            <v>1118304.3999999999</v>
          </cell>
          <cell r="R50">
            <v>482158.4</v>
          </cell>
          <cell r="S50">
            <v>1447289.6</v>
          </cell>
          <cell r="T50">
            <v>1669069.4</v>
          </cell>
          <cell r="U50">
            <v>1815843</v>
          </cell>
          <cell r="V50">
            <v>1529697</v>
          </cell>
          <cell r="W50">
            <v>2470200.2000000002</v>
          </cell>
          <cell r="Y50">
            <v>0.91607547299936409</v>
          </cell>
          <cell r="Z50">
            <v>1.4957162613049151</v>
          </cell>
          <cell r="AB50">
            <v>0.72660832519759422</v>
          </cell>
          <cell r="AC50">
            <v>1.197806844994193</v>
          </cell>
          <cell r="AD50">
            <v>0.66248146397992969</v>
          </cell>
          <cell r="AE50">
            <v>1.1462208332028241</v>
          </cell>
          <cell r="AF50">
            <v>0.75396665157750253</v>
          </cell>
          <cell r="AG50">
            <v>1.2490486680530011</v>
          </cell>
          <cell r="AH50">
            <v>1.5622041133698079</v>
          </cell>
          <cell r="AI50">
            <v>3.601384607283399</v>
          </cell>
          <cell r="AK50">
            <v>0.91607547299936409</v>
          </cell>
          <cell r="AL50">
            <v>0.6839960974175483</v>
          </cell>
          <cell r="AN50">
            <v>0.72660832519759422</v>
          </cell>
          <cell r="AO50">
            <v>0.50292837639572097</v>
          </cell>
          <cell r="AP50">
            <v>0.66248146397992969</v>
          </cell>
          <cell r="AQ50">
            <v>0.58672150387428701</v>
          </cell>
          <cell r="AR50">
            <v>0.38816625433973972</v>
          </cell>
          <cell r="AS50">
            <v>0.26365961357951162</v>
          </cell>
          <cell r="AT50">
            <v>1.5622041133698079</v>
          </cell>
          <cell r="AU50">
            <v>2.729917801450938</v>
          </cell>
          <cell r="AY50">
            <v>-1</v>
          </cell>
        </row>
        <row r="51">
          <cell r="M51">
            <v>850734.6</v>
          </cell>
          <cell r="N51">
            <v>1635318.8</v>
          </cell>
          <cell r="P51">
            <v>1214729.8</v>
          </cell>
          <cell r="Q51">
            <v>1059241</v>
          </cell>
          <cell r="R51">
            <v>624043.4</v>
          </cell>
          <cell r="S51">
            <v>1406897.6</v>
          </cell>
          <cell r="T51">
            <v>1601118</v>
          </cell>
          <cell r="U51">
            <v>1779501</v>
          </cell>
          <cell r="V51">
            <v>3652711</v>
          </cell>
          <cell r="W51">
            <v>2827820.4</v>
          </cell>
          <cell r="Y51">
            <v>1.002188885351643</v>
          </cell>
          <cell r="Z51">
            <v>1.485021669697016</v>
          </cell>
          <cell r="AB51">
            <v>1.612263461394468</v>
          </cell>
          <cell r="AC51">
            <v>1.2315436535747719</v>
          </cell>
          <cell r="AD51">
            <v>0.72079235077835624</v>
          </cell>
          <cell r="AE51">
            <v>1.1491843682713809</v>
          </cell>
          <cell r="AF51">
            <v>0.68246477008797224</v>
          </cell>
          <cell r="AG51">
            <v>1.2209942789748309</v>
          </cell>
          <cell r="AH51">
            <v>2.2889811706729239</v>
          </cell>
          <cell r="AI51">
            <v>3.9541980194859212</v>
          </cell>
          <cell r="AK51">
            <v>1.002188885351643</v>
          </cell>
          <cell r="AL51">
            <v>0.58350741467438638</v>
          </cell>
          <cell r="AN51">
            <v>1.612263461394468</v>
          </cell>
          <cell r="AO51">
            <v>0.4885700542014092</v>
          </cell>
          <cell r="AP51">
            <v>0.72079235077835624</v>
          </cell>
          <cell r="AQ51">
            <v>0.46144613591022787</v>
          </cell>
          <cell r="AR51">
            <v>0.36014064331538981</v>
          </cell>
          <cell r="AS51">
            <v>0.27313851681537921</v>
          </cell>
          <cell r="AT51">
            <v>2.2889811706729239</v>
          </cell>
          <cell r="AU51">
            <v>2.9996374491602178</v>
          </cell>
          <cell r="AY51">
            <v>-1</v>
          </cell>
        </row>
        <row r="52">
          <cell r="M52">
            <v>3365850.8</v>
          </cell>
          <cell r="N52">
            <v>1100192</v>
          </cell>
          <cell r="P52">
            <v>3064852.8</v>
          </cell>
          <cell r="Q52">
            <v>417991.6</v>
          </cell>
          <cell r="R52">
            <v>7547928</v>
          </cell>
          <cell r="S52">
            <v>524192.2</v>
          </cell>
          <cell r="T52">
            <v>3681378.4</v>
          </cell>
          <cell r="U52">
            <v>2040842</v>
          </cell>
          <cell r="V52">
            <v>8997238.5999999996</v>
          </cell>
          <cell r="W52">
            <v>1325754.2</v>
          </cell>
          <cell r="Y52">
            <v>2.5935998186003419</v>
          </cell>
          <cell r="Z52">
            <v>1.0117965098470449</v>
          </cell>
          <cell r="AB52">
            <v>2.578210091398796</v>
          </cell>
          <cell r="AC52">
            <v>0.63751299179275522</v>
          </cell>
          <cell r="AD52">
            <v>5.2230584769975392</v>
          </cell>
          <cell r="AE52">
            <v>0.7369052102789283</v>
          </cell>
          <cell r="AF52">
            <v>2.309471269929781</v>
          </cell>
          <cell r="AG52">
            <v>1.4338570328894999</v>
          </cell>
          <cell r="AH52">
            <v>3.5834204722195859</v>
          </cell>
          <cell r="AI52">
            <v>1.6535229327157139</v>
          </cell>
          <cell r="AK52">
            <v>2.5935998186003419</v>
          </cell>
          <cell r="AL52">
            <v>0.41775091383606189</v>
          </cell>
          <cell r="AN52">
            <v>2.578210091398796</v>
          </cell>
          <cell r="AO52">
            <v>0.28282199099776328</v>
          </cell>
          <cell r="AP52">
            <v>5.2230584769975392</v>
          </cell>
          <cell r="AQ52">
            <v>0.31703482898883523</v>
          </cell>
          <cell r="AR52">
            <v>1.2555223599076271</v>
          </cell>
          <cell r="AS52">
            <v>0.28978930525481689</v>
          </cell>
          <cell r="AT52">
            <v>3.5834204722195859</v>
          </cell>
          <cell r="AU52">
            <v>0.91238830867223442</v>
          </cell>
          <cell r="AY52">
            <v>1</v>
          </cell>
        </row>
        <row r="53">
          <cell r="M53">
            <v>1565479.8</v>
          </cell>
          <cell r="N53">
            <v>1153243.2</v>
          </cell>
          <cell r="P53">
            <v>2370344.7999999998</v>
          </cell>
          <cell r="Q53">
            <v>497444.4</v>
          </cell>
          <cell r="R53">
            <v>2250249.4</v>
          </cell>
          <cell r="S53">
            <v>790399.4</v>
          </cell>
          <cell r="T53">
            <v>3631753.4</v>
          </cell>
          <cell r="U53">
            <v>2064393.4</v>
          </cell>
          <cell r="V53">
            <v>6979039</v>
          </cell>
          <cell r="W53">
            <v>1281482</v>
          </cell>
          <cell r="Y53">
            <v>1.3308870657812799</v>
          </cell>
          <cell r="Z53">
            <v>1.0700231206137689</v>
          </cell>
          <cell r="AB53">
            <v>1.467613726807758</v>
          </cell>
          <cell r="AC53">
            <v>0.74043104719603436</v>
          </cell>
          <cell r="AD53">
            <v>1.727753235446289</v>
          </cell>
          <cell r="AE53">
            <v>0.78646907862275839</v>
          </cell>
          <cell r="AF53">
            <v>2.194980404805392</v>
          </cell>
          <cell r="AG53">
            <v>1.3883291680365799</v>
          </cell>
          <cell r="AH53">
            <v>2.9276279522106048</v>
          </cell>
          <cell r="AI53">
            <v>2.0589264782145622</v>
          </cell>
          <cell r="AK53">
            <v>1.3308870657812799</v>
          </cell>
          <cell r="AL53">
            <v>0.43216402777470653</v>
          </cell>
          <cell r="AN53">
            <v>1.467613726807758</v>
          </cell>
          <cell r="AO53">
            <v>0.33187643379787912</v>
          </cell>
          <cell r="AP53">
            <v>1.727753235446289</v>
          </cell>
          <cell r="AQ53">
            <v>0.34622876150533549</v>
          </cell>
          <cell r="AR53">
            <v>1.1870275109540671</v>
          </cell>
          <cell r="AS53">
            <v>0.2755482466425746</v>
          </cell>
          <cell r="AT53">
            <v>2.9276279522106048</v>
          </cell>
          <cell r="AU53">
            <v>1.3044625679962341</v>
          </cell>
          <cell r="AY53">
            <v>1</v>
          </cell>
        </row>
        <row r="54">
          <cell r="M54">
            <v>287687.40000000002</v>
          </cell>
          <cell r="N54">
            <v>2477473</v>
          </cell>
          <cell r="P54">
            <v>160147.79999999999</v>
          </cell>
          <cell r="Q54">
            <v>2081406.8</v>
          </cell>
          <cell r="R54">
            <v>82896.600000000006</v>
          </cell>
          <cell r="S54">
            <v>2126446.2000000002</v>
          </cell>
          <cell r="T54">
            <v>1665567.2</v>
          </cell>
          <cell r="U54">
            <v>1870358.6</v>
          </cell>
          <cell r="V54">
            <v>300129.59999999998</v>
          </cell>
          <cell r="W54">
            <v>3945933.8</v>
          </cell>
          <cell r="Y54">
            <v>0.42558071040548379</v>
          </cell>
          <cell r="Z54">
            <v>2.0351183545775711</v>
          </cell>
          <cell r="AB54">
            <v>0.39850777920219121</v>
          </cell>
          <cell r="AC54">
            <v>1.8865543421881741</v>
          </cell>
          <cell r="AD54">
            <v>0.16405203333124521</v>
          </cell>
          <cell r="AE54">
            <v>1.6332304296083751</v>
          </cell>
          <cell r="AF54">
            <v>0.73247931194491689</v>
          </cell>
          <cell r="AG54">
            <v>1.265851397858933</v>
          </cell>
          <cell r="AH54">
            <v>0.77932647564448421</v>
          </cell>
          <cell r="AI54">
            <v>6.0199328031390902</v>
          </cell>
          <cell r="AK54">
            <v>0.42558071040548379</v>
          </cell>
          <cell r="AL54">
            <v>0.82049379316158588</v>
          </cell>
          <cell r="AN54">
            <v>0.39850777920219121</v>
          </cell>
          <cell r="AO54">
            <v>0.83785251879016864</v>
          </cell>
          <cell r="AP54">
            <v>0.16405203333124521</v>
          </cell>
          <cell r="AQ54">
            <v>0.62452946826815603</v>
          </cell>
          <cell r="AR54">
            <v>0.38284632293507459</v>
          </cell>
          <cell r="AS54">
            <v>0.27260603345930579</v>
          </cell>
          <cell r="AT54">
            <v>0.77932647564448421</v>
          </cell>
          <cell r="AU54">
            <v>4.7980543686077004</v>
          </cell>
          <cell r="AY54">
            <v>-1</v>
          </cell>
        </row>
        <row r="55">
          <cell r="M55">
            <v>174426.4</v>
          </cell>
          <cell r="N55">
            <v>2466674</v>
          </cell>
          <cell r="P55">
            <v>118189.4</v>
          </cell>
          <cell r="Q55">
            <v>2212447.7999999998</v>
          </cell>
          <cell r="R55">
            <v>46091.6</v>
          </cell>
          <cell r="S55">
            <v>2364140</v>
          </cell>
          <cell r="T55">
            <v>1593990</v>
          </cell>
          <cell r="U55">
            <v>1826001.4</v>
          </cell>
          <cell r="V55">
            <v>189907.4</v>
          </cell>
          <cell r="W55">
            <v>4207426.2</v>
          </cell>
          <cell r="Y55">
            <v>0.31060815299861128</v>
          </cell>
          <cell r="Z55">
            <v>2.0398150781169528</v>
          </cell>
          <cell r="AB55">
            <v>0.33628309560008351</v>
          </cell>
          <cell r="AC55">
            <v>2.2602281228057111</v>
          </cell>
          <cell r="AD55">
            <v>9.3166027637198501E-2</v>
          </cell>
          <cell r="AE55">
            <v>1.869816563930363</v>
          </cell>
          <cell r="AF55">
            <v>0.65913749630562957</v>
          </cell>
          <cell r="AG55">
            <v>1.226514418749139</v>
          </cell>
          <cell r="AH55">
            <v>0.63730081524699922</v>
          </cell>
          <cell r="AI55">
            <v>6.028313719062135</v>
          </cell>
          <cell r="AK55">
            <v>0.31060815299861128</v>
          </cell>
          <cell r="AL55">
            <v>0.8730250399094075</v>
          </cell>
          <cell r="AN55">
            <v>0.33628309560008351</v>
          </cell>
          <cell r="AO55">
            <v>0.94686192480730824</v>
          </cell>
          <cell r="AP55">
            <v>9.3166027637198501E-2</v>
          </cell>
          <cell r="AQ55">
            <v>0.8855442162137479</v>
          </cell>
          <cell r="AR55">
            <v>0.3440708521287888</v>
          </cell>
          <cell r="AS55">
            <v>0.2794581069145351</v>
          </cell>
          <cell r="AT55">
            <v>0.63730081524699922</v>
          </cell>
          <cell r="AU55">
            <v>4.6970888989511881</v>
          </cell>
          <cell r="AY55">
            <v>-1</v>
          </cell>
        </row>
        <row r="56">
          <cell r="M56">
            <v>1288500.6000000001</v>
          </cell>
          <cell r="N56">
            <v>1232489.8</v>
          </cell>
          <cell r="P56">
            <v>3816746.6</v>
          </cell>
          <cell r="Q56">
            <v>480718.8</v>
          </cell>
          <cell r="R56">
            <v>2546991.6</v>
          </cell>
          <cell r="S56">
            <v>911907.4</v>
          </cell>
          <cell r="T56">
            <v>3675553.6</v>
          </cell>
          <cell r="U56">
            <v>2083144.4</v>
          </cell>
          <cell r="V56">
            <v>4715473</v>
          </cell>
          <cell r="W56">
            <v>1175704.2</v>
          </cell>
          <cell r="Y56">
            <v>1.1062942371703679</v>
          </cell>
          <cell r="Z56">
            <v>1.0723742919042709</v>
          </cell>
          <cell r="AB56">
            <v>1.7248002146021459</v>
          </cell>
          <cell r="AC56">
            <v>0.73892123340629046</v>
          </cell>
          <cell r="AD56">
            <v>1.6607567313592879</v>
          </cell>
          <cell r="AE56">
            <v>0.84276839741505682</v>
          </cell>
          <cell r="AF56">
            <v>2.1831258531194182</v>
          </cell>
          <cell r="AG56">
            <v>1.3828074523713441</v>
          </cell>
          <cell r="AH56">
            <v>2.427675818931311</v>
          </cell>
          <cell r="AI56">
            <v>1.9359728836454451</v>
          </cell>
          <cell r="AK56">
            <v>1.1062942371703679</v>
          </cell>
          <cell r="AL56">
            <v>0.46975058512762191</v>
          </cell>
          <cell r="AN56">
            <v>1.7248002146021459</v>
          </cell>
          <cell r="AO56">
            <v>0.35397485499270259</v>
          </cell>
          <cell r="AP56">
            <v>1.6607567313592879</v>
          </cell>
          <cell r="AQ56">
            <v>0.38779683974571533</v>
          </cell>
          <cell r="AR56">
            <v>1.1794772887602449</v>
          </cell>
          <cell r="AS56">
            <v>0.28407918154262002</v>
          </cell>
          <cell r="AT56">
            <v>2.427675818931311</v>
          </cell>
          <cell r="AU56">
            <v>1.2437853509560231</v>
          </cell>
          <cell r="AY56">
            <v>1</v>
          </cell>
        </row>
        <row r="57">
          <cell r="M57">
            <v>4168175.6</v>
          </cell>
          <cell r="N57">
            <v>1191832.2</v>
          </cell>
          <cell r="P57">
            <v>1915012.4</v>
          </cell>
          <cell r="Q57">
            <v>419995.2</v>
          </cell>
          <cell r="R57">
            <v>4672986</v>
          </cell>
          <cell r="S57">
            <v>528919.6</v>
          </cell>
          <cell r="T57">
            <v>3641754.6</v>
          </cell>
          <cell r="U57">
            <v>2034426</v>
          </cell>
          <cell r="V57">
            <v>19853249.399999999</v>
          </cell>
          <cell r="W57">
            <v>1422400.8</v>
          </cell>
          <cell r="Y57">
            <v>3.0151164939627049</v>
          </cell>
          <cell r="Z57">
            <v>1.055647068517283</v>
          </cell>
          <cell r="AB57">
            <v>1.8964809110038909</v>
          </cell>
          <cell r="AC57">
            <v>0.62507284799357876</v>
          </cell>
          <cell r="AD57">
            <v>3.5093512987252331</v>
          </cell>
          <cell r="AE57">
            <v>0.71223227959126234</v>
          </cell>
          <cell r="AF57">
            <v>2.162746115541085</v>
          </cell>
          <cell r="AG57">
            <v>1.33774709077552</v>
          </cell>
          <cell r="AH57">
            <v>6.7489444418344648</v>
          </cell>
          <cell r="AI57">
            <v>1.6744235582184051</v>
          </cell>
          <cell r="AK57">
            <v>3.0151164939627049</v>
          </cell>
          <cell r="AL57">
            <v>0.44169646115042271</v>
          </cell>
          <cell r="AN57">
            <v>1.8964809110038909</v>
          </cell>
          <cell r="AO57">
            <v>0.2939909928012639</v>
          </cell>
          <cell r="AP57">
            <v>3.5093512987252331</v>
          </cell>
          <cell r="AQ57">
            <v>0.31773599400185049</v>
          </cell>
          <cell r="AR57">
            <v>1.165336957154796</v>
          </cell>
          <cell r="AS57">
            <v>0.26980750495567912</v>
          </cell>
          <cell r="AT57">
            <v>6.7489444418344648</v>
          </cell>
          <cell r="AU57">
            <v>0.90804376346059146</v>
          </cell>
          <cell r="AY57">
            <v>1</v>
          </cell>
        </row>
        <row r="58">
          <cell r="M58">
            <v>834728.2</v>
          </cell>
          <cell r="N58">
            <v>1699376.8</v>
          </cell>
          <cell r="P58">
            <v>454213.6</v>
          </cell>
          <cell r="Q58">
            <v>1118304.3999999999</v>
          </cell>
          <cell r="R58">
            <v>482158.4</v>
          </cell>
          <cell r="S58">
            <v>1447289.6</v>
          </cell>
          <cell r="T58">
            <v>1669069.4</v>
          </cell>
          <cell r="U58">
            <v>1815843</v>
          </cell>
          <cell r="V58">
            <v>1529697</v>
          </cell>
          <cell r="W58">
            <v>2470200.2000000002</v>
          </cell>
          <cell r="Y58">
            <v>0.87464981074444947</v>
          </cell>
          <cell r="Z58">
            <v>1.4727302839513869</v>
          </cell>
          <cell r="AB58">
            <v>0.72607111199758945</v>
          </cell>
          <cell r="AC58">
            <v>1.1855881371768191</v>
          </cell>
          <cell r="AD58">
            <v>0.64049233505502345</v>
          </cell>
          <cell r="AE58">
            <v>1.116606885287911</v>
          </cell>
          <cell r="AF58">
            <v>0.73409154773689811</v>
          </cell>
          <cell r="AG58">
            <v>1.226764027401805</v>
          </cell>
          <cell r="AH58">
            <v>1.5527781444136051</v>
          </cell>
          <cell r="AI58">
            <v>3.4235984885133801</v>
          </cell>
          <cell r="AK58">
            <v>0.87464981074444947</v>
          </cell>
          <cell r="AL58">
            <v>0.67204003366641696</v>
          </cell>
          <cell r="AN58">
            <v>0.72607111199758945</v>
          </cell>
          <cell r="AO58">
            <v>0.50439499719068404</v>
          </cell>
          <cell r="AP58">
            <v>0.64049233505502345</v>
          </cell>
          <cell r="AQ58">
            <v>0.57176063903607433</v>
          </cell>
          <cell r="AR58">
            <v>0.38121729772537949</v>
          </cell>
          <cell r="AS58">
            <v>0.25973028568550938</v>
          </cell>
          <cell r="AT58">
            <v>1.5527781444136051</v>
          </cell>
          <cell r="AU58">
            <v>2.5593415067065508</v>
          </cell>
          <cell r="AY58">
            <v>-1</v>
          </cell>
        </row>
        <row r="292">
          <cell r="M292" t="str">
            <v>BNL</v>
          </cell>
          <cell r="N292" t="str">
            <v>BNL Causal</v>
          </cell>
          <cell r="O292" t="str">
            <v>BNL Causal HM</v>
          </cell>
          <cell r="P292" t="str">
            <v>SFS</v>
          </cell>
          <cell r="Q292" t="str">
            <v>SFS Causal</v>
          </cell>
          <cell r="R292" t="str">
            <v>SaLSa</v>
          </cell>
          <cell r="S292" t="str">
            <v>SaLSa Causal</v>
          </cell>
          <cell r="T292" t="str">
            <v>D&amp;C</v>
          </cell>
          <cell r="U292" t="str">
            <v>D&amp;C Causal</v>
          </cell>
          <cell r="V292" t="str">
            <v>BBS</v>
          </cell>
          <cell r="W292" t="str">
            <v>BBS Causal</v>
          </cell>
          <cell r="Y292" t="str">
            <v>BNL</v>
          </cell>
          <cell r="Z292" t="str">
            <v>BNL Causal</v>
          </cell>
          <cell r="AA292" t="str">
            <v>BNL Causal HM</v>
          </cell>
          <cell r="AB292" t="str">
            <v>SFS</v>
          </cell>
          <cell r="AC292" t="str">
            <v>SFS Causal</v>
          </cell>
          <cell r="AD292" t="str">
            <v>SaLSa</v>
          </cell>
          <cell r="AE292" t="str">
            <v>SaLSa Causal</v>
          </cell>
          <cell r="AF292" t="str">
            <v>D&amp;C</v>
          </cell>
          <cell r="AG292" t="str">
            <v>D&amp;C Causal</v>
          </cell>
          <cell r="AH292" t="str">
            <v>BBS</v>
          </cell>
          <cell r="AI292" t="str">
            <v>BBS Causal</v>
          </cell>
          <cell r="AK292" t="str">
            <v>BNL</v>
          </cell>
          <cell r="AL292" t="str">
            <v>BNL Causal</v>
          </cell>
          <cell r="AM292" t="str">
            <v>BNL Causal HM</v>
          </cell>
          <cell r="AN292" t="str">
            <v>SFS</v>
          </cell>
          <cell r="AO292" t="str">
            <v>SFS Causal</v>
          </cell>
          <cell r="AP292" t="str">
            <v>SaLSa</v>
          </cell>
          <cell r="AQ292" t="str">
            <v>SaLSa Causal</v>
          </cell>
          <cell r="AR292" t="str">
            <v>D&amp;C</v>
          </cell>
          <cell r="AS292" t="str">
            <v>D&amp;C Causal</v>
          </cell>
          <cell r="AT292" t="str">
            <v>BBS</v>
          </cell>
          <cell r="AU292" t="str">
            <v>BBS Causal</v>
          </cell>
        </row>
        <row r="294">
          <cell r="L294" t="str">
            <v>Target; Gain &gt; 1</v>
          </cell>
          <cell r="M294" t="e">
            <v>#DIV/0!</v>
          </cell>
          <cell r="N294" t="e">
            <v>#DIV/0!</v>
          </cell>
          <cell r="O294" t="e">
            <v>#DIV/0!</v>
          </cell>
          <cell r="P294" t="e">
            <v>#DIV/0!</v>
          </cell>
          <cell r="Q294" t="e">
            <v>#DIV/0!</v>
          </cell>
          <cell r="R294" t="e">
            <v>#DIV/0!</v>
          </cell>
          <cell r="S294" t="e">
            <v>#DIV/0!</v>
          </cell>
          <cell r="T294" t="e">
            <v>#DIV/0!</v>
          </cell>
          <cell r="U294" t="e">
            <v>#DIV/0!</v>
          </cell>
          <cell r="V294" t="e">
            <v>#DIV/0!</v>
          </cell>
          <cell r="W294" t="e">
            <v>#DIV/0!</v>
          </cell>
          <cell r="X294" t="str">
            <v>Target; Gain &gt; 1</v>
          </cell>
          <cell r="Y294" t="e">
            <v>#DIV/0!</v>
          </cell>
          <cell r="Z294" t="e">
            <v>#DIV/0!</v>
          </cell>
          <cell r="AA294" t="e">
            <v>#DIV/0!</v>
          </cell>
          <cell r="AB294" t="e">
            <v>#DIV/0!</v>
          </cell>
          <cell r="AC294" t="e">
            <v>#DIV/0!</v>
          </cell>
          <cell r="AD294" t="e">
            <v>#DIV/0!</v>
          </cell>
          <cell r="AE294" t="e">
            <v>#DIV/0!</v>
          </cell>
          <cell r="AF294" t="e">
            <v>#DIV/0!</v>
          </cell>
          <cell r="AG294" t="e">
            <v>#DIV/0!</v>
          </cell>
          <cell r="AH294" t="e">
            <v>#DIV/0!</v>
          </cell>
          <cell r="AI294" t="e">
            <v>#DIV/0!</v>
          </cell>
          <cell r="AK294" t="e">
            <v>#DIV/0!</v>
          </cell>
          <cell r="AL294" t="e">
            <v>#DIV/0!</v>
          </cell>
          <cell r="AM294" t="e">
            <v>#DIV/0!</v>
          </cell>
          <cell r="AN294" t="e">
            <v>#DIV/0!</v>
          </cell>
          <cell r="AO294" t="e">
            <v>#DIV/0!</v>
          </cell>
          <cell r="AP294" t="e">
            <v>#DIV/0!</v>
          </cell>
          <cell r="AQ294" t="e">
            <v>#DIV/0!</v>
          </cell>
          <cell r="AR294" t="e">
            <v>#DIV/0!</v>
          </cell>
          <cell r="AS294" t="e">
            <v>#DIV/0!</v>
          </cell>
          <cell r="AT294" t="e">
            <v>#DIV/0!</v>
          </cell>
          <cell r="AU294" t="e">
            <v>#DIV/0!</v>
          </cell>
        </row>
        <row r="295">
          <cell r="L295" t="str">
            <v>Gain &gt; 1</v>
          </cell>
          <cell r="M295">
            <v>3645997.4</v>
          </cell>
          <cell r="N295">
            <v>2260656.7000000002</v>
          </cell>
          <cell r="O295">
            <v>2251714.5</v>
          </cell>
          <cell r="P295">
            <v>3448553.2</v>
          </cell>
          <cell r="Q295">
            <v>758019.5</v>
          </cell>
          <cell r="R295">
            <v>3168818.7</v>
          </cell>
          <cell r="S295">
            <v>1121480.5</v>
          </cell>
          <cell r="T295">
            <v>2131922.25</v>
          </cell>
          <cell r="U295">
            <v>1887667.2999999998</v>
          </cell>
          <cell r="V295">
            <v>6647363.1500000004</v>
          </cell>
          <cell r="W295">
            <v>1103408.8500000001</v>
          </cell>
          <cell r="Y295">
            <v>3.0509278682526197</v>
          </cell>
          <cell r="Z295">
            <v>1.8339199292124246</v>
          </cell>
          <cell r="AA295">
            <v>1.8141732243588193</v>
          </cell>
          <cell r="AB295">
            <v>2.623258726298809</v>
          </cell>
          <cell r="AC295">
            <v>0.96650530324986916</v>
          </cell>
          <cell r="AD295">
            <v>3.0556446931092065</v>
          </cell>
          <cell r="AE295">
            <v>1.4433316217269749</v>
          </cell>
          <cell r="AF295">
            <v>0.95304738645209008</v>
          </cell>
          <cell r="AG295">
            <v>1.2564784887596032</v>
          </cell>
          <cell r="AH295">
            <v>3.0165708608925339</v>
          </cell>
          <cell r="AI295">
            <v>2.7679252166301014</v>
          </cell>
          <cell r="AK295">
            <v>3.0509278682526197</v>
          </cell>
          <cell r="AL295">
            <v>0.78210082817822701</v>
          </cell>
          <cell r="AM295">
            <v>0.77208518414990968</v>
          </cell>
          <cell r="AN295">
            <v>2.623258726298809</v>
          </cell>
          <cell r="AO295">
            <v>0.45817095594829882</v>
          </cell>
          <cell r="AP295">
            <v>3.0556446931092065</v>
          </cell>
          <cell r="AQ295">
            <v>0.60851401676191019</v>
          </cell>
          <cell r="AR295">
            <v>0.57416770784184334</v>
          </cell>
          <cell r="AS295">
            <v>0.3298494169255719</v>
          </cell>
          <cell r="AT295">
            <v>3.0165708608925339</v>
          </cell>
          <cell r="AU295">
            <v>2.1177093813545067</v>
          </cell>
        </row>
        <row r="297">
          <cell r="L297" t="str">
            <v>Gain &gt; 0</v>
          </cell>
          <cell r="M297">
            <v>2006130.3199999996</v>
          </cell>
          <cell r="N297">
            <v>1950370.7866666666</v>
          </cell>
          <cell r="O297">
            <v>1975752.82</v>
          </cell>
          <cell r="P297">
            <v>2393755.2599999993</v>
          </cell>
          <cell r="Q297">
            <v>907580.98</v>
          </cell>
          <cell r="R297">
            <v>2301753.773333333</v>
          </cell>
          <cell r="S297">
            <v>1362464.5266666668</v>
          </cell>
          <cell r="T297">
            <v>2665358.9866666663</v>
          </cell>
          <cell r="U297">
            <v>2000993.5799999998</v>
          </cell>
          <cell r="V297">
            <v>6056883.2133333338</v>
          </cell>
          <cell r="W297">
            <v>1641720.3133333335</v>
          </cell>
          <cell r="Y297">
            <v>1.7121839225168032</v>
          </cell>
          <cell r="Z297">
            <v>1.6510511096365124</v>
          </cell>
          <cell r="AA297">
            <v>1.6485022708059596</v>
          </cell>
          <cell r="AB297">
            <v>2.0368611239591461</v>
          </cell>
          <cell r="AC297">
            <v>1.0830757785192691</v>
          </cell>
          <cell r="AD297">
            <v>2.116398845973114</v>
          </cell>
          <cell r="AE297">
            <v>1.5116305126746497</v>
          </cell>
          <cell r="AF297">
            <v>1.5412175705889237</v>
          </cell>
          <cell r="AG297">
            <v>1.4280035780991116</v>
          </cell>
          <cell r="AH297">
            <v>2.7668200294642395</v>
          </cell>
          <cell r="AI297">
            <v>3.0421554141258818</v>
          </cell>
          <cell r="AK297">
            <v>1.7121839225168032</v>
          </cell>
          <cell r="AL297">
            <v>0.72239324437299113</v>
          </cell>
          <cell r="AM297">
            <v>0.7254007001764452</v>
          </cell>
          <cell r="AN297">
            <v>2.0368611239591461</v>
          </cell>
          <cell r="AO297">
            <v>0.50882887913923092</v>
          </cell>
          <cell r="AP297">
            <v>2.116398845973114</v>
          </cell>
          <cell r="AQ297">
            <v>0.68300063522377352</v>
          </cell>
          <cell r="AR297">
            <v>0.84427997374441477</v>
          </cell>
          <cell r="AS297">
            <v>0.33088280341587967</v>
          </cell>
          <cell r="AT297">
            <v>2.7668200294642395</v>
          </cell>
          <cell r="AU297">
            <v>2.305568453875992</v>
          </cell>
        </row>
        <row r="298">
          <cell r="L298" t="str">
            <v>Gain &lt;=0</v>
          </cell>
          <cell r="M298">
            <v>1475354.9923076928</v>
          </cell>
          <cell r="N298">
            <v>1890665.8615384609</v>
          </cell>
          <cell r="O298">
            <v>1941573.7076923077</v>
          </cell>
          <cell r="P298">
            <v>2620902.3307692301</v>
          </cell>
          <cell r="Q298">
            <v>1084127.5</v>
          </cell>
          <cell r="R298">
            <v>1747108.046153846</v>
          </cell>
          <cell r="S298">
            <v>1366808.0153846156</v>
          </cell>
          <cell r="T298">
            <v>2092956.453846154</v>
          </cell>
          <cell r="U298">
            <v>1937205.2230769231</v>
          </cell>
          <cell r="V298">
            <v>4006060.2153846151</v>
          </cell>
          <cell r="W298">
            <v>1846612.4384615384</v>
          </cell>
          <cell r="Y298">
            <v>1.3725822060870441</v>
          </cell>
          <cell r="Z298">
            <v>1.6282366798313046</v>
          </cell>
          <cell r="AA298">
            <v>1.6418957848657063</v>
          </cell>
          <cell r="AB298">
            <v>2.3809426501516451</v>
          </cell>
          <cell r="AC298">
            <v>1.2300627290063018</v>
          </cell>
          <cell r="AD298">
            <v>1.685157454597692</v>
          </cell>
          <cell r="AE298">
            <v>1.4398191459727687</v>
          </cell>
          <cell r="AF298">
            <v>1.139850931800902</v>
          </cell>
          <cell r="AG298">
            <v>1.4062091906232619</v>
          </cell>
          <cell r="AH298">
            <v>2.3545031511815844</v>
          </cell>
          <cell r="AI298">
            <v>3.4684819274187939</v>
          </cell>
          <cell r="AK298">
            <v>1.3725822060870441</v>
          </cell>
          <cell r="AL298">
            <v>0.67669565640927221</v>
          </cell>
          <cell r="AM298">
            <v>0.69607817201982636</v>
          </cell>
          <cell r="AN298">
            <v>2.3809426501516451</v>
          </cell>
          <cell r="AO298">
            <v>0.55432412306142309</v>
          </cell>
          <cell r="AP298">
            <v>1.685157454597692</v>
          </cell>
          <cell r="AQ298">
            <v>0.61306767439505527</v>
          </cell>
          <cell r="AR298">
            <v>0.61738035506747957</v>
          </cell>
          <cell r="AS298">
            <v>0.32005479012150317</v>
          </cell>
          <cell r="AT298">
            <v>2.3545031511815844</v>
          </cell>
          <cell r="AU298">
            <v>2.6733310213581163</v>
          </cell>
        </row>
        <row r="299">
          <cell r="L299" t="str">
            <v>Target;Gain &gt; 1; #pref=2</v>
          </cell>
          <cell r="M299" t="e">
            <v>#DIV/0!</v>
          </cell>
          <cell r="N299" t="e">
            <v>#DIV/0!</v>
          </cell>
          <cell r="O299" t="e">
            <v>#DIV/0!</v>
          </cell>
          <cell r="P299" t="e">
            <v>#DIV/0!</v>
          </cell>
          <cell r="Q299" t="e">
            <v>#DIV/0!</v>
          </cell>
          <cell r="R299" t="e">
            <v>#DIV/0!</v>
          </cell>
          <cell r="S299" t="e">
            <v>#DIV/0!</v>
          </cell>
          <cell r="T299" t="e">
            <v>#DIV/0!</v>
          </cell>
          <cell r="U299" t="e">
            <v>#DIV/0!</v>
          </cell>
          <cell r="V299" t="e">
            <v>#DIV/0!</v>
          </cell>
          <cell r="W299" t="e">
            <v>#DIV/0!</v>
          </cell>
          <cell r="X299" t="str">
            <v>Target;Gain &gt; 1; #pref=2</v>
          </cell>
          <cell r="Y299" t="e">
            <v>#DIV/0!</v>
          </cell>
          <cell r="Z299" t="e">
            <v>#DIV/0!</v>
          </cell>
          <cell r="AA299" t="e">
            <v>#DIV/0!</v>
          </cell>
          <cell r="AB299" t="e">
            <v>#DIV/0!</v>
          </cell>
          <cell r="AC299" t="e">
            <v>#DIV/0!</v>
          </cell>
          <cell r="AD299" t="e">
            <v>#DIV/0!</v>
          </cell>
          <cell r="AE299" t="e">
            <v>#DIV/0!</v>
          </cell>
          <cell r="AF299" t="e">
            <v>#DIV/0!</v>
          </cell>
          <cell r="AG299" t="e">
            <v>#DIV/0!</v>
          </cell>
          <cell r="AH299" t="e">
            <v>#DIV/0!</v>
          </cell>
          <cell r="AI299" t="e">
            <v>#DIV/0!</v>
          </cell>
          <cell r="AJ299" t="str">
            <v>Target;Gain &gt; 1; #pref=2</v>
          </cell>
          <cell r="AK299" t="e">
            <v>#DIV/0!</v>
          </cell>
          <cell r="AL299" t="e">
            <v>#DIV/0!</v>
          </cell>
          <cell r="AM299" t="e">
            <v>#DIV/0!</v>
          </cell>
          <cell r="AN299" t="e">
            <v>#DIV/0!</v>
          </cell>
          <cell r="AO299" t="e">
            <v>#DIV/0!</v>
          </cell>
          <cell r="AP299" t="e">
            <v>#DIV/0!</v>
          </cell>
          <cell r="AQ299" t="e">
            <v>#DIV/0!</v>
          </cell>
          <cell r="AR299" t="e">
            <v>#DIV/0!</v>
          </cell>
          <cell r="AS299" t="e">
            <v>#DIV/0!</v>
          </cell>
          <cell r="AT299" t="e">
            <v>#DIV/0!</v>
          </cell>
          <cell r="AU299" t="e">
            <v>#DIV/0!</v>
          </cell>
        </row>
        <row r="300">
          <cell r="L300" t="str">
            <v>Target; Gain &gt; 1; #pref=3</v>
          </cell>
          <cell r="M300" t="e">
            <v>#DIV/0!</v>
          </cell>
          <cell r="N300" t="e">
            <v>#DIV/0!</v>
          </cell>
          <cell r="O300" t="e">
            <v>#DIV/0!</v>
          </cell>
          <cell r="P300" t="e">
            <v>#DIV/0!</v>
          </cell>
          <cell r="Q300" t="e">
            <v>#DIV/0!</v>
          </cell>
          <cell r="R300" t="e">
            <v>#DIV/0!</v>
          </cell>
          <cell r="S300" t="e">
            <v>#DIV/0!</v>
          </cell>
          <cell r="T300" t="e">
            <v>#DIV/0!</v>
          </cell>
          <cell r="U300" t="e">
            <v>#DIV/0!</v>
          </cell>
          <cell r="V300" t="e">
            <v>#DIV/0!</v>
          </cell>
          <cell r="W300" t="e">
            <v>#DIV/0!</v>
          </cell>
          <cell r="X300" t="str">
            <v>Target; Gain &gt; 1; #pref=3</v>
          </cell>
          <cell r="Y300" t="e">
            <v>#DIV/0!</v>
          </cell>
          <cell r="Z300" t="e">
            <v>#DIV/0!</v>
          </cell>
          <cell r="AA300" t="e">
            <v>#DIV/0!</v>
          </cell>
          <cell r="AB300" t="e">
            <v>#DIV/0!</v>
          </cell>
          <cell r="AC300" t="e">
            <v>#DIV/0!</v>
          </cell>
          <cell r="AD300" t="e">
            <v>#DIV/0!</v>
          </cell>
          <cell r="AE300" t="e">
            <v>#DIV/0!</v>
          </cell>
          <cell r="AF300" t="e">
            <v>#DIV/0!</v>
          </cell>
          <cell r="AG300" t="e">
            <v>#DIV/0!</v>
          </cell>
          <cell r="AH300" t="e">
            <v>#DIV/0!</v>
          </cell>
          <cell r="AI300" t="e">
            <v>#DIV/0!</v>
          </cell>
          <cell r="AJ300" t="str">
            <v>Target; Gain &gt; 1; #pref=3</v>
          </cell>
          <cell r="AK300" t="e">
            <v>#DIV/0!</v>
          </cell>
          <cell r="AL300" t="e">
            <v>#DIV/0!</v>
          </cell>
          <cell r="AM300" t="e">
            <v>#DIV/0!</v>
          </cell>
          <cell r="AN300" t="e">
            <v>#DIV/0!</v>
          </cell>
          <cell r="AO300" t="e">
            <v>#DIV/0!</v>
          </cell>
          <cell r="AP300" t="e">
            <v>#DIV/0!</v>
          </cell>
          <cell r="AQ300" t="e">
            <v>#DIV/0!</v>
          </cell>
          <cell r="AR300" t="e">
            <v>#DIV/0!</v>
          </cell>
          <cell r="AS300" t="e">
            <v>#DIV/0!</v>
          </cell>
          <cell r="AT300" t="e">
            <v>#DIV/0!</v>
          </cell>
          <cell r="AU300" t="e">
            <v>#DIV/0!</v>
          </cell>
        </row>
        <row r="301">
          <cell r="L301" t="str">
            <v>Target; Gain &gt; 1; #pref=4</v>
          </cell>
          <cell r="M301" t="e">
            <v>#DIV/0!</v>
          </cell>
          <cell r="N301" t="e">
            <v>#DIV/0!</v>
          </cell>
          <cell r="O301" t="e">
            <v>#DIV/0!</v>
          </cell>
          <cell r="P301" t="e">
            <v>#DIV/0!</v>
          </cell>
          <cell r="Q301" t="e">
            <v>#DIV/0!</v>
          </cell>
          <cell r="R301" t="e">
            <v>#DIV/0!</v>
          </cell>
          <cell r="S301" t="e">
            <v>#DIV/0!</v>
          </cell>
          <cell r="T301" t="e">
            <v>#DIV/0!</v>
          </cell>
          <cell r="U301" t="e">
            <v>#DIV/0!</v>
          </cell>
          <cell r="V301" t="e">
            <v>#DIV/0!</v>
          </cell>
          <cell r="W301" t="e">
            <v>#DIV/0!</v>
          </cell>
          <cell r="X301" t="str">
            <v>Target; Gain &gt; 1; #pref=4</v>
          </cell>
          <cell r="Y301" t="e">
            <v>#DIV/0!</v>
          </cell>
          <cell r="Z301" t="e">
            <v>#DIV/0!</v>
          </cell>
          <cell r="AA301" t="e">
            <v>#DIV/0!</v>
          </cell>
          <cell r="AB301" t="e">
            <v>#DIV/0!</v>
          </cell>
          <cell r="AC301" t="e">
            <v>#DIV/0!</v>
          </cell>
          <cell r="AD301" t="e">
            <v>#DIV/0!</v>
          </cell>
          <cell r="AE301" t="e">
            <v>#DIV/0!</v>
          </cell>
          <cell r="AF301" t="e">
            <v>#DIV/0!</v>
          </cell>
          <cell r="AG301" t="e">
            <v>#DIV/0!</v>
          </cell>
          <cell r="AH301" t="e">
            <v>#DIV/0!</v>
          </cell>
          <cell r="AI301" t="e">
            <v>#DIV/0!</v>
          </cell>
          <cell r="AJ301" t="str">
            <v>Target; Gain &gt; 1; #pref=4</v>
          </cell>
          <cell r="AK301" t="e">
            <v>#DIV/0!</v>
          </cell>
          <cell r="AL301" t="e">
            <v>#DIV/0!</v>
          </cell>
          <cell r="AM301" t="e">
            <v>#DIV/0!</v>
          </cell>
          <cell r="AN301" t="e">
            <v>#DIV/0!</v>
          </cell>
          <cell r="AO301" t="e">
            <v>#DIV/0!</v>
          </cell>
          <cell r="AP301" t="e">
            <v>#DIV/0!</v>
          </cell>
          <cell r="AQ301" t="e">
            <v>#DIV/0!</v>
          </cell>
          <cell r="AR301" t="e">
            <v>#DIV/0!</v>
          </cell>
          <cell r="AS301" t="e">
            <v>#DIV/0!</v>
          </cell>
          <cell r="AT301" t="e">
            <v>#DIV/0!</v>
          </cell>
          <cell r="AU301" t="e">
            <v>#DIV/0!</v>
          </cell>
        </row>
        <row r="314">
          <cell r="M314" t="str">
            <v>BNL</v>
          </cell>
          <cell r="N314" t="str">
            <v>BNL Causal</v>
          </cell>
          <cell r="O314" t="str">
            <v>BNL Causal HM</v>
          </cell>
          <cell r="P314" t="str">
            <v>SFS</v>
          </cell>
          <cell r="Q314" t="str">
            <v>SFS Causal</v>
          </cell>
          <cell r="R314" t="str">
            <v>SaLSa</v>
          </cell>
          <cell r="S314" t="str">
            <v>SaLSa Causal</v>
          </cell>
          <cell r="T314" t="str">
            <v>D&amp;C</v>
          </cell>
          <cell r="U314" t="str">
            <v>D&amp;C Causal</v>
          </cell>
          <cell r="V314" t="str">
            <v>BBS</v>
          </cell>
          <cell r="W314" t="str">
            <v>BBS Causal</v>
          </cell>
          <cell r="Y314" t="str">
            <v>BNL</v>
          </cell>
          <cell r="Z314" t="str">
            <v>BNL Causal</v>
          </cell>
          <cell r="AA314" t="str">
            <v>BNL Causal HM</v>
          </cell>
          <cell r="AB314" t="str">
            <v>SFS</v>
          </cell>
          <cell r="AC314" t="str">
            <v>SFS Causal</v>
          </cell>
          <cell r="AD314" t="str">
            <v>SaLSa</v>
          </cell>
          <cell r="AE314" t="str">
            <v>SaLSa Causal</v>
          </cell>
          <cell r="AF314" t="str">
            <v>D&amp;C</v>
          </cell>
          <cell r="AG314" t="str">
            <v>D&amp;C Causal</v>
          </cell>
          <cell r="AH314" t="str">
            <v>BBS</v>
          </cell>
          <cell r="AI314" t="str">
            <v>BBS Causal</v>
          </cell>
          <cell r="AK314" t="str">
            <v>BNL</v>
          </cell>
          <cell r="AL314" t="str">
            <v>BNL Causal</v>
          </cell>
          <cell r="AM314" t="str">
            <v>BNL Causal HM</v>
          </cell>
          <cell r="AN314" t="str">
            <v>SFS</v>
          </cell>
          <cell r="AO314" t="str">
            <v>SFS Causal</v>
          </cell>
          <cell r="AP314" t="str">
            <v>SaLSa</v>
          </cell>
          <cell r="AQ314" t="str">
            <v>SaLSa Causal</v>
          </cell>
          <cell r="AR314" t="str">
            <v>D&amp;C</v>
          </cell>
          <cell r="AS314" t="str">
            <v>D&amp;C Causal</v>
          </cell>
          <cell r="AT314" t="str">
            <v>BBS</v>
          </cell>
          <cell r="AU314" t="str">
            <v>BBS Causal</v>
          </cell>
        </row>
        <row r="316">
          <cell r="L316" t="str">
            <v>Target; Gain &gt; 1</v>
          </cell>
          <cell r="M316" t="e">
            <v>#VALUE!</v>
          </cell>
          <cell r="N316" t="e">
            <v>#VALUE!</v>
          </cell>
          <cell r="O316" t="e">
            <v>#VALUE!</v>
          </cell>
          <cell r="P316" t="e">
            <v>#VALUE!</v>
          </cell>
          <cell r="Q316" t="e">
            <v>#VALUE!</v>
          </cell>
          <cell r="R316" t="e">
            <v>#VALUE!</v>
          </cell>
          <cell r="S316" t="e">
            <v>#VALUE!</v>
          </cell>
          <cell r="T316" t="e">
            <v>#VALUE!</v>
          </cell>
          <cell r="U316" t="e">
            <v>#VALUE!</v>
          </cell>
          <cell r="V316" t="e">
            <v>#VALUE!</v>
          </cell>
          <cell r="W316" t="e">
            <v>#VALUE!</v>
          </cell>
          <cell r="X316" t="str">
            <v>Target; Gain &gt; 1</v>
          </cell>
          <cell r="Y316" t="e">
            <v>#VALUE!</v>
          </cell>
          <cell r="Z316" t="e">
            <v>#VALUE!</v>
          </cell>
          <cell r="AA316" t="e">
            <v>#VALUE!</v>
          </cell>
          <cell r="AB316" t="e">
            <v>#VALUE!</v>
          </cell>
          <cell r="AC316" t="e">
            <v>#VALUE!</v>
          </cell>
          <cell r="AD316" t="e">
            <v>#VALUE!</v>
          </cell>
          <cell r="AE316" t="e">
            <v>#VALUE!</v>
          </cell>
          <cell r="AF316" t="e">
            <v>#VALUE!</v>
          </cell>
          <cell r="AG316" t="e">
            <v>#VALUE!</v>
          </cell>
          <cell r="AH316" t="e">
            <v>#VALUE!</v>
          </cell>
          <cell r="AI316" t="e">
            <v>#VALUE!</v>
          </cell>
          <cell r="AJ316" t="str">
            <v>Target; Gain &gt; 1</v>
          </cell>
          <cell r="AK316" t="e">
            <v>#VALUE!</v>
          </cell>
          <cell r="AL316" t="e">
            <v>#VALUE!</v>
          </cell>
          <cell r="AM316" t="e">
            <v>#VALUE!</v>
          </cell>
          <cell r="AN316" t="e">
            <v>#VALUE!</v>
          </cell>
          <cell r="AO316" t="e">
            <v>#VALUE!</v>
          </cell>
          <cell r="AP316" t="e">
            <v>#VALUE!</v>
          </cell>
          <cell r="AQ316" t="e">
            <v>#VALUE!</v>
          </cell>
          <cell r="AR316" t="e">
            <v>#VALUE!</v>
          </cell>
          <cell r="AS316" t="e">
            <v>#VALUE!</v>
          </cell>
          <cell r="AT316" t="e">
            <v>#VALUE!</v>
          </cell>
          <cell r="AU316" t="e">
            <v>#VALUE!</v>
          </cell>
        </row>
        <row r="317">
          <cell r="L317" t="str">
            <v>Gain &gt; 1</v>
          </cell>
          <cell r="M317">
            <v>3009968.1</v>
          </cell>
          <cell r="N317">
            <v>2325613.2000000002</v>
          </cell>
          <cell r="O317">
            <v>2360920.7000000002</v>
          </cell>
          <cell r="P317">
            <v>2407700.5</v>
          </cell>
          <cell r="Q317">
            <v>822289.9</v>
          </cell>
          <cell r="R317">
            <v>1719169.7</v>
          </cell>
          <cell r="S317">
            <v>992361.6</v>
          </cell>
          <cell r="T317">
            <v>2125542.9</v>
          </cell>
          <cell r="U317">
            <v>1901670.1</v>
          </cell>
          <cell r="V317">
            <v>6737091.0999999996</v>
          </cell>
          <cell r="W317">
            <v>1143188.7</v>
          </cell>
          <cell r="X317" t="str">
            <v>Gain &gt; 1</v>
          </cell>
          <cell r="Y317">
            <v>2.5722521429182961</v>
          </cell>
          <cell r="Z317">
            <v>1.8851028563920407</v>
          </cell>
          <cell r="AA317">
            <v>1.8905327512649819</v>
          </cell>
          <cell r="AB317">
            <v>2.2383343442983459</v>
          </cell>
          <cell r="AC317">
            <v>0.98012485470972033</v>
          </cell>
          <cell r="AD317">
            <v>2.0604283449007195</v>
          </cell>
          <cell r="AE317">
            <v>1.4214436149690299</v>
          </cell>
          <cell r="AF317">
            <v>0.91457666789647196</v>
          </cell>
          <cell r="AG317">
            <v>1.2728815291309725</v>
          </cell>
          <cell r="AH317">
            <v>2.8200011009117585</v>
          </cell>
          <cell r="AI317">
            <v>2.7245305567746985</v>
          </cell>
          <cell r="AJ317" t="str">
            <v>Gain &gt; 1</v>
          </cell>
          <cell r="AK317">
            <v>2.5722521429182961</v>
          </cell>
          <cell r="AL317">
            <v>0.7799374370835721</v>
          </cell>
          <cell r="AM317">
            <v>0.79456798117607841</v>
          </cell>
          <cell r="AN317">
            <v>2.2383343442983459</v>
          </cell>
          <cell r="AO317">
            <v>0.46073470089759216</v>
          </cell>
          <cell r="AP317">
            <v>2.0604283449007195</v>
          </cell>
          <cell r="AQ317">
            <v>0.59577622974757105</v>
          </cell>
          <cell r="AR317">
            <v>0.56691577073652288</v>
          </cell>
          <cell r="AS317">
            <v>0.32346409000456333</v>
          </cell>
          <cell r="AT317">
            <v>2.8200011009117585</v>
          </cell>
          <cell r="AU317">
            <v>2.0649938178714367</v>
          </cell>
        </row>
        <row r="319">
          <cell r="L319" t="str">
            <v>Gain &gt; 0</v>
          </cell>
          <cell r="M319">
            <v>1426990.2000000002</v>
          </cell>
          <cell r="N319">
            <v>1265035.1000000001</v>
          </cell>
          <cell r="O319">
            <v>1315163.2999999998</v>
          </cell>
          <cell r="P319">
            <v>1558719.7999999998</v>
          </cell>
          <cell r="Q319">
            <v>512827.7</v>
          </cell>
          <cell r="R319">
            <v>1440096.2</v>
          </cell>
          <cell r="S319">
            <v>929203.19999999995</v>
          </cell>
          <cell r="T319">
            <v>2307200.9</v>
          </cell>
          <cell r="U319">
            <v>2027694.6</v>
          </cell>
          <cell r="V319">
            <v>3898378.8</v>
          </cell>
          <cell r="W319">
            <v>1325754.2</v>
          </cell>
          <cell r="X319" t="str">
            <v>Gain &gt; 0</v>
          </cell>
          <cell r="Y319">
            <v>1.263903116970323</v>
          </cell>
          <cell r="Z319">
            <v>1.2472731858724728</v>
          </cell>
          <cell r="AA319">
            <v>1.2674601473612714</v>
          </cell>
          <cell r="AB319">
            <v>1.4585270752926589</v>
          </cell>
          <cell r="AC319">
            <v>0.84166186630027373</v>
          </cell>
          <cell r="AD319">
            <v>1.5816053793765605</v>
          </cell>
          <cell r="AE319">
            <v>1.1484012987231835</v>
          </cell>
          <cell r="AF319">
            <v>1.3159157629590483</v>
          </cell>
          <cell r="AG319">
            <v>1.385568310203962</v>
          </cell>
          <cell r="AH319">
            <v>2.2769304915098472</v>
          </cell>
          <cell r="AI319">
            <v>2.303785382141359</v>
          </cell>
          <cell r="AJ319" t="str">
            <v>Gain &gt; 0</v>
          </cell>
          <cell r="AK319">
            <v>1.263903116970323</v>
          </cell>
          <cell r="AL319">
            <v>0.51804033513180903</v>
          </cell>
          <cell r="AM319">
            <v>0.53555246398318568</v>
          </cell>
          <cell r="AN319">
            <v>1.4585270752926589</v>
          </cell>
          <cell r="AO319">
            <v>0.38041122560389334</v>
          </cell>
          <cell r="AP319">
            <v>1.5816053793765605</v>
          </cell>
          <cell r="AQ319">
            <v>0.43679129909724002</v>
          </cell>
          <cell r="AR319">
            <v>0.70290163205936551</v>
          </cell>
          <cell r="AS319">
            <v>0.31483784811571236</v>
          </cell>
          <cell r="AT319">
            <v>2.2769304915098472</v>
          </cell>
          <cell r="AU319">
            <v>1.700320665445179</v>
          </cell>
        </row>
        <row r="320">
          <cell r="L320" t="str">
            <v>Gain &lt;=0</v>
          </cell>
          <cell r="M320">
            <v>850734.6</v>
          </cell>
          <cell r="N320">
            <v>1699376.8</v>
          </cell>
          <cell r="O320">
            <v>1748652.2</v>
          </cell>
          <cell r="P320">
            <v>837529.89999999991</v>
          </cell>
          <cell r="Q320">
            <v>1059241</v>
          </cell>
          <cell r="R320">
            <v>591114</v>
          </cell>
          <cell r="S320">
            <v>1427093.6</v>
          </cell>
          <cell r="T320">
            <v>2038086.3</v>
          </cell>
          <cell r="U320">
            <v>1871194.3</v>
          </cell>
          <cell r="V320">
            <v>1680419.9</v>
          </cell>
          <cell r="W320">
            <v>1893799.4</v>
          </cell>
          <cell r="X320" t="str">
            <v>Gain &lt;=0</v>
          </cell>
          <cell r="Y320">
            <v>0.95913217917550353</v>
          </cell>
          <cell r="Z320">
            <v>1.5049719618866222</v>
          </cell>
          <cell r="AA320">
            <v>1.5440360662760215</v>
          </cell>
          <cell r="AB320">
            <v>0.86030398889852222</v>
          </cell>
          <cell r="AC320">
            <v>1.191697491085506</v>
          </cell>
          <cell r="AD320">
            <v>0.80108412092085923</v>
          </cell>
          <cell r="AE320">
            <v>1.2546197455376387</v>
          </cell>
          <cell r="AF320">
            <v>0.97744511999189843</v>
          </cell>
          <cell r="AG320">
            <v>1.2680134379072114</v>
          </cell>
          <cell r="AH320">
            <v>1.6147845632163804</v>
          </cell>
          <cell r="AI320">
            <v>3.4981733307009559</v>
          </cell>
          <cell r="AJ320" t="str">
            <v>Gain &lt;=0</v>
          </cell>
          <cell r="AK320">
            <v>0.95913217917550353</v>
          </cell>
          <cell r="AL320">
            <v>0.62777372417040167</v>
          </cell>
          <cell r="AM320">
            <v>0.65350804056506595</v>
          </cell>
          <cell r="AN320">
            <v>0.86030398889852222</v>
          </cell>
          <cell r="AO320">
            <v>0.50358570110111023</v>
          </cell>
          <cell r="AP320">
            <v>0.80108412092085923</v>
          </cell>
          <cell r="AQ320">
            <v>0.57924107145518067</v>
          </cell>
          <cell r="AR320">
            <v>0.5698363548610359</v>
          </cell>
          <cell r="AS320">
            <v>0.2975238648243248</v>
          </cell>
          <cell r="AT320">
            <v>1.6147845632163804</v>
          </cell>
          <cell r="AU320">
            <v>2.626008488913067</v>
          </cell>
        </row>
        <row r="321">
          <cell r="L321" t="str">
            <v>Target;Gain &gt; 1; #pref=2</v>
          </cell>
          <cell r="M321" t="e">
            <v>#VALUE!</v>
          </cell>
          <cell r="N321" t="e">
            <v>#VALUE!</v>
          </cell>
          <cell r="O321" t="e">
            <v>#VALUE!</v>
          </cell>
          <cell r="P321" t="e">
            <v>#VALUE!</v>
          </cell>
          <cell r="Q321" t="e">
            <v>#VALUE!</v>
          </cell>
          <cell r="R321" t="e">
            <v>#VALUE!</v>
          </cell>
          <cell r="S321" t="e">
            <v>#VALUE!</v>
          </cell>
          <cell r="T321" t="e">
            <v>#VALUE!</v>
          </cell>
          <cell r="U321" t="e">
            <v>#VALUE!</v>
          </cell>
          <cell r="V321" t="e">
            <v>#VALUE!</v>
          </cell>
          <cell r="W321" t="e">
            <v>#VALUE!</v>
          </cell>
          <cell r="X321" t="str">
            <v>Target;Gain &gt; 1; #pref=2</v>
          </cell>
          <cell r="Y321" t="e">
            <v>#VALUE!</v>
          </cell>
          <cell r="Z321" t="e">
            <v>#VALUE!</v>
          </cell>
          <cell r="AA321" t="e">
            <v>#VALUE!</v>
          </cell>
          <cell r="AB321" t="e">
            <v>#VALUE!</v>
          </cell>
          <cell r="AC321" t="e">
            <v>#VALUE!</v>
          </cell>
          <cell r="AD321" t="e">
            <v>#VALUE!</v>
          </cell>
          <cell r="AE321" t="e">
            <v>#VALUE!</v>
          </cell>
          <cell r="AF321" t="e">
            <v>#VALUE!</v>
          </cell>
          <cell r="AG321" t="e">
            <v>#VALUE!</v>
          </cell>
          <cell r="AH321" t="e">
            <v>#VALUE!</v>
          </cell>
          <cell r="AI321" t="e">
            <v>#VALUE!</v>
          </cell>
          <cell r="AJ321" t="str">
            <v>Target;Gain &gt; 1; #pref=2</v>
          </cell>
          <cell r="AK321" t="e">
            <v>#VALUE!</v>
          </cell>
          <cell r="AL321" t="e">
            <v>#VALUE!</v>
          </cell>
          <cell r="AM321" t="e">
            <v>#VALUE!</v>
          </cell>
          <cell r="AN321" t="e">
            <v>#VALUE!</v>
          </cell>
          <cell r="AO321" t="e">
            <v>#VALUE!</v>
          </cell>
          <cell r="AP321" t="e">
            <v>#VALUE!</v>
          </cell>
          <cell r="AQ321" t="e">
            <v>#VALUE!</v>
          </cell>
          <cell r="AR321" t="e">
            <v>#VALUE!</v>
          </cell>
          <cell r="AS321" t="e">
            <v>#VALUE!</v>
          </cell>
          <cell r="AT321" t="e">
            <v>#VALUE!</v>
          </cell>
          <cell r="AU321" t="e">
            <v>#VALUE!</v>
          </cell>
        </row>
        <row r="322">
          <cell r="L322" t="str">
            <v>Target; Gain &gt; 1; #pref=3</v>
          </cell>
          <cell r="M322" t="e">
            <v>#VALUE!</v>
          </cell>
          <cell r="N322" t="e">
            <v>#VALUE!</v>
          </cell>
          <cell r="O322" t="e">
            <v>#VALUE!</v>
          </cell>
          <cell r="P322" t="e">
            <v>#VALUE!</v>
          </cell>
          <cell r="Q322" t="e">
            <v>#VALUE!</v>
          </cell>
          <cell r="R322" t="e">
            <v>#VALUE!</v>
          </cell>
          <cell r="S322" t="e">
            <v>#VALUE!</v>
          </cell>
          <cell r="T322" t="e">
            <v>#VALUE!</v>
          </cell>
          <cell r="U322" t="e">
            <v>#VALUE!</v>
          </cell>
          <cell r="V322" t="e">
            <v>#VALUE!</v>
          </cell>
          <cell r="W322" t="e">
            <v>#VALUE!</v>
          </cell>
          <cell r="X322" t="str">
            <v>Target; Gain &gt; 1; #pref=3</v>
          </cell>
          <cell r="Y322" t="e">
            <v>#VALUE!</v>
          </cell>
          <cell r="Z322" t="e">
            <v>#VALUE!</v>
          </cell>
          <cell r="AA322" t="e">
            <v>#VALUE!</v>
          </cell>
          <cell r="AB322" t="e">
            <v>#VALUE!</v>
          </cell>
          <cell r="AC322" t="e">
            <v>#VALUE!</v>
          </cell>
          <cell r="AD322" t="e">
            <v>#VALUE!</v>
          </cell>
          <cell r="AE322" t="e">
            <v>#VALUE!</v>
          </cell>
          <cell r="AF322" t="e">
            <v>#VALUE!</v>
          </cell>
          <cell r="AG322" t="e">
            <v>#VALUE!</v>
          </cell>
          <cell r="AH322" t="e">
            <v>#VALUE!</v>
          </cell>
          <cell r="AI322" t="e">
            <v>#VALUE!</v>
          </cell>
          <cell r="AJ322" t="str">
            <v>Target; Gain &gt; 1; #pref=3</v>
          </cell>
          <cell r="AK322" t="e">
            <v>#VALUE!</v>
          </cell>
          <cell r="AL322" t="e">
            <v>#VALUE!</v>
          </cell>
          <cell r="AM322" t="e">
            <v>#VALUE!</v>
          </cell>
          <cell r="AN322" t="e">
            <v>#VALUE!</v>
          </cell>
          <cell r="AO322" t="e">
            <v>#VALUE!</v>
          </cell>
          <cell r="AP322" t="e">
            <v>#VALUE!</v>
          </cell>
          <cell r="AQ322" t="e">
            <v>#VALUE!</v>
          </cell>
          <cell r="AR322" t="e">
            <v>#VALUE!</v>
          </cell>
          <cell r="AS322" t="e">
            <v>#VALUE!</v>
          </cell>
          <cell r="AT322" t="e">
            <v>#VALUE!</v>
          </cell>
          <cell r="AU322" t="e">
            <v>#VALUE!</v>
          </cell>
        </row>
        <row r="323">
          <cell r="L323" t="str">
            <v>Target; Gain &gt; 1; #pref=4</v>
          </cell>
          <cell r="M323" t="e">
            <v>#VALUE!</v>
          </cell>
          <cell r="N323" t="e">
            <v>#VALUE!</v>
          </cell>
          <cell r="O323" t="e">
            <v>#VALUE!</v>
          </cell>
          <cell r="P323" t="e">
            <v>#VALUE!</v>
          </cell>
          <cell r="Q323" t="e">
            <v>#VALUE!</v>
          </cell>
          <cell r="R323" t="e">
            <v>#VALUE!</v>
          </cell>
          <cell r="S323" t="e">
            <v>#VALUE!</v>
          </cell>
          <cell r="T323" t="e">
            <v>#VALUE!</v>
          </cell>
          <cell r="U323" t="e">
            <v>#VALUE!</v>
          </cell>
          <cell r="V323" t="e">
            <v>#VALUE!</v>
          </cell>
          <cell r="W323" t="e">
            <v>#VALUE!</v>
          </cell>
          <cell r="X323" t="str">
            <v>Target; Gain &gt; 1; #pref=4</v>
          </cell>
          <cell r="Y323" t="e">
            <v>#VALUE!</v>
          </cell>
          <cell r="Z323" t="e">
            <v>#VALUE!</v>
          </cell>
          <cell r="AA323" t="e">
            <v>#VALUE!</v>
          </cell>
          <cell r="AB323" t="e">
            <v>#VALUE!</v>
          </cell>
          <cell r="AC323" t="e">
            <v>#VALUE!</v>
          </cell>
          <cell r="AD323" t="e">
            <v>#VALUE!</v>
          </cell>
          <cell r="AE323" t="e">
            <v>#VALUE!</v>
          </cell>
          <cell r="AF323" t="e">
            <v>#VALUE!</v>
          </cell>
          <cell r="AG323" t="e">
            <v>#VALUE!</v>
          </cell>
          <cell r="AH323" t="e">
            <v>#VALUE!</v>
          </cell>
          <cell r="AI323" t="e">
            <v>#VALUE!</v>
          </cell>
          <cell r="AJ323" t="str">
            <v>Target; Gain &gt; 1; #pref=4</v>
          </cell>
          <cell r="AK323" t="e">
            <v>#VALUE!</v>
          </cell>
          <cell r="AL323" t="e">
            <v>#VALUE!</v>
          </cell>
          <cell r="AM323" t="e">
            <v>#VALUE!</v>
          </cell>
          <cell r="AN323" t="e">
            <v>#VALUE!</v>
          </cell>
          <cell r="AO323" t="e">
            <v>#VALUE!</v>
          </cell>
          <cell r="AP323" t="e">
            <v>#VALUE!</v>
          </cell>
          <cell r="AQ323" t="e">
            <v>#VALUE!</v>
          </cell>
          <cell r="AR323" t="e">
            <v>#VALUE!</v>
          </cell>
          <cell r="AS323" t="e">
            <v>#VALUE!</v>
          </cell>
          <cell r="AT323" t="e">
            <v>#VALUE!</v>
          </cell>
          <cell r="AU323" t="e">
            <v>#VALUE!</v>
          </cell>
        </row>
        <row r="628">
          <cell r="M628" t="str">
            <v>BNL Causal</v>
          </cell>
          <cell r="N628" t="str">
            <v>BNL Causal HM</v>
          </cell>
          <cell r="O628" t="str">
            <v>SFS Causal</v>
          </cell>
          <cell r="P628" t="str">
            <v>SaLSa Causal</v>
          </cell>
          <cell r="Q628" t="str">
            <v>D&amp;C Causal</v>
          </cell>
          <cell r="R628" t="str">
            <v>BBS Causal</v>
          </cell>
          <cell r="T628" t="str">
            <v>BNL Causal</v>
          </cell>
          <cell r="U628" t="str">
            <v>BNL Causal HM</v>
          </cell>
          <cell r="V628" t="str">
            <v>SFS Causal</v>
          </cell>
          <cell r="W628" t="str">
            <v>SaLSa Causal</v>
          </cell>
          <cell r="X628" t="str">
            <v>D&amp;C Causal</v>
          </cell>
          <cell r="Y628" t="str">
            <v>BBS Causal</v>
          </cell>
        </row>
        <row r="630">
          <cell r="L630" t="str">
            <v>Gain &gt; 1</v>
          </cell>
          <cell r="M630">
            <v>0.29486896903285709</v>
          </cell>
          <cell r="N630">
            <v>0.29979815915287977</v>
          </cell>
          <cell r="O630">
            <v>0.6801518218170991</v>
          </cell>
          <cell r="P630">
            <v>0.4193957005323079</v>
          </cell>
          <cell r="Q630">
            <v>0.10865396338815138</v>
          </cell>
          <cell r="R630">
            <v>0.79748803726538009</v>
          </cell>
          <cell r="S630" t="str">
            <v>Gain &gt; 1</v>
          </cell>
          <cell r="T630">
            <v>0.34307947996258364</v>
          </cell>
          <cell r="U630">
            <v>0.35119519599215748</v>
          </cell>
          <cell r="V630">
            <v>0.55639367927750394</v>
          </cell>
          <cell r="W630">
            <v>0.37679421148797265</v>
          </cell>
          <cell r="X630">
            <v>-0.34324860471134533</v>
          </cell>
          <cell r="Y630">
            <v>3.10561238067079E-2</v>
          </cell>
          <cell r="Z630" t="str">
            <v>Gain &gt; 1</v>
          </cell>
          <cell r="AA630">
            <v>0.72560295226863858</v>
          </cell>
          <cell r="AB630">
            <v>0.73026210707452111</v>
          </cell>
          <cell r="AC630">
            <v>0.79010846760790243</v>
          </cell>
          <cell r="AD630">
            <v>0.74730225021156371</v>
          </cell>
          <cell r="AE630">
            <v>0.42654948147165633</v>
          </cell>
          <cell r="AF630">
            <v>0.27251004335715667</v>
          </cell>
        </row>
        <row r="631">
          <cell r="L631" t="str">
            <v xml:space="preserve">Gain &gt; 0 </v>
          </cell>
          <cell r="M631">
            <v>-1.4579420622872123</v>
          </cell>
          <cell r="N631">
            <v>-1.488780395960057</v>
          </cell>
          <cell r="O631">
            <v>-1.2652697055441189</v>
          </cell>
          <cell r="P631">
            <v>-6.3856889132533041</v>
          </cell>
          <cell r="Q631">
            <v>0.20892508884899835</v>
          </cell>
          <cell r="R631">
            <v>-1.907107266915324</v>
          </cell>
          <cell r="S631" t="str">
            <v xml:space="preserve">Gain &gt; 0 </v>
          </cell>
          <cell r="T631">
            <v>-0.72945550021702465</v>
          </cell>
          <cell r="U631">
            <v>-0.7297592532493099</v>
          </cell>
          <cell r="V631">
            <v>-0.39885915361498087</v>
          </cell>
          <cell r="W631">
            <v>-1.7822037140651572</v>
          </cell>
          <cell r="X631">
            <v>-4.7812862296433084E-2</v>
          </cell>
          <cell r="Y631">
            <v>-1.9518434699498004</v>
          </cell>
          <cell r="Z631" t="str">
            <v xml:space="preserve">Gain &gt; 0 </v>
          </cell>
          <cell r="AA631">
            <v>0.22632253552729703</v>
          </cell>
          <cell r="AB631">
            <v>0.22150086525037421</v>
          </cell>
          <cell r="AC631">
            <v>0.33759064887583617</v>
          </cell>
          <cell r="AD631">
            <v>-0.32776673296166181</v>
          </cell>
          <cell r="AE631">
            <v>0.55655686888942979</v>
          </cell>
          <cell r="AF631">
            <v>-1.255367517647715</v>
          </cell>
        </row>
        <row r="632">
          <cell r="L632" t="str">
            <v>Gain &lt;= 0</v>
          </cell>
          <cell r="M632">
            <v>-2.4984817764777105</v>
          </cell>
          <cell r="N632">
            <v>-2.5894747967783185</v>
          </cell>
          <cell r="O632">
            <v>-2.6752918712710274</v>
          </cell>
          <cell r="P632">
            <v>-6.6821494969390383</v>
          </cell>
          <cell r="Q632">
            <v>4.2454194612277722E-2</v>
          </cell>
          <cell r="R632">
            <v>-17.724545461218469</v>
          </cell>
          <cell r="S632" t="str">
            <v>Gain &lt;= 0</v>
          </cell>
          <cell r="T632">
            <v>-1.2524951369157311</v>
          </cell>
          <cell r="U632">
            <v>-1.2697988545337142</v>
          </cell>
          <cell r="V632">
            <v>-0.87846283450863294</v>
          </cell>
          <cell r="W632">
            <v>-2.3990173007222895</v>
          </cell>
          <cell r="X632">
            <v>-0.40937534985817742</v>
          </cell>
          <cell r="Y632">
            <v>-9.9443030079959076</v>
          </cell>
          <cell r="Z632" t="str">
            <v>Gain &lt;= 0</v>
          </cell>
          <cell r="AA632">
            <v>6.8504639976444501E-2</v>
          </cell>
          <cell r="AB632">
            <v>4.2772505684620328E-2</v>
          </cell>
          <cell r="AC632">
            <v>0.15870537726771888</v>
          </cell>
          <cell r="AD632">
            <v>-0.48812421648134546</v>
          </cell>
          <cell r="AE632">
            <v>0.41671724387260656</v>
          </cell>
          <cell r="AF632">
            <v>-7.9744715487156537</v>
          </cell>
        </row>
        <row r="633">
          <cell r="L633" t="str">
            <v>Target; Gain &gt; 1</v>
          </cell>
          <cell r="M633">
            <v>-7.9892238436769691</v>
          </cell>
          <cell r="N633">
            <v>-8.1025971085633586</v>
          </cell>
          <cell r="O633">
            <v>-9.9678879883230742</v>
          </cell>
          <cell r="P633">
            <v>-41.098970053207772</v>
          </cell>
          <cell r="Q633">
            <v>0.25182874523277093</v>
          </cell>
          <cell r="R633">
            <v>-8.9536918602548177</v>
          </cell>
          <cell r="S633" t="str">
            <v>Target; Gain &gt; 1</v>
          </cell>
          <cell r="T633">
            <v>-3.6872687603369116</v>
          </cell>
          <cell r="U633">
            <v>-3.6959127551499167</v>
          </cell>
          <cell r="V633">
            <v>-3.8196659199986303</v>
          </cell>
          <cell r="W633">
            <v>-11.509210992015538</v>
          </cell>
          <cell r="X633">
            <v>7.4045204508634332E-2</v>
          </cell>
          <cell r="Y633">
            <v>-5.7857221773986511</v>
          </cell>
          <cell r="Z633" t="str">
            <v>Target; Gain &gt; 1</v>
          </cell>
          <cell r="AA633">
            <v>-1.1713498342556192</v>
          </cell>
          <cell r="AB633">
            <v>-1.1867288250271335</v>
          </cell>
          <cell r="AC633">
            <v>-1.3584338587766998</v>
          </cell>
          <cell r="AD633">
            <v>-5.2731487598740721</v>
          </cell>
          <cell r="AE633">
            <v>0.61661336984869319</v>
          </cell>
          <cell r="AF633">
            <v>-4.5902181073370958</v>
          </cell>
        </row>
        <row r="639">
          <cell r="L639" t="str">
            <v>Gain &gt; 1</v>
          </cell>
          <cell r="M639">
            <v>0.35735136363292891</v>
          </cell>
          <cell r="N639">
            <v>0.3477178078231748</v>
          </cell>
          <cell r="O639">
            <v>0.65357967379511606</v>
          </cell>
          <cell r="P639">
            <v>0.43314926844657126</v>
          </cell>
          <cell r="Q639">
            <v>0.12450219479425609</v>
          </cell>
          <cell r="R639">
            <v>0.84348054581731269</v>
          </cell>
          <cell r="S639" t="str">
            <v>Gain &gt; 1</v>
          </cell>
          <cell r="T639">
            <v>0.3617117421426197</v>
          </cell>
          <cell r="U639">
            <v>0.36443804562587623</v>
          </cell>
          <cell r="V639">
            <v>0.53576549398315854</v>
          </cell>
          <cell r="W639">
            <v>0.29415310613193035</v>
          </cell>
          <cell r="X639">
            <v>-0.27517606819465051</v>
          </cell>
          <cell r="Y639">
            <v>4.9868181191819849E-2</v>
          </cell>
          <cell r="Z639" t="str">
            <v>Gain &gt; 1</v>
          </cell>
          <cell r="AA639">
            <v>0.75641377598557069</v>
          </cell>
          <cell r="AB639">
            <v>0.75276482041121029</v>
          </cell>
          <cell r="AC639">
            <v>0.77769470714398059</v>
          </cell>
          <cell r="AD639">
            <v>0.70928696304923577</v>
          </cell>
          <cell r="AE639">
            <v>0.42817135648890703</v>
          </cell>
          <cell r="AF639">
            <v>0.26701365739567928</v>
          </cell>
        </row>
        <row r="640">
          <cell r="L640" t="str">
            <v xml:space="preserve">Gain &gt; 0 </v>
          </cell>
          <cell r="M640">
            <v>3.4099043325830906E-2</v>
          </cell>
          <cell r="N640">
            <v>-4.6610122302806895E-3</v>
          </cell>
          <cell r="O640">
            <v>0.53625594139839894</v>
          </cell>
          <cell r="P640">
            <v>0.25442570034644363</v>
          </cell>
          <cell r="Q640">
            <v>0.1729399948205097</v>
          </cell>
          <cell r="R640">
            <v>0.73294189525637587</v>
          </cell>
          <cell r="S640" t="str">
            <v xml:space="preserve">Gain &gt; 0 </v>
          </cell>
          <cell r="T640">
            <v>-3.1617022675428166E-3</v>
          </cell>
          <cell r="U640">
            <v>-8.7019366166046705E-3</v>
          </cell>
          <cell r="V640">
            <v>0.43209291335871125</v>
          </cell>
          <cell r="W640">
            <v>0.2253573587073516</v>
          </cell>
          <cell r="X640">
            <v>-0.13384671801654122</v>
          </cell>
          <cell r="Y640">
            <v>-0.19734874618742532</v>
          </cell>
          <cell r="Z640" t="str">
            <v xml:space="preserve">Gain &gt; 0 </v>
          </cell>
          <cell r="AA640">
            <v>0.57869794544948017</v>
          </cell>
          <cell r="AB640">
            <v>0.60368034882857446</v>
          </cell>
          <cell r="AC640">
            <v>0.75485967177464008</v>
          </cell>
          <cell r="AD640">
            <v>0.69347828137929635</v>
          </cell>
          <cell r="AE640">
            <v>0.5206449689344006</v>
          </cell>
          <cell r="AF640">
            <v>0.10072412152084781</v>
          </cell>
        </row>
        <row r="641">
          <cell r="L641" t="str">
            <v>Gain &lt;= 0</v>
          </cell>
          <cell r="M641">
            <v>-0.92224320017077022</v>
          </cell>
          <cell r="N641">
            <v>-1.0422658253231971</v>
          </cell>
          <cell r="O641">
            <v>0.12800278712187685</v>
          </cell>
          <cell r="P641">
            <v>-0.77450256642831072</v>
          </cell>
          <cell r="Q641">
            <v>3.1863493197144883E-2</v>
          </cell>
          <cell r="R641">
            <v>0.22582969197398867</v>
          </cell>
          <cell r="S641" t="str">
            <v>Gain &lt;= 0</v>
          </cell>
          <cell r="T641">
            <v>-0.46199032267717993</v>
          </cell>
          <cell r="U641">
            <v>-0.50530928919637885</v>
          </cell>
          <cell r="V641">
            <v>-8.402685391199155E-2</v>
          </cell>
          <cell r="W641">
            <v>-0.4107533489908447</v>
          </cell>
          <cell r="X641">
            <v>-0.31110305982947167</v>
          </cell>
          <cell r="Y641">
            <v>-0.72006318003308301</v>
          </cell>
          <cell r="Z641" t="str">
            <v>Gain &lt;= 0</v>
          </cell>
          <cell r="AA641">
            <v>0.43245064337820827</v>
          </cell>
          <cell r="AB641">
            <v>0.38400302460171498</v>
          </cell>
          <cell r="AC641">
            <v>0.44092107044938611</v>
          </cell>
          <cell r="AD641">
            <v>0.46471104917436984</v>
          </cell>
          <cell r="AE641">
            <v>0.42471382807828617</v>
          </cell>
          <cell r="AF641">
            <v>-0.30390037909035239</v>
          </cell>
        </row>
        <row r="642">
          <cell r="L642" t="str">
            <v>Target; Gain &gt; 1</v>
          </cell>
          <cell r="M642">
            <v>-6.5254520357378372</v>
          </cell>
          <cell r="N642">
            <v>-6.5731228845261134</v>
          </cell>
          <cell r="O642">
            <v>-5.9865136534314543</v>
          </cell>
          <cell r="P642">
            <v>-11.880246140456265</v>
          </cell>
          <cell r="Q642">
            <v>0.25971067309099538</v>
          </cell>
          <cell r="R642">
            <v>-2.5032345139946592</v>
          </cell>
          <cell r="S642" t="str">
            <v>Target; Gain &gt; 1</v>
          </cell>
          <cell r="T642">
            <v>-3.0567759075392207</v>
          </cell>
          <cell r="U642">
            <v>-3.0546545201190152</v>
          </cell>
          <cell r="V642">
            <v>-2.7048533224469842</v>
          </cell>
          <cell r="W642">
            <v>-6.3976469484299106</v>
          </cell>
          <cell r="X642">
            <v>9.4284105875879598E-2</v>
          </cell>
          <cell r="Y642">
            <v>-2.3848383132050408</v>
          </cell>
          <cell r="Z642" t="str">
            <v>Target; Gain &gt; 1</v>
          </cell>
          <cell r="AA642">
            <v>-0.79072361190227336</v>
          </cell>
          <cell r="AB642">
            <v>-0.79097959164162435</v>
          </cell>
          <cell r="AC642">
            <v>-0.69670955800029388</v>
          </cell>
          <cell r="AD642">
            <v>-2.4958321052365169</v>
          </cell>
          <cell r="AE642">
            <v>0.6156719511092642</v>
          </cell>
          <cell r="AF642">
            <v>-1.6932962914485494</v>
          </cell>
        </row>
        <row r="949">
          <cell r="N949" t="str">
            <v>BNL Causal</v>
          </cell>
          <cell r="O949" t="str">
            <v>BNL Causal HM</v>
          </cell>
          <cell r="P949" t="str">
            <v>SFS Causal</v>
          </cell>
          <cell r="Q949" t="str">
            <v>SaLSa Causal</v>
          </cell>
          <cell r="R949" t="str">
            <v>D&amp;C Causal</v>
          </cell>
          <cell r="S949" t="str">
            <v>BBS Causal</v>
          </cell>
          <cell r="V949" t="str">
            <v>BNL Causal</v>
          </cell>
          <cell r="W949" t="str">
            <v>BNL Causal HM</v>
          </cell>
          <cell r="X949" t="str">
            <v>SFS Causal</v>
          </cell>
          <cell r="Y949" t="str">
            <v>SaLSa Causal</v>
          </cell>
          <cell r="Z949" t="str">
            <v>D&amp;C Causal</v>
          </cell>
          <cell r="AA949" t="str">
            <v>BBS Causal</v>
          </cell>
          <cell r="AD949" t="str">
            <v>BNL Causal</v>
          </cell>
          <cell r="AE949" t="str">
            <v>BNL Causal HM</v>
          </cell>
          <cell r="AF949" t="str">
            <v>SFS Causal</v>
          </cell>
          <cell r="AG949" t="str">
            <v>SaLSa Causal</v>
          </cell>
          <cell r="AH949" t="str">
            <v>D&amp;C Causal</v>
          </cell>
          <cell r="AI949" t="str">
            <v>BBS Causal</v>
          </cell>
        </row>
        <row r="951">
          <cell r="M951" t="str">
            <v>Target; Gain &gt; 1</v>
          </cell>
          <cell r="N951" t="e">
            <v>#DIV/0!</v>
          </cell>
          <cell r="O951" t="e">
            <v>#DIV/0!</v>
          </cell>
          <cell r="P951" t="e">
            <v>#DIV/0!</v>
          </cell>
          <cell r="Q951" t="e">
            <v>#DIV/0!</v>
          </cell>
          <cell r="R951" t="e">
            <v>#DIV/0!</v>
          </cell>
          <cell r="S951" t="e">
            <v>#DIV/0!</v>
          </cell>
          <cell r="U951" t="str">
            <v>Target; Gain &gt; 1</v>
          </cell>
          <cell r="V951" t="e">
            <v>#DIV/0!</v>
          </cell>
          <cell r="W951" t="e">
            <v>#DIV/0!</v>
          </cell>
          <cell r="X951" t="e">
            <v>#DIV/0!</v>
          </cell>
          <cell r="Y951" t="e">
            <v>#DIV/0!</v>
          </cell>
          <cell r="Z951" t="e">
            <v>#DIV/0!</v>
          </cell>
          <cell r="AA951" t="e">
            <v>#DIV/0!</v>
          </cell>
          <cell r="AC951" t="str">
            <v>Target; Gain &gt; 1</v>
          </cell>
          <cell r="AD951" t="e">
            <v>#DIV/0!</v>
          </cell>
          <cell r="AE951" t="e">
            <v>#DIV/0!</v>
          </cell>
          <cell r="AF951" t="e">
            <v>#DIV/0!</v>
          </cell>
          <cell r="AG951" t="e">
            <v>#DIV/0!</v>
          </cell>
          <cell r="AH951" t="e">
            <v>#DIV/0!</v>
          </cell>
          <cell r="AI951" t="e">
            <v>#DIV/0!</v>
          </cell>
        </row>
        <row r="952">
          <cell r="M952" t="str">
            <v>Gain &gt; 1</v>
          </cell>
          <cell r="N952">
            <v>0.29486896903285709</v>
          </cell>
          <cell r="O952">
            <v>0.29979815915287977</v>
          </cell>
          <cell r="P952">
            <v>0.76603581868250337</v>
          </cell>
          <cell r="Q952">
            <v>0.65659260381612083</v>
          </cell>
          <cell r="R952">
            <v>0.40096128356842586</v>
          </cell>
          <cell r="S952">
            <v>0.6453866257970724</v>
          </cell>
          <cell r="U952" t="str">
            <v>Gain &gt; 1</v>
          </cell>
          <cell r="V952">
            <v>0.34307947996258364</v>
          </cell>
          <cell r="W952">
            <v>0.35119519599215748</v>
          </cell>
          <cell r="X952">
            <v>0.65301254874640058</v>
          </cell>
          <cell r="Y952">
            <v>0.48811680064499197</v>
          </cell>
          <cell r="Z952">
            <v>0.54214659487099504</v>
          </cell>
          <cell r="AA952">
            <v>-6.3380604642113564E-3</v>
          </cell>
          <cell r="AC952" t="str">
            <v>Gain &gt; 1</v>
          </cell>
          <cell r="AD952">
            <v>0.72560295226863858</v>
          </cell>
          <cell r="AE952">
            <v>0.73026210707452111</v>
          </cell>
          <cell r="AF952">
            <v>0.83579507189122515</v>
          </cell>
          <cell r="AG952">
            <v>0.78840815511633711</v>
          </cell>
          <cell r="AH952">
            <v>0.88189857639478675</v>
          </cell>
          <cell r="AI952">
            <v>0.23690382166604779</v>
          </cell>
        </row>
        <row r="954">
          <cell r="M954" t="str">
            <v>Gain &gt; 0</v>
          </cell>
          <cell r="N954">
            <v>-1.4579420622872123</v>
          </cell>
          <cell r="O954">
            <v>-1.488780395960057</v>
          </cell>
          <cell r="P954">
            <v>-0.5591964996685046</v>
          </cell>
          <cell r="Q954">
            <v>-1.198038837262301</v>
          </cell>
          <cell r="R954">
            <v>-1.3123124909357247</v>
          </cell>
          <cell r="S954">
            <v>-1.6665088021228149</v>
          </cell>
          <cell r="U954" t="str">
            <v>Gain &gt; 0</v>
          </cell>
          <cell r="V954">
            <v>-0.72945550021702465</v>
          </cell>
          <cell r="W954">
            <v>-0.7297592532493099</v>
          </cell>
          <cell r="X954">
            <v>-0.32974449574436915</v>
          </cell>
          <cell r="Y954">
            <v>-0.75321180748897909</v>
          </cell>
          <cell r="Z954">
            <v>-0.45446270895212665</v>
          </cell>
          <cell r="AA954">
            <v>-2.6365763809028726</v>
          </cell>
          <cell r="AC954" t="str">
            <v>Gain &gt; 0</v>
          </cell>
          <cell r="AD954">
            <v>0.22632253552729703</v>
          </cell>
          <cell r="AE954">
            <v>0.22150086525037421</v>
          </cell>
          <cell r="AF954">
            <v>0.36537062375801704</v>
          </cell>
          <cell r="AG954">
            <v>0.17906630909413351</v>
          </cell>
          <cell r="AH954">
            <v>0.66086091710668904</v>
          </cell>
          <cell r="AI954">
            <v>-1.8488462598067283</v>
          </cell>
        </row>
        <row r="955">
          <cell r="M955" t="str">
            <v>Gain &lt;=0</v>
          </cell>
          <cell r="N955">
            <v>-2.4984817764777105</v>
          </cell>
          <cell r="O955">
            <v>-2.5894747967783185</v>
          </cell>
          <cell r="P955">
            <v>-1.4785086315338123</v>
          </cell>
          <cell r="Q955">
            <v>-1.7962541756422661</v>
          </cell>
          <cell r="R955">
            <v>-2.1060306866879372</v>
          </cell>
          <cell r="S955">
            <v>-3.3825157418891867</v>
          </cell>
          <cell r="U955" t="str">
            <v>Gain &lt;=0</v>
          </cell>
          <cell r="V955">
            <v>-1.2524951369157311</v>
          </cell>
          <cell r="W955">
            <v>-1.2697988545337142</v>
          </cell>
          <cell r="X955">
            <v>-0.88022209102921578</v>
          </cell>
          <cell r="Y955">
            <v>-0.97055978418208744</v>
          </cell>
          <cell r="Z955">
            <v>-0.72255665517106038</v>
          </cell>
          <cell r="AA955">
            <v>-4.3450764970034417</v>
          </cell>
          <cell r="AC955" t="str">
            <v>Gain &lt;=0</v>
          </cell>
          <cell r="AD955">
            <v>6.8504639976444501E-2</v>
          </cell>
          <cell r="AE955">
            <v>4.2772505684620328E-2</v>
          </cell>
          <cell r="AF955">
            <v>0.15759281370260728</v>
          </cell>
          <cell r="AG955">
            <v>0.14724614175332473</v>
          </cell>
          <cell r="AH955">
            <v>0.6079436532086484</v>
          </cell>
          <cell r="AI955">
            <v>-3.18604839587488</v>
          </cell>
        </row>
        <row r="956">
          <cell r="M956" t="str">
            <v>Target; Gain &gt; 1; #pref=2</v>
          </cell>
          <cell r="N956" t="e">
            <v>#DIV/0!</v>
          </cell>
          <cell r="O956" t="e">
            <v>#DIV/0!</v>
          </cell>
          <cell r="P956" t="e">
            <v>#DIV/0!</v>
          </cell>
          <cell r="Q956" t="e">
            <v>#DIV/0!</v>
          </cell>
          <cell r="R956" t="e">
            <v>#DIV/0!</v>
          </cell>
          <cell r="S956" t="e">
            <v>#DIV/0!</v>
          </cell>
          <cell r="U956" t="str">
            <v>Target; Gain &gt; 1; #pref=2</v>
          </cell>
          <cell r="V956" t="e">
            <v>#DIV/0!</v>
          </cell>
          <cell r="W956" t="e">
            <v>#DIV/0!</v>
          </cell>
          <cell r="X956" t="e">
            <v>#DIV/0!</v>
          </cell>
          <cell r="Y956" t="e">
            <v>#DIV/0!</v>
          </cell>
          <cell r="Z956" t="e">
            <v>#DIV/0!</v>
          </cell>
          <cell r="AA956" t="e">
            <v>#DIV/0!</v>
          </cell>
          <cell r="AC956" t="str">
            <v>Target; Gain &gt; 1; #pref=2</v>
          </cell>
          <cell r="AD956" t="e">
            <v>#DIV/0!</v>
          </cell>
          <cell r="AE956" t="e">
            <v>#DIV/0!</v>
          </cell>
          <cell r="AF956" t="e">
            <v>#DIV/0!</v>
          </cell>
          <cell r="AG956" t="e">
            <v>#DIV/0!</v>
          </cell>
          <cell r="AH956" t="e">
            <v>#DIV/0!</v>
          </cell>
          <cell r="AI956" t="e">
            <v>#DIV/0!</v>
          </cell>
        </row>
        <row r="957">
          <cell r="M957" t="str">
            <v>Target; Gain &gt; 1; #pref=3</v>
          </cell>
          <cell r="N957" t="e">
            <v>#DIV/0!</v>
          </cell>
          <cell r="O957" t="e">
            <v>#DIV/0!</v>
          </cell>
          <cell r="P957" t="e">
            <v>#DIV/0!</v>
          </cell>
          <cell r="Q957" t="e">
            <v>#DIV/0!</v>
          </cell>
          <cell r="R957" t="e">
            <v>#DIV/0!</v>
          </cell>
          <cell r="S957" t="e">
            <v>#DIV/0!</v>
          </cell>
          <cell r="U957" t="str">
            <v>Target; Gain &gt; 1; #pref=3</v>
          </cell>
          <cell r="V957" t="e">
            <v>#DIV/0!</v>
          </cell>
          <cell r="W957" t="e">
            <v>#DIV/0!</v>
          </cell>
          <cell r="X957" t="e">
            <v>#DIV/0!</v>
          </cell>
          <cell r="Y957" t="e">
            <v>#DIV/0!</v>
          </cell>
          <cell r="Z957" t="e">
            <v>#DIV/0!</v>
          </cell>
          <cell r="AA957" t="e">
            <v>#DIV/0!</v>
          </cell>
          <cell r="AC957" t="str">
            <v>Target; Gain &gt; 1; #pref=3</v>
          </cell>
          <cell r="AD957" t="e">
            <v>#DIV/0!</v>
          </cell>
          <cell r="AE957" t="e">
            <v>#DIV/0!</v>
          </cell>
          <cell r="AF957" t="e">
            <v>#DIV/0!</v>
          </cell>
          <cell r="AG957" t="e">
            <v>#DIV/0!</v>
          </cell>
          <cell r="AH957" t="e">
            <v>#DIV/0!</v>
          </cell>
          <cell r="AI957" t="e">
            <v>#DIV/0!</v>
          </cell>
        </row>
        <row r="958">
          <cell r="M958" t="str">
            <v>Target; Gain &gt; 1; #pref=4</v>
          </cell>
          <cell r="N958" t="e">
            <v>#DIV/0!</v>
          </cell>
          <cell r="O958" t="e">
            <v>#DIV/0!</v>
          </cell>
          <cell r="P958" t="e">
            <v>#DIV/0!</v>
          </cell>
          <cell r="Q958" t="e">
            <v>#DIV/0!</v>
          </cell>
          <cell r="R958" t="e">
            <v>#DIV/0!</v>
          </cell>
          <cell r="S958" t="e">
            <v>#DIV/0!</v>
          </cell>
          <cell r="U958" t="str">
            <v>Target; Gain &gt; 1; #pref=4</v>
          </cell>
          <cell r="V958" t="e">
            <v>#DIV/0!</v>
          </cell>
          <cell r="W958" t="e">
            <v>#DIV/0!</v>
          </cell>
          <cell r="X958" t="e">
            <v>#DIV/0!</v>
          </cell>
          <cell r="Y958" t="e">
            <v>#DIV/0!</v>
          </cell>
          <cell r="Z958" t="e">
            <v>#DIV/0!</v>
          </cell>
          <cell r="AA958" t="e">
            <v>#DIV/0!</v>
          </cell>
          <cell r="AC958" t="str">
            <v>Target; Gain &gt; 1; #pref=4</v>
          </cell>
          <cell r="AD958" t="e">
            <v>#DIV/0!</v>
          </cell>
          <cell r="AE958" t="e">
            <v>#DIV/0!</v>
          </cell>
          <cell r="AF958" t="e">
            <v>#DIV/0!</v>
          </cell>
          <cell r="AG958" t="e">
            <v>#DIV/0!</v>
          </cell>
          <cell r="AH958" t="e">
            <v>#DIV/0!</v>
          </cell>
          <cell r="AI958" t="e">
            <v>#DIV/0!</v>
          </cell>
        </row>
        <row r="972">
          <cell r="N972" t="str">
            <v>BNL Causal</v>
          </cell>
          <cell r="O972" t="str">
            <v>BNL Causal HM</v>
          </cell>
          <cell r="P972" t="str">
            <v>SFS Causal</v>
          </cell>
          <cell r="Q972" t="str">
            <v>SaLSa Causal</v>
          </cell>
          <cell r="R972" t="str">
            <v>D&amp;C Causal</v>
          </cell>
          <cell r="S972" t="str">
            <v>BBS Causal</v>
          </cell>
          <cell r="V972" t="str">
            <v>BNL Causal</v>
          </cell>
          <cell r="W972" t="str">
            <v>BNL Causal HM</v>
          </cell>
          <cell r="X972" t="str">
            <v>SFS Causal</v>
          </cell>
          <cell r="Y972" t="str">
            <v>SaLSa Causal</v>
          </cell>
          <cell r="Z972" t="str">
            <v>D&amp;C Causal</v>
          </cell>
          <cell r="AA972" t="str">
            <v>BBS Causal</v>
          </cell>
          <cell r="AD972" t="str">
            <v>BNL Causal</v>
          </cell>
          <cell r="AE972" t="str">
            <v>BNL Causal HM</v>
          </cell>
          <cell r="AF972" t="str">
            <v>SFS Causal</v>
          </cell>
          <cell r="AG972" t="str">
            <v>SaLSa Causal</v>
          </cell>
          <cell r="AH972" t="str">
            <v>D&amp;C Causal</v>
          </cell>
          <cell r="AI972" t="str">
            <v>BBS Causal</v>
          </cell>
        </row>
        <row r="974">
          <cell r="M974" t="str">
            <v>Target; Gain &gt; 1</v>
          </cell>
          <cell r="N974" t="e">
            <v>#VALUE!</v>
          </cell>
          <cell r="O974" t="e">
            <v>#VALUE!</v>
          </cell>
          <cell r="P974" t="e">
            <v>#VALUE!</v>
          </cell>
          <cell r="Q974" t="e">
            <v>#VALUE!</v>
          </cell>
          <cell r="R974" t="e">
            <v>#VALUE!</v>
          </cell>
          <cell r="S974" t="e">
            <v>#VALUE!</v>
          </cell>
          <cell r="U974" t="str">
            <v>Target; Gain &gt; 1</v>
          </cell>
          <cell r="V974" t="e">
            <v>#VALUE!</v>
          </cell>
          <cell r="W974" t="e">
            <v>#VALUE!</v>
          </cell>
          <cell r="X974" t="e">
            <v>#VALUE!</v>
          </cell>
          <cell r="Y974" t="e">
            <v>#VALUE!</v>
          </cell>
          <cell r="Z974" t="e">
            <v>#VALUE!</v>
          </cell>
          <cell r="AA974" t="e">
            <v>#VALUE!</v>
          </cell>
          <cell r="AC974" t="str">
            <v>Target; Gain &gt; 1</v>
          </cell>
          <cell r="AD974" t="e">
            <v>#VALUE!</v>
          </cell>
          <cell r="AE974" t="e">
            <v>#VALUE!</v>
          </cell>
          <cell r="AF974" t="e">
            <v>#VALUE!</v>
          </cell>
          <cell r="AG974" t="e">
            <v>#VALUE!</v>
          </cell>
          <cell r="AH974" t="e">
            <v>#VALUE!</v>
          </cell>
          <cell r="AI974" t="e">
            <v>#VALUE!</v>
          </cell>
        </row>
        <row r="975">
          <cell r="M975" t="str">
            <v>Gain &gt; 1</v>
          </cell>
          <cell r="N975">
            <v>0.35735136363292891</v>
          </cell>
          <cell r="O975">
            <v>0.3477178078231748</v>
          </cell>
          <cell r="P975">
            <v>0.77689762045024024</v>
          </cell>
          <cell r="Q975">
            <v>0.76171531647282376</v>
          </cell>
          <cell r="R975">
            <v>0.36506118181698738</v>
          </cell>
          <cell r="S975">
            <v>0.6657935484187304</v>
          </cell>
          <cell r="U975" t="str">
            <v>Gain &gt; 1</v>
          </cell>
          <cell r="V975">
            <v>0.3617117421426197</v>
          </cell>
          <cell r="W975">
            <v>0.36443804562587623</v>
          </cell>
          <cell r="X975">
            <v>0.66453744263442815</v>
          </cell>
          <cell r="Y975">
            <v>0.52961966980752018</v>
          </cell>
          <cell r="Z975">
            <v>0.51718528010325771</v>
          </cell>
          <cell r="AA975">
            <v>6.4514522699087973E-2</v>
          </cell>
          <cell r="AC975" t="str">
            <v>Gain &gt; 1</v>
          </cell>
          <cell r="AD975">
            <v>0.75641377598557069</v>
          </cell>
          <cell r="AE975">
            <v>0.75276482041121029</v>
          </cell>
          <cell r="AF975">
            <v>0.84237149613931084</v>
          </cell>
          <cell r="AG975">
            <v>0.81910107349248917</v>
          </cell>
          <cell r="AH975">
            <v>0.87722967709930288</v>
          </cell>
          <cell r="AI975">
            <v>0.3211023207864141</v>
          </cell>
        </row>
        <row r="977">
          <cell r="M977" t="str">
            <v>Gain &gt; 0</v>
          </cell>
          <cell r="N977">
            <v>3.4099043325830906E-2</v>
          </cell>
          <cell r="O977">
            <v>-4.6610122302806895E-3</v>
          </cell>
          <cell r="P977">
            <v>0.62267614847867292</v>
          </cell>
          <cell r="Q977">
            <v>0.39326397588266543</v>
          </cell>
          <cell r="R977">
            <v>-0.41918210774912879</v>
          </cell>
          <cell r="S977">
            <v>0.22264500488366476</v>
          </cell>
          <cell r="U977" t="str">
            <v>Gain &gt; 0</v>
          </cell>
          <cell r="V977">
            <v>-3.1617022675428166E-3</v>
          </cell>
          <cell r="W977">
            <v>-8.7019366166046705E-3</v>
          </cell>
          <cell r="X977">
            <v>0.34722966365725383</v>
          </cell>
          <cell r="Y977">
            <v>0.15963245664782533</v>
          </cell>
          <cell r="Z977">
            <v>-0.10884625008288888</v>
          </cell>
          <cell r="AA977">
            <v>-0.75121067617031312</v>
          </cell>
          <cell r="AC977" t="str">
            <v>Gain &gt; 0</v>
          </cell>
          <cell r="AD977">
            <v>0.57869794544948017</v>
          </cell>
          <cell r="AE977">
            <v>0.60368034882857446</v>
          </cell>
          <cell r="AF977">
            <v>0.72585680013489196</v>
          </cell>
          <cell r="AG977">
            <v>0.65725901741797932</v>
          </cell>
          <cell r="AH977">
            <v>0.77208304294559538</v>
          </cell>
          <cell r="AI977">
            <v>-0.24458339046855199</v>
          </cell>
        </row>
        <row r="978">
          <cell r="M978" t="str">
            <v>Gain &lt;=0</v>
          </cell>
          <cell r="N978">
            <v>-0.92224320017077022</v>
          </cell>
          <cell r="O978">
            <v>-1.0422658253231971</v>
          </cell>
          <cell r="P978">
            <v>0.21190899642384675</v>
          </cell>
          <cell r="Q978">
            <v>0.17307075283665613</v>
          </cell>
          <cell r="R978">
            <v>-1.1335466127856808</v>
          </cell>
          <cell r="S978">
            <v>3.9530327290766887E-2</v>
          </cell>
          <cell r="U978" t="str">
            <v>Gain &lt;=0</v>
          </cell>
          <cell r="V978">
            <v>-0.46199032267717993</v>
          </cell>
          <cell r="W978">
            <v>-0.50530928919637885</v>
          </cell>
          <cell r="X978">
            <v>-0.17510082879367767</v>
          </cell>
          <cell r="Y978">
            <v>-0.15833830059708492</v>
          </cell>
          <cell r="Z978">
            <v>-0.38302763602726519</v>
          </cell>
          <cell r="AA978">
            <v>-1.9534631679127918</v>
          </cell>
          <cell r="AC978" t="str">
            <v>Gain &lt;=0</v>
          </cell>
          <cell r="AD978">
            <v>0.43245064337820827</v>
          </cell>
          <cell r="AE978">
            <v>0.38400302460171498</v>
          </cell>
          <cell r="AF978">
            <v>0.51768185457925586</v>
          </cell>
          <cell r="AG978">
            <v>0.5091474210774749</v>
          </cell>
          <cell r="AH978">
            <v>0.69974795830506431</v>
          </cell>
          <cell r="AI978">
            <v>-1.1234164426045008</v>
          </cell>
        </row>
        <row r="979">
          <cell r="M979" t="str">
            <v>Target; Gain &gt; 1; #pref=2</v>
          </cell>
          <cell r="N979" t="e">
            <v>#VALUE!</v>
          </cell>
          <cell r="O979" t="e">
            <v>#VALUE!</v>
          </cell>
          <cell r="P979" t="e">
            <v>#VALUE!</v>
          </cell>
          <cell r="Q979" t="e">
            <v>#VALUE!</v>
          </cell>
          <cell r="R979" t="e">
            <v>#VALUE!</v>
          </cell>
          <cell r="S979" t="e">
            <v>#VALUE!</v>
          </cell>
          <cell r="U979" t="str">
            <v>Target; Gain &gt; 1; #pref=2</v>
          </cell>
          <cell r="V979" t="e">
            <v>#VALUE!</v>
          </cell>
          <cell r="W979" t="e">
            <v>#VALUE!</v>
          </cell>
          <cell r="X979" t="e">
            <v>#VALUE!</v>
          </cell>
          <cell r="Y979" t="e">
            <v>#VALUE!</v>
          </cell>
          <cell r="Z979" t="e">
            <v>#VALUE!</v>
          </cell>
          <cell r="AA979" t="e">
            <v>#VALUE!</v>
          </cell>
          <cell r="AC979" t="str">
            <v>Target; Gain &gt; 1; #pref=2</v>
          </cell>
          <cell r="AD979" t="e">
            <v>#VALUE!</v>
          </cell>
          <cell r="AE979" t="e">
            <v>#VALUE!</v>
          </cell>
          <cell r="AF979" t="e">
            <v>#VALUE!</v>
          </cell>
          <cell r="AG979" t="e">
            <v>#VALUE!</v>
          </cell>
          <cell r="AH979" t="e">
            <v>#VALUE!</v>
          </cell>
          <cell r="AI979" t="e">
            <v>#VALUE!</v>
          </cell>
        </row>
        <row r="980">
          <cell r="M980" t="str">
            <v>Target; Gain &gt; 1; #pref=3</v>
          </cell>
          <cell r="N980" t="e">
            <v>#VALUE!</v>
          </cell>
          <cell r="O980" t="e">
            <v>#VALUE!</v>
          </cell>
          <cell r="P980" t="e">
            <v>#VALUE!</v>
          </cell>
          <cell r="Q980" t="e">
            <v>#VALUE!</v>
          </cell>
          <cell r="R980" t="e">
            <v>#VALUE!</v>
          </cell>
          <cell r="S980" t="e">
            <v>#VALUE!</v>
          </cell>
          <cell r="U980" t="str">
            <v>Target; Gain &gt; 1; #pref=3</v>
          </cell>
          <cell r="V980" t="e">
            <v>#VALUE!</v>
          </cell>
          <cell r="W980" t="e">
            <v>#VALUE!</v>
          </cell>
          <cell r="X980" t="e">
            <v>#VALUE!</v>
          </cell>
          <cell r="Y980" t="e">
            <v>#VALUE!</v>
          </cell>
          <cell r="Z980" t="e">
            <v>#VALUE!</v>
          </cell>
          <cell r="AA980" t="e">
            <v>#VALUE!</v>
          </cell>
          <cell r="AC980" t="str">
            <v>Target; Gain &gt; 1; #pref=3</v>
          </cell>
          <cell r="AD980" t="e">
            <v>#VALUE!</v>
          </cell>
          <cell r="AE980" t="e">
            <v>#VALUE!</v>
          </cell>
          <cell r="AF980" t="e">
            <v>#VALUE!</v>
          </cell>
          <cell r="AG980" t="e">
            <v>#VALUE!</v>
          </cell>
          <cell r="AH980" t="e">
            <v>#VALUE!</v>
          </cell>
          <cell r="AI980" t="e">
            <v>#VALUE!</v>
          </cell>
        </row>
        <row r="981">
          <cell r="M981" t="str">
            <v>Target; Gain &gt; 1; #pref=4</v>
          </cell>
          <cell r="N981" t="e">
            <v>#VALUE!</v>
          </cell>
          <cell r="O981" t="e">
            <v>#VALUE!</v>
          </cell>
          <cell r="P981" t="e">
            <v>#VALUE!</v>
          </cell>
          <cell r="Q981" t="e">
            <v>#VALUE!</v>
          </cell>
          <cell r="R981" t="e">
            <v>#VALUE!</v>
          </cell>
          <cell r="S981" t="e">
            <v>#VALUE!</v>
          </cell>
          <cell r="U981" t="str">
            <v>Target; Gain &gt; 1; #pref=4</v>
          </cell>
          <cell r="V981" t="e">
            <v>#VALUE!</v>
          </cell>
          <cell r="W981" t="e">
            <v>#VALUE!</v>
          </cell>
          <cell r="X981" t="e">
            <v>#VALUE!</v>
          </cell>
          <cell r="Y981" t="e">
            <v>#VALUE!</v>
          </cell>
          <cell r="Z981" t="e">
            <v>#VALUE!</v>
          </cell>
          <cell r="AA981" t="e">
            <v>#VALUE!</v>
          </cell>
          <cell r="AC981" t="str">
            <v>Target; Gain &gt; 1; #pref=4</v>
          </cell>
          <cell r="AD981" t="e">
            <v>#VALUE!</v>
          </cell>
          <cell r="AE981" t="e">
            <v>#VALUE!</v>
          </cell>
          <cell r="AF981" t="e">
            <v>#VALUE!</v>
          </cell>
          <cell r="AG981" t="e">
            <v>#VALUE!</v>
          </cell>
          <cell r="AH981" t="e">
            <v>#VALUE!</v>
          </cell>
          <cell r="AI981" t="e">
            <v>#VALUE!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Pure Decorrelation"/>
      <sheetName val="Data Driven"/>
      <sheetName val="Non-Leaky Wtd. Gain 4"/>
      <sheetName val="Leaky Wtd. Gain 4 (0.9, 0.1)"/>
      <sheetName val="Leaky Wtd. Gain 4 (0.8, 0.2)"/>
      <sheetName val="Leaky Wtd. Gain 4 (0.7, 0.3)"/>
      <sheetName val="Leaky Wtd. Gain 4 (0.6, 0.4)"/>
    </sheetNames>
    <sheetDataSet>
      <sheetData sheetId="0" refreshError="1"/>
      <sheetData sheetId="1">
        <row r="2">
          <cell r="M2" t="str">
            <v>BNL</v>
          </cell>
          <cell r="N2" t="str">
            <v>BNL Causal</v>
          </cell>
          <cell r="P2" t="str">
            <v>SFS</v>
          </cell>
          <cell r="Q2" t="str">
            <v>SFS Causal</v>
          </cell>
          <cell r="R2" t="str">
            <v>SaLSa</v>
          </cell>
          <cell r="S2" t="str">
            <v>SaLSa Causal</v>
          </cell>
          <cell r="T2" t="str">
            <v>D&amp;C</v>
          </cell>
          <cell r="U2" t="str">
            <v>D&amp;C Causal</v>
          </cell>
          <cell r="V2" t="str">
            <v>BBS</v>
          </cell>
          <cell r="W2" t="str">
            <v>BBS Causal</v>
          </cell>
          <cell r="Y2" t="str">
            <v>BNL</v>
          </cell>
          <cell r="Z2" t="str">
            <v>BNL Causal</v>
          </cell>
          <cell r="AB2" t="str">
            <v>SFS</v>
          </cell>
          <cell r="AC2" t="str">
            <v>SFS Causal</v>
          </cell>
          <cell r="AD2" t="str">
            <v>SaLSa</v>
          </cell>
          <cell r="AE2" t="str">
            <v>SaLSa Causal</v>
          </cell>
          <cell r="AF2" t="str">
            <v>D&amp;C</v>
          </cell>
          <cell r="AG2" t="str">
            <v>D&amp;C Causal</v>
          </cell>
          <cell r="AH2" t="str">
            <v>BBS</v>
          </cell>
          <cell r="AI2" t="str">
            <v>BBS Causal</v>
          </cell>
          <cell r="AK2" t="str">
            <v>BNL</v>
          </cell>
          <cell r="AL2" t="str">
            <v>BNL Causal</v>
          </cell>
          <cell r="AN2" t="str">
            <v>SFS</v>
          </cell>
          <cell r="AO2" t="str">
            <v>SFS Causal</v>
          </cell>
          <cell r="AP2" t="str">
            <v>SaLSa</v>
          </cell>
          <cell r="AQ2" t="str">
            <v>SaLSa Causal</v>
          </cell>
          <cell r="AR2" t="str">
            <v>D&amp;C</v>
          </cell>
          <cell r="AS2" t="str">
            <v>D&amp;C Causal</v>
          </cell>
          <cell r="AT2" t="str">
            <v>BBS</v>
          </cell>
          <cell r="AU2" t="str">
            <v>BBS Causal</v>
          </cell>
        </row>
        <row r="3">
          <cell r="M3">
            <v>269984.40000000002</v>
          </cell>
          <cell r="N3">
            <v>2209079</v>
          </cell>
          <cell r="P3">
            <v>323111.59999999998</v>
          </cell>
          <cell r="Q3">
            <v>842989.4</v>
          </cell>
          <cell r="R3">
            <v>221468</v>
          </cell>
          <cell r="S3">
            <v>1577936.8</v>
          </cell>
          <cell r="T3">
            <v>948204.6</v>
          </cell>
          <cell r="U3">
            <v>1086957.6000000001</v>
          </cell>
          <cell r="V3">
            <v>398373.6</v>
          </cell>
          <cell r="W3">
            <v>1176506.2</v>
          </cell>
          <cell r="Y3">
            <v>0.31031039659865201</v>
          </cell>
          <cell r="Z3">
            <v>1.520684553449974</v>
          </cell>
          <cell r="AB3">
            <v>0.3879011942015495</v>
          </cell>
          <cell r="AC3">
            <v>0.84068448640755378</v>
          </cell>
          <cell r="AD3">
            <v>0.27526806839741769</v>
          </cell>
          <cell r="AE3">
            <v>1.253931608004496</v>
          </cell>
          <cell r="AF3">
            <v>0.42056462978944181</v>
          </cell>
          <cell r="AG3">
            <v>0.85071614743210378</v>
          </cell>
          <cell r="AH3">
            <v>0.49499443005770438</v>
          </cell>
          <cell r="AI3">
            <v>4.7723859247285869</v>
          </cell>
          <cell r="AK3">
            <v>0.31031039659865201</v>
          </cell>
          <cell r="AL3">
            <v>0.48649843330495057</v>
          </cell>
          <cell r="AN3">
            <v>0.3879011942015495</v>
          </cell>
          <cell r="AO3">
            <v>0.27101655420265158</v>
          </cell>
          <cell r="AP3">
            <v>0.27526806839741769</v>
          </cell>
          <cell r="AQ3">
            <v>0.36171572678722441</v>
          </cell>
          <cell r="AR3">
            <v>0.25885419901460399</v>
          </cell>
          <cell r="AS3">
            <v>0.18408095361664889</v>
          </cell>
          <cell r="AT3">
            <v>0.49499443005770438</v>
          </cell>
          <cell r="AU3">
            <v>4.296248469827697</v>
          </cell>
          <cell r="AY3">
            <v>-7</v>
          </cell>
        </row>
        <row r="4">
          <cell r="M4">
            <v>3257755.6</v>
          </cell>
          <cell r="N4">
            <v>1653387.6</v>
          </cell>
          <cell r="P4">
            <v>2557830.2000000002</v>
          </cell>
          <cell r="Q4">
            <v>488478.6</v>
          </cell>
          <cell r="R4">
            <v>3615106</v>
          </cell>
          <cell r="S4">
            <v>822390.6</v>
          </cell>
          <cell r="T4">
            <v>1236247</v>
          </cell>
          <cell r="U4">
            <v>1019651</v>
          </cell>
          <cell r="V4">
            <v>3699807.4</v>
          </cell>
          <cell r="W4">
            <v>680988.4</v>
          </cell>
          <cell r="Y4">
            <v>2.2401517426129431</v>
          </cell>
          <cell r="Z4">
            <v>1.165576048474759</v>
          </cell>
          <cell r="AB4">
            <v>1.398614187014755</v>
          </cell>
          <cell r="AC4">
            <v>0.54866651539341549</v>
          </cell>
          <cell r="AD4">
            <v>2.3210029486101118</v>
          </cell>
          <cell r="AE4">
            <v>0.82577161202207205</v>
          </cell>
          <cell r="AF4">
            <v>0.72384447501972315</v>
          </cell>
          <cell r="AG4">
            <v>0.78321047080680728</v>
          </cell>
          <cell r="AH4">
            <v>1.2508372764103119</v>
          </cell>
          <cell r="AI4">
            <v>1.930728922085837</v>
          </cell>
          <cell r="AK4">
            <v>2.2401517426129431</v>
          </cell>
          <cell r="AL4">
            <v>0.57199884816072877</v>
          </cell>
          <cell r="AN4">
            <v>1.398614187014755</v>
          </cell>
          <cell r="AO4">
            <v>0.28610406639054409</v>
          </cell>
          <cell r="AP4">
            <v>2.3210029486101118</v>
          </cell>
          <cell r="AQ4">
            <v>0.36612580395303662</v>
          </cell>
          <cell r="AR4">
            <v>0.39770505242049692</v>
          </cell>
          <cell r="AS4">
            <v>0.2147068710066378</v>
          </cell>
          <cell r="AT4">
            <v>1.2508372764103119</v>
          </cell>
          <cell r="AU4">
            <v>1.629022376704961</v>
          </cell>
          <cell r="AY4">
            <v>-1</v>
          </cell>
        </row>
        <row r="5">
          <cell r="M5">
            <v>1086194.2</v>
          </cell>
          <cell r="N5">
            <v>1444709.6</v>
          </cell>
          <cell r="P5">
            <v>303141.59999999998</v>
          </cell>
          <cell r="Q5">
            <v>526289</v>
          </cell>
          <cell r="R5">
            <v>196672.6</v>
          </cell>
          <cell r="S5">
            <v>475183.8</v>
          </cell>
          <cell r="T5">
            <v>976989.4</v>
          </cell>
          <cell r="U5">
            <v>948598.2</v>
          </cell>
          <cell r="V5">
            <v>540024.19999999995</v>
          </cell>
          <cell r="W5">
            <v>747816.8</v>
          </cell>
          <cell r="Y5">
            <v>0.86834598421119158</v>
          </cell>
          <cell r="Z5">
            <v>1.088860680162907</v>
          </cell>
          <cell r="AB5">
            <v>0.51123232699465004</v>
          </cell>
          <cell r="AC5">
            <v>0.55595501399948266</v>
          </cell>
          <cell r="AD5">
            <v>0.43824539002962409</v>
          </cell>
          <cell r="AE5">
            <v>0.66822303915396331</v>
          </cell>
          <cell r="AF5">
            <v>0.44942706692963841</v>
          </cell>
          <cell r="AG5">
            <v>0.68249135422520335</v>
          </cell>
          <cell r="AH5">
            <v>0.55770996450446542</v>
          </cell>
          <cell r="AI5">
            <v>2.3373660543467851</v>
          </cell>
          <cell r="AK5">
            <v>0.86834598421119158</v>
          </cell>
          <cell r="AL5">
            <v>0.41504977224394679</v>
          </cell>
          <cell r="AN5">
            <v>0.51123232699465004</v>
          </cell>
          <cell r="AO5">
            <v>0.2422914144059177</v>
          </cell>
          <cell r="AP5">
            <v>0.43824539002962409</v>
          </cell>
          <cell r="AQ5">
            <v>0.24068715688772499</v>
          </cell>
          <cell r="AR5">
            <v>0.30265722614713009</v>
          </cell>
          <cell r="AS5">
            <v>0.17838941756635901</v>
          </cell>
          <cell r="AT5">
            <v>0.55770996450446542</v>
          </cell>
          <cell r="AU5">
            <v>1.9716284849680961</v>
          </cell>
          <cell r="AY5">
            <v>1</v>
          </cell>
        </row>
        <row r="6">
          <cell r="M6">
            <v>1742747.6</v>
          </cell>
          <cell r="N6">
            <v>807231.8</v>
          </cell>
          <cell r="P6">
            <v>458208</v>
          </cell>
          <cell r="Q6">
            <v>223844.8</v>
          </cell>
          <cell r="R6">
            <v>337896</v>
          </cell>
          <cell r="S6">
            <v>250073.4</v>
          </cell>
          <cell r="T6">
            <v>1079943.3999999999</v>
          </cell>
          <cell r="U6">
            <v>810176.8</v>
          </cell>
          <cell r="V6">
            <v>1768674.2</v>
          </cell>
          <cell r="W6">
            <v>316571.8</v>
          </cell>
          <cell r="Y6">
            <v>1.3046713798306879</v>
          </cell>
          <cell r="Z6">
            <v>0.68043011468835179</v>
          </cell>
          <cell r="AB6">
            <v>0.66009033620357516</v>
          </cell>
          <cell r="AC6">
            <v>0.35584655840066259</v>
          </cell>
          <cell r="AD6">
            <v>0.7156748038250953</v>
          </cell>
          <cell r="AE6">
            <v>0.51380337551236155</v>
          </cell>
          <cell r="AF6">
            <v>0.52251057815738022</v>
          </cell>
          <cell r="AG6">
            <v>0.55800517587922516</v>
          </cell>
          <cell r="AH6">
            <v>0.9148280393797904</v>
          </cell>
          <cell r="AI6">
            <v>0.97681178334169094</v>
          </cell>
          <cell r="AK6">
            <v>1.3046713798306879</v>
          </cell>
          <cell r="AL6">
            <v>0.33863531262613827</v>
          </cell>
          <cell r="AN6">
            <v>0.66009033620357516</v>
          </cell>
          <cell r="AO6">
            <v>0.17777754699345669</v>
          </cell>
          <cell r="AP6">
            <v>0.7156748038250953</v>
          </cell>
          <cell r="AQ6">
            <v>0.20975350975058971</v>
          </cell>
          <cell r="AR6">
            <v>0.29298489494249219</v>
          </cell>
          <cell r="AS6">
            <v>0.15888942759484051</v>
          </cell>
          <cell r="AT6">
            <v>0.9148280393797904</v>
          </cell>
          <cell r="AU6">
            <v>0.7320540182292461</v>
          </cell>
          <cell r="AY6">
            <v>3</v>
          </cell>
        </row>
        <row r="7">
          <cell r="M7">
            <v>376402.8</v>
          </cell>
          <cell r="N7">
            <v>1780112.4</v>
          </cell>
          <cell r="P7">
            <v>583506</v>
          </cell>
          <cell r="Q7">
            <v>704471.2</v>
          </cell>
          <cell r="R7">
            <v>316829.59999999998</v>
          </cell>
          <cell r="S7">
            <v>1307400.6000000001</v>
          </cell>
          <cell r="T7">
            <v>1131124.6000000001</v>
          </cell>
          <cell r="U7">
            <v>1022019.8</v>
          </cell>
          <cell r="V7">
            <v>1325021.2</v>
          </cell>
          <cell r="W7">
            <v>965180.6</v>
          </cell>
          <cell r="Y7">
            <v>0.41506016403436657</v>
          </cell>
          <cell r="Z7">
            <v>1.377109503094107</v>
          </cell>
          <cell r="AB7">
            <v>0.59651950419647615</v>
          </cell>
          <cell r="AC7">
            <v>0.81816352778696455</v>
          </cell>
          <cell r="AD7">
            <v>0.61655870899558063</v>
          </cell>
          <cell r="AE7">
            <v>1.248836398124695</v>
          </cell>
          <cell r="AF7">
            <v>0.62744122552685444</v>
          </cell>
          <cell r="AG7">
            <v>0.8183028703555465</v>
          </cell>
          <cell r="AH7">
            <v>0.78292779396288092</v>
          </cell>
          <cell r="AI7">
            <v>2.8469082692172378</v>
          </cell>
          <cell r="AK7">
            <v>0.41506016403436657</v>
          </cell>
          <cell r="AL7">
            <v>0.64912808281369505</v>
          </cell>
          <cell r="AN7">
            <v>0.59651950419647615</v>
          </cell>
          <cell r="AO7">
            <v>0.41855341159389348</v>
          </cell>
          <cell r="AP7">
            <v>0.61655870899558063</v>
          </cell>
          <cell r="AQ7">
            <v>0.5821147983428091</v>
          </cell>
          <cell r="AR7">
            <v>0.32134961616247892</v>
          </cell>
          <cell r="AS7">
            <v>0.24939604164101181</v>
          </cell>
          <cell r="AT7">
            <v>0.78292779396288092</v>
          </cell>
          <cell r="AU7">
            <v>2.5136032363865519</v>
          </cell>
          <cell r="AY7">
            <v>1</v>
          </cell>
        </row>
        <row r="8">
          <cell r="M8">
            <v>1313530.3999999999</v>
          </cell>
          <cell r="N8">
            <v>1569072</v>
          </cell>
          <cell r="P8">
            <v>914736.6</v>
          </cell>
          <cell r="Q8">
            <v>514759.8</v>
          </cell>
          <cell r="R8">
            <v>980203.2</v>
          </cell>
          <cell r="S8">
            <v>948700</v>
          </cell>
          <cell r="T8">
            <v>950071.4</v>
          </cell>
          <cell r="U8">
            <v>1036984.8</v>
          </cell>
          <cell r="V8">
            <v>3183123.2</v>
          </cell>
          <cell r="W8">
            <v>798802.2</v>
          </cell>
          <cell r="Y8">
            <v>1.1666454473044721</v>
          </cell>
          <cell r="Z8">
            <v>1.189214611239731</v>
          </cell>
          <cell r="AB8">
            <v>1.1496070364024491</v>
          </cell>
          <cell r="AC8">
            <v>0.59757536919205445</v>
          </cell>
          <cell r="AD8">
            <v>1.2295775507576761</v>
          </cell>
          <cell r="AE8">
            <v>0.93287597727030513</v>
          </cell>
          <cell r="AF8">
            <v>0.46554507501423359</v>
          </cell>
          <cell r="AG8">
            <v>0.85159664014354353</v>
          </cell>
          <cell r="AH8">
            <v>1.128979493211955</v>
          </cell>
          <cell r="AI8">
            <v>2.3445019430015241</v>
          </cell>
          <cell r="AK8">
            <v>1.1666454473044721</v>
          </cell>
          <cell r="AL8">
            <v>0.51540871127508581</v>
          </cell>
          <cell r="AN8">
            <v>1.1496070364024491</v>
          </cell>
          <cell r="AO8">
            <v>0.27510493440786371</v>
          </cell>
          <cell r="AP8">
            <v>1.2295775507576761</v>
          </cell>
          <cell r="AQ8">
            <v>0.37507308134809142</v>
          </cell>
          <cell r="AR8">
            <v>0.31137715103104707</v>
          </cell>
          <cell r="AS8">
            <v>0.2013621360063553</v>
          </cell>
          <cell r="AT8">
            <v>1.128979493211955</v>
          </cell>
          <cell r="AU8">
            <v>1.999075497593731</v>
          </cell>
          <cell r="AY8">
            <v>3</v>
          </cell>
        </row>
        <row r="9">
          <cell r="M9">
            <v>493127.2</v>
          </cell>
          <cell r="N9">
            <v>1013557.4</v>
          </cell>
          <cell r="P9">
            <v>353382.8</v>
          </cell>
          <cell r="Q9">
            <v>392403.20000000001</v>
          </cell>
          <cell r="R9">
            <v>147489.4</v>
          </cell>
          <cell r="S9">
            <v>318388</v>
          </cell>
          <cell r="T9">
            <v>1072550.8</v>
          </cell>
          <cell r="U9">
            <v>854412.6</v>
          </cell>
          <cell r="V9">
            <v>150033.20000000001</v>
          </cell>
          <cell r="W9">
            <v>549576.80000000005</v>
          </cell>
          <cell r="Y9">
            <v>0.45724441073834898</v>
          </cell>
          <cell r="Z9">
            <v>0.85756251793354754</v>
          </cell>
          <cell r="AB9">
            <v>0.44928348240209742</v>
          </cell>
          <cell r="AC9">
            <v>0.54828194639994765</v>
          </cell>
          <cell r="AD9">
            <v>0.39897503075189888</v>
          </cell>
          <cell r="AE9">
            <v>0.62033843379467724</v>
          </cell>
          <cell r="AF9">
            <v>0.52339066816493873</v>
          </cell>
          <cell r="AG9">
            <v>0.59968538898974655</v>
          </cell>
          <cell r="AH9">
            <v>0.43868562192656102</v>
          </cell>
          <cell r="AI9">
            <v>1.516765280812979</v>
          </cell>
          <cell r="AK9">
            <v>0.45724441073834898</v>
          </cell>
          <cell r="AL9">
            <v>0.38220051424577828</v>
          </cell>
          <cell r="AN9">
            <v>0.44928348240209742</v>
          </cell>
          <cell r="AO9">
            <v>0.24789932280546051</v>
          </cell>
          <cell r="AP9">
            <v>0.39897503075189888</v>
          </cell>
          <cell r="AQ9">
            <v>0.25108581176027661</v>
          </cell>
          <cell r="AR9">
            <v>0.29174244101159269</v>
          </cell>
          <cell r="AS9">
            <v>0.1831450581550598</v>
          </cell>
          <cell r="AT9">
            <v>0.43868562192656102</v>
          </cell>
          <cell r="AU9">
            <v>1.238731866935268</v>
          </cell>
          <cell r="AY9">
            <v>1</v>
          </cell>
        </row>
        <row r="10">
          <cell r="M10">
            <v>367907.8</v>
          </cell>
          <cell r="N10">
            <v>896591.8</v>
          </cell>
          <cell r="P10">
            <v>116064.4</v>
          </cell>
          <cell r="Q10">
            <v>325837.59999999998</v>
          </cell>
          <cell r="R10">
            <v>87087.2</v>
          </cell>
          <cell r="S10">
            <v>345490</v>
          </cell>
          <cell r="T10">
            <v>820344.8</v>
          </cell>
          <cell r="U10">
            <v>857270.6</v>
          </cell>
          <cell r="V10">
            <v>65256.6</v>
          </cell>
          <cell r="W10">
            <v>511977</v>
          </cell>
          <cell r="Y10">
            <v>0.39409962259233</v>
          </cell>
          <cell r="Z10">
            <v>0.75567450360395017</v>
          </cell>
          <cell r="AB10">
            <v>0.27132173799909648</v>
          </cell>
          <cell r="AC10">
            <v>0.45328482481418181</v>
          </cell>
          <cell r="AD10">
            <v>0.39136843928135928</v>
          </cell>
          <cell r="AE10">
            <v>0.58512872266583149</v>
          </cell>
          <cell r="AF10">
            <v>0.29817614955827593</v>
          </cell>
          <cell r="AG10">
            <v>0.62450891197659075</v>
          </cell>
          <cell r="AH10">
            <v>0.28241434786468739</v>
          </cell>
          <cell r="AI10">
            <v>1.5163751848507669</v>
          </cell>
          <cell r="AK10">
            <v>0.39409962259233</v>
          </cell>
          <cell r="AL10">
            <v>0.29303548503667121</v>
          </cell>
          <cell r="AN10">
            <v>0.27132173799909648</v>
          </cell>
          <cell r="AO10">
            <v>0.2075812128081452</v>
          </cell>
          <cell r="AP10">
            <v>0.39136843928135928</v>
          </cell>
          <cell r="AQ10">
            <v>0.2054752544034272</v>
          </cell>
          <cell r="AR10">
            <v>0.18690234757959839</v>
          </cell>
          <cell r="AS10">
            <v>0.14711340754292901</v>
          </cell>
          <cell r="AT10">
            <v>0.28241434786468739</v>
          </cell>
          <cell r="AU10">
            <v>1.2132655440364031</v>
          </cell>
          <cell r="AY10">
            <v>-1</v>
          </cell>
        </row>
        <row r="11">
          <cell r="M11">
            <v>1890379.4</v>
          </cell>
          <cell r="N11">
            <v>1893176.6</v>
          </cell>
          <cell r="P11">
            <v>1434346.8</v>
          </cell>
          <cell r="Q11">
            <v>651291.6</v>
          </cell>
          <cell r="R11">
            <v>2097475.2000000002</v>
          </cell>
          <cell r="S11">
            <v>1239847.6000000001</v>
          </cell>
          <cell r="T11">
            <v>964880.6</v>
          </cell>
          <cell r="U11">
            <v>1053464.8</v>
          </cell>
          <cell r="V11">
            <v>3125783.6</v>
          </cell>
          <cell r="W11">
            <v>885796</v>
          </cell>
          <cell r="Y11">
            <v>1.641399856191128</v>
          </cell>
          <cell r="Z11">
            <v>1.419548106519505</v>
          </cell>
          <cell r="AB11">
            <v>1.6417537199915391</v>
          </cell>
          <cell r="AC11">
            <v>0.70533875458058903</v>
          </cell>
          <cell r="AD11">
            <v>1.959407834708691</v>
          </cell>
          <cell r="AE11">
            <v>1.1701819625217471</v>
          </cell>
          <cell r="AF11">
            <v>0.47375387540087099</v>
          </cell>
          <cell r="AG11">
            <v>0.87889670282602306</v>
          </cell>
          <cell r="AH11">
            <v>1.5734050310216841</v>
          </cell>
          <cell r="AI11">
            <v>3.1573505856096751</v>
          </cell>
          <cell r="AK11">
            <v>1.641399856191128</v>
          </cell>
          <cell r="AL11">
            <v>0.59245656449347739</v>
          </cell>
          <cell r="AN11">
            <v>1.6417537199915391</v>
          </cell>
          <cell r="AO11">
            <v>0.32221604040241802</v>
          </cell>
          <cell r="AP11">
            <v>1.959407834708691</v>
          </cell>
          <cell r="AQ11">
            <v>0.43410565750673408</v>
          </cell>
          <cell r="AR11">
            <v>0.28667162731289858</v>
          </cell>
          <cell r="AS11">
            <v>0.19411765765398739</v>
          </cell>
          <cell r="AT11">
            <v>1.5734050310216841</v>
          </cell>
          <cell r="AU11">
            <v>2.7789603225421158</v>
          </cell>
          <cell r="AY11">
            <v>-1</v>
          </cell>
        </row>
        <row r="12">
          <cell r="M12">
            <v>1935132.2</v>
          </cell>
          <cell r="N12">
            <v>1948145.4</v>
          </cell>
          <cell r="P12">
            <v>2420692.6</v>
          </cell>
          <cell r="Q12">
            <v>656362.4</v>
          </cell>
          <cell r="R12">
            <v>1920009</v>
          </cell>
          <cell r="S12">
            <v>1424967.2</v>
          </cell>
          <cell r="T12">
            <v>1201063.8</v>
          </cell>
          <cell r="U12">
            <v>1012544.2</v>
          </cell>
          <cell r="V12">
            <v>4786216.8</v>
          </cell>
          <cell r="W12">
            <v>821856</v>
          </cell>
          <cell r="Y12">
            <v>1.4920060555916279</v>
          </cell>
          <cell r="Z12">
            <v>1.430495900241658</v>
          </cell>
          <cell r="AB12">
            <v>2.125180916400859</v>
          </cell>
          <cell r="AC12">
            <v>0.71919177360250619</v>
          </cell>
          <cell r="AD12">
            <v>1.930769754387438</v>
          </cell>
          <cell r="AE12">
            <v>1.2591709535568949</v>
          </cell>
          <cell r="AF12">
            <v>0.71812053420580924</v>
          </cell>
          <cell r="AG12">
            <v>0.82315290677361186</v>
          </cell>
          <cell r="AH12">
            <v>1.6512773479800671</v>
          </cell>
          <cell r="AI12">
            <v>2.64337253132835</v>
          </cell>
          <cell r="AK12">
            <v>1.4920060555916279</v>
          </cell>
          <cell r="AL12">
            <v>0.68149436106905337</v>
          </cell>
          <cell r="AN12">
            <v>2.125180916400859</v>
          </cell>
          <cell r="AO12">
            <v>0.39768851278931833</v>
          </cell>
          <cell r="AP12">
            <v>1.930769754387438</v>
          </cell>
          <cell r="AQ12">
            <v>0.67422416647896166</v>
          </cell>
          <cell r="AR12">
            <v>0.38597647394053641</v>
          </cell>
          <cell r="AS12">
            <v>0.2040597272571176</v>
          </cell>
          <cell r="AT12">
            <v>1.6512773479800671</v>
          </cell>
          <cell r="AU12">
            <v>2.3075570913497359</v>
          </cell>
          <cell r="AY12">
            <v>1</v>
          </cell>
        </row>
        <row r="13">
          <cell r="M13">
            <v>1204995</v>
          </cell>
          <cell r="N13">
            <v>1115662</v>
          </cell>
          <cell r="P13">
            <v>929775.4</v>
          </cell>
          <cell r="Q13">
            <v>364448.6</v>
          </cell>
          <cell r="R13">
            <v>626525.4</v>
          </cell>
          <cell r="S13">
            <v>350129.4</v>
          </cell>
          <cell r="T13">
            <v>981010.8</v>
          </cell>
          <cell r="U13">
            <v>906154</v>
          </cell>
          <cell r="V13">
            <v>1243023.6000000001</v>
          </cell>
          <cell r="W13">
            <v>564708.19999999995</v>
          </cell>
          <cell r="Y13">
            <v>1.0080455215647821</v>
          </cell>
          <cell r="Z13">
            <v>0.89545757393352687</v>
          </cell>
          <cell r="AB13">
            <v>0.63671176539501173</v>
          </cell>
          <cell r="AC13">
            <v>0.43652237718342801</v>
          </cell>
          <cell r="AD13">
            <v>0.64418723196722572</v>
          </cell>
          <cell r="AE13">
            <v>0.59861557171680035</v>
          </cell>
          <cell r="AF13">
            <v>0.46992555200122299</v>
          </cell>
          <cell r="AG13">
            <v>0.67031737784855072</v>
          </cell>
          <cell r="AH13">
            <v>0.71899949819780884</v>
          </cell>
          <cell r="AI13">
            <v>1.579274785984307</v>
          </cell>
          <cell r="AK13">
            <v>1.0080455215647821</v>
          </cell>
          <cell r="AL13">
            <v>0.36040534619241948</v>
          </cell>
          <cell r="AN13">
            <v>0.63671176539501173</v>
          </cell>
          <cell r="AO13">
            <v>0.2003754657984245</v>
          </cell>
          <cell r="AP13">
            <v>0.64418723196722572</v>
          </cell>
          <cell r="AQ13">
            <v>0.21257597608491779</v>
          </cell>
          <cell r="AR13">
            <v>0.31607641037553552</v>
          </cell>
          <cell r="AS13">
            <v>0.17785628316923971</v>
          </cell>
          <cell r="AT13">
            <v>0.71899949819780884</v>
          </cell>
          <cell r="AU13">
            <v>1.252891151932999</v>
          </cell>
          <cell r="AY13">
            <v>3</v>
          </cell>
        </row>
        <row r="14">
          <cell r="M14">
            <v>616789.6</v>
          </cell>
          <cell r="N14">
            <v>1149072.3999999999</v>
          </cell>
          <cell r="P14">
            <v>949677.2</v>
          </cell>
          <cell r="Q14">
            <v>491008</v>
          </cell>
          <cell r="R14">
            <v>746168.6</v>
          </cell>
          <cell r="S14">
            <v>418789</v>
          </cell>
          <cell r="T14">
            <v>1064725.6000000001</v>
          </cell>
          <cell r="U14">
            <v>851489.8</v>
          </cell>
          <cell r="V14">
            <v>1700610.4</v>
          </cell>
          <cell r="W14">
            <v>737090.8</v>
          </cell>
          <cell r="Y14">
            <v>0.52250464977696542</v>
          </cell>
          <cell r="Z14">
            <v>0.95200360198505218</v>
          </cell>
          <cell r="AB14">
            <v>0.79163135400158358</v>
          </cell>
          <cell r="AC14">
            <v>0.58734942639130172</v>
          </cell>
          <cell r="AD14">
            <v>0.84818084980361164</v>
          </cell>
          <cell r="AE14">
            <v>0.68147864267230029</v>
          </cell>
          <cell r="AF14">
            <v>0.51799283386208117</v>
          </cell>
          <cell r="AG14">
            <v>0.60437248698435719</v>
          </cell>
          <cell r="AH14">
            <v>0.93514134823344652</v>
          </cell>
          <cell r="AI14">
            <v>1.888045562431216</v>
          </cell>
          <cell r="AK14">
            <v>0.52250464977696542</v>
          </cell>
          <cell r="AL14">
            <v>0.44166312203742558</v>
          </cell>
          <cell r="AN14">
            <v>0.79163135400158358</v>
          </cell>
          <cell r="AO14">
            <v>0.28549404239165588</v>
          </cell>
          <cell r="AP14">
            <v>0.84818084980361164</v>
          </cell>
          <cell r="AQ14">
            <v>0.27621369427070019</v>
          </cell>
          <cell r="AR14">
            <v>0.28774101892486209</v>
          </cell>
          <cell r="AS14">
            <v>0.1702654086984694</v>
          </cell>
          <cell r="AT14">
            <v>0.93514134823344652</v>
          </cell>
          <cell r="AU14">
            <v>1.565920271910727</v>
          </cell>
          <cell r="AY14">
            <v>1</v>
          </cell>
        </row>
        <row r="15">
          <cell r="M15">
            <v>3626050</v>
          </cell>
          <cell r="N15">
            <v>1679491.2</v>
          </cell>
          <cell r="P15">
            <v>3464876</v>
          </cell>
          <cell r="Q15">
            <v>572529</v>
          </cell>
          <cell r="R15">
            <v>3663020.2</v>
          </cell>
          <cell r="S15">
            <v>855146</v>
          </cell>
          <cell r="T15">
            <v>1157809</v>
          </cell>
          <cell r="U15">
            <v>985038</v>
          </cell>
          <cell r="V15">
            <v>3857323.6</v>
          </cell>
          <cell r="W15">
            <v>662146.4</v>
          </cell>
          <cell r="Y15">
            <v>2.680260006058961</v>
          </cell>
          <cell r="Z15">
            <v>1.2611504627391701</v>
          </cell>
          <cell r="AB15">
            <v>1.989716125797713</v>
          </cell>
          <cell r="AC15">
            <v>0.59397618258954021</v>
          </cell>
          <cell r="AD15">
            <v>2.9338395461905749</v>
          </cell>
          <cell r="AE15">
            <v>0.94082855032756929</v>
          </cell>
          <cell r="AF15">
            <v>0.66175053738988932</v>
          </cell>
          <cell r="AG15">
            <v>0.78453682316467166</v>
          </cell>
          <cell r="AH15">
            <v>1.731854544626549</v>
          </cell>
          <cell r="AI15">
            <v>1.867773470794782</v>
          </cell>
          <cell r="AK15">
            <v>2.680260006058961</v>
          </cell>
          <cell r="AL15">
            <v>0.64659578423015773</v>
          </cell>
          <cell r="AN15">
            <v>1.989716125797713</v>
          </cell>
          <cell r="AO15">
            <v>0.31187213598750529</v>
          </cell>
          <cell r="AP15">
            <v>2.9338395461905749</v>
          </cell>
          <cell r="AQ15">
            <v>0.44745291327126319</v>
          </cell>
          <cell r="AR15">
            <v>0.34369845446199182</v>
          </cell>
          <cell r="AS15">
            <v>0.2317747571971267</v>
          </cell>
          <cell r="AT15">
            <v>1.731854544626549</v>
          </cell>
          <cell r="AU15">
            <v>1.5773246874567119</v>
          </cell>
          <cell r="AY15">
            <v>3</v>
          </cell>
        </row>
        <row r="16">
          <cell r="M16">
            <v>1146936.6000000001</v>
          </cell>
          <cell r="N16">
            <v>2337225.4</v>
          </cell>
          <cell r="P16">
            <v>610180.6</v>
          </cell>
          <cell r="Q16">
            <v>664424.80000000005</v>
          </cell>
          <cell r="R16">
            <v>648010.19999999995</v>
          </cell>
          <cell r="S16">
            <v>1506521.6</v>
          </cell>
          <cell r="T16">
            <v>941858.4</v>
          </cell>
          <cell r="U16">
            <v>1070898.2</v>
          </cell>
          <cell r="V16">
            <v>2054928.6</v>
          </cell>
          <cell r="W16">
            <v>927330.6</v>
          </cell>
          <cell r="Y16">
            <v>1.0019453624729071</v>
          </cell>
          <cell r="Z16">
            <v>1.7265187037177381</v>
          </cell>
          <cell r="AB16">
            <v>0.76940791340311987</v>
          </cell>
          <cell r="AC16">
            <v>0.74739588320371697</v>
          </cell>
          <cell r="AD16">
            <v>0.96693357001058755</v>
          </cell>
          <cell r="AE16">
            <v>1.3080505576450381</v>
          </cell>
          <cell r="AF16">
            <v>0.45369253898970779</v>
          </cell>
          <cell r="AG16">
            <v>0.89212130601517858</v>
          </cell>
          <cell r="AH16">
            <v>0.94509816123172641</v>
          </cell>
          <cell r="AI16">
            <v>3.4672275767661631</v>
          </cell>
          <cell r="AK16">
            <v>1.0019453624729071</v>
          </cell>
          <cell r="AL16">
            <v>0.76130079664289951</v>
          </cell>
          <cell r="AN16">
            <v>0.76940791340311987</v>
          </cell>
          <cell r="AO16">
            <v>0.33712983061559498</v>
          </cell>
          <cell r="AP16">
            <v>0.96693357001058755</v>
          </cell>
          <cell r="AQ16">
            <v>0.52925255978479979</v>
          </cell>
          <cell r="AR16">
            <v>0.30884911282919347</v>
          </cell>
          <cell r="AS16">
            <v>0.2136403602547943</v>
          </cell>
          <cell r="AT16">
            <v>0.94509816123172641</v>
          </cell>
          <cell r="AU16">
            <v>3.1026702262926849</v>
          </cell>
          <cell r="AY16">
            <v>1</v>
          </cell>
        </row>
        <row r="17">
          <cell r="M17">
            <v>1778574.6</v>
          </cell>
          <cell r="N17">
            <v>811911</v>
          </cell>
          <cell r="P17">
            <v>2228480.2000000002</v>
          </cell>
          <cell r="Q17">
            <v>246008</v>
          </cell>
          <cell r="R17">
            <v>1618405.8</v>
          </cell>
          <cell r="S17">
            <v>256587.2</v>
          </cell>
          <cell r="T17">
            <v>1085865.6000000001</v>
          </cell>
          <cell r="U17">
            <v>824724.2</v>
          </cell>
          <cell r="V17">
            <v>1562881.8</v>
          </cell>
          <cell r="W17">
            <v>341532.4</v>
          </cell>
          <cell r="Y17">
            <v>1.359800318209454</v>
          </cell>
          <cell r="Z17">
            <v>0.68857347783632572</v>
          </cell>
          <cell r="AB17">
            <v>1.086961131403223</v>
          </cell>
          <cell r="AC17">
            <v>0.3352205940405838</v>
          </cell>
          <cell r="AD17">
            <v>1.06333318236284</v>
          </cell>
          <cell r="AE17">
            <v>0.51662755524739623</v>
          </cell>
          <cell r="AF17">
            <v>0.54303330811671913</v>
          </cell>
          <cell r="AG17">
            <v>0.57923933216370638</v>
          </cell>
          <cell r="AH17">
            <v>0.80078382622450595</v>
          </cell>
          <cell r="AI17">
            <v>1.008967440854758</v>
          </cell>
          <cell r="AK17">
            <v>1.359800318209454</v>
          </cell>
          <cell r="AL17">
            <v>0.30750373876653608</v>
          </cell>
          <cell r="AN17">
            <v>1.086961131403223</v>
          </cell>
          <cell r="AO17">
            <v>0.16472246902994811</v>
          </cell>
          <cell r="AP17">
            <v>1.06333318236284</v>
          </cell>
          <cell r="AQ17">
            <v>0.19233719194307919</v>
          </cell>
          <cell r="AR17">
            <v>0.30925721912644799</v>
          </cell>
          <cell r="AS17">
            <v>0.16994921895675361</v>
          </cell>
          <cell r="AT17">
            <v>0.80078382622450595</v>
          </cell>
          <cell r="AU17">
            <v>0.75048884344287214</v>
          </cell>
          <cell r="AY17">
            <v>-1</v>
          </cell>
        </row>
        <row r="18">
          <cell r="M18">
            <v>132027</v>
          </cell>
          <cell r="N18">
            <v>1425311</v>
          </cell>
          <cell r="P18">
            <v>92143.6</v>
          </cell>
          <cell r="Q18">
            <v>598376</v>
          </cell>
          <cell r="R18">
            <v>72676.600000000006</v>
          </cell>
          <cell r="S18">
            <v>606468.6</v>
          </cell>
          <cell r="T18">
            <v>816169.2</v>
          </cell>
          <cell r="U18">
            <v>890896.6</v>
          </cell>
          <cell r="V18">
            <v>3854</v>
          </cell>
          <cell r="W18">
            <v>812109.6</v>
          </cell>
          <cell r="Y18">
            <v>0.1627323176246136</v>
          </cell>
          <cell r="Z18">
            <v>1.1523704839404669</v>
          </cell>
          <cell r="AB18">
            <v>0.15865394819411441</v>
          </cell>
          <cell r="AC18">
            <v>0.66098796838778073</v>
          </cell>
          <cell r="AD18">
            <v>0.30033186790533362</v>
          </cell>
          <cell r="AE18">
            <v>0.79892213172279303</v>
          </cell>
          <cell r="AF18">
            <v>0.29307158729061478</v>
          </cell>
          <cell r="AG18">
            <v>0.65980955283157527</v>
          </cell>
          <cell r="AH18">
            <v>1.49756003171205E-2</v>
          </cell>
          <cell r="AI18">
            <v>2.7794110294897112</v>
          </cell>
          <cell r="AK18">
            <v>0.1627323176246136</v>
          </cell>
          <cell r="AL18">
            <v>0.44226257666014129</v>
          </cell>
          <cell r="AN18">
            <v>0.15865394819411441</v>
          </cell>
          <cell r="AO18">
            <v>0.2819188099936582</v>
          </cell>
          <cell r="AP18">
            <v>0.30033186790533362</v>
          </cell>
          <cell r="AQ18">
            <v>0.28674466377124191</v>
          </cell>
          <cell r="AR18">
            <v>0.18713835664093489</v>
          </cell>
          <cell r="AS18">
            <v>0.15817656600847829</v>
          </cell>
          <cell r="AT18">
            <v>1.49756003171205E-2</v>
          </cell>
          <cell r="AU18">
            <v>2.4225351846776899</v>
          </cell>
          <cell r="AY18">
            <v>-7</v>
          </cell>
        </row>
        <row r="19">
          <cell r="M19">
            <v>1982588.2</v>
          </cell>
          <cell r="N19">
            <v>721635.2</v>
          </cell>
          <cell r="P19">
            <v>3489174.4</v>
          </cell>
          <cell r="Q19">
            <v>291405.2</v>
          </cell>
          <cell r="R19">
            <v>3952577.8</v>
          </cell>
          <cell r="S19">
            <v>391546.6</v>
          </cell>
          <cell r="T19">
            <v>1069936.6000000001</v>
          </cell>
          <cell r="U19">
            <v>940795.2</v>
          </cell>
          <cell r="V19">
            <v>3378930.2</v>
          </cell>
          <cell r="W19">
            <v>561589.6</v>
          </cell>
          <cell r="Y19">
            <v>1.522151053417474</v>
          </cell>
          <cell r="Z19">
            <v>0.58861748185008766</v>
          </cell>
          <cell r="AB19">
            <v>3.3096555070020259</v>
          </cell>
          <cell r="AC19">
            <v>0.41200649080565199</v>
          </cell>
          <cell r="AD19">
            <v>2.7045906023588029</v>
          </cell>
          <cell r="AE19">
            <v>0.42936541023664182</v>
          </cell>
          <cell r="AF19">
            <v>0.57781197451986377</v>
          </cell>
          <cell r="AG19">
            <v>0.64465844691731033</v>
          </cell>
          <cell r="AH19">
            <v>1.5247759594116359</v>
          </cell>
          <cell r="AI19">
            <v>1.0770654917694631</v>
          </cell>
          <cell r="AK19">
            <v>1.522151053417474</v>
          </cell>
          <cell r="AL19">
            <v>0.27267824569717047</v>
          </cell>
          <cell r="AN19">
            <v>3.3096555070020259</v>
          </cell>
          <cell r="AO19">
            <v>0.21039293299545531</v>
          </cell>
          <cell r="AP19">
            <v>2.7045906023588029</v>
          </cell>
          <cell r="AQ19">
            <v>0.1892953548580408</v>
          </cell>
          <cell r="AR19">
            <v>0.30191101385280489</v>
          </cell>
          <cell r="AS19">
            <v>0.15598187223076809</v>
          </cell>
          <cell r="AT19">
            <v>1.5247759594116359</v>
          </cell>
          <cell r="AU19">
            <v>0.75532070351764558</v>
          </cell>
          <cell r="AY19">
            <v>-1</v>
          </cell>
        </row>
        <row r="20">
          <cell r="M20">
            <v>153048.20000000001</v>
          </cell>
          <cell r="N20">
            <v>1772863</v>
          </cell>
          <cell r="P20">
            <v>95543.6</v>
          </cell>
          <cell r="Q20">
            <v>1275055</v>
          </cell>
          <cell r="R20">
            <v>90719.8</v>
          </cell>
          <cell r="S20">
            <v>1795572.2</v>
          </cell>
          <cell r="T20">
            <v>1053996.2</v>
          </cell>
          <cell r="U20">
            <v>1019145.6</v>
          </cell>
          <cell r="V20">
            <v>345902.8</v>
          </cell>
          <cell r="W20">
            <v>2470386.7999999998</v>
          </cell>
          <cell r="Y20">
            <v>0.19208048377186049</v>
          </cell>
          <cell r="Z20">
            <v>1.270708612678572</v>
          </cell>
          <cell r="AB20">
            <v>0.18797062319936231</v>
          </cell>
          <cell r="AC20">
            <v>1.221035140956519</v>
          </cell>
          <cell r="AD20">
            <v>0.12699532932601859</v>
          </cell>
          <cell r="AE20">
            <v>1.3655730613507331</v>
          </cell>
          <cell r="AF20">
            <v>0.5673882260452956</v>
          </cell>
          <cell r="AG20">
            <v>0.70025322628207509</v>
          </cell>
          <cell r="AH20">
            <v>0.48821877394802871</v>
          </cell>
          <cell r="AI20">
            <v>3.9556163990870119</v>
          </cell>
          <cell r="AK20">
            <v>0.19208048377186049</v>
          </cell>
          <cell r="AL20">
            <v>0.66039568874984977</v>
          </cell>
          <cell r="AN20">
            <v>0.18797062319936231</v>
          </cell>
          <cell r="AO20">
            <v>0.73986464998451995</v>
          </cell>
          <cell r="AP20">
            <v>0.12699532932601859</v>
          </cell>
          <cell r="AQ20">
            <v>0.70460400809533896</v>
          </cell>
          <cell r="AR20">
            <v>0.29651081538759172</v>
          </cell>
          <cell r="AS20">
            <v>0.187539532687515</v>
          </cell>
          <cell r="AT20">
            <v>0.48821877394802871</v>
          </cell>
          <cell r="AU20">
            <v>3.419486901815981</v>
          </cell>
          <cell r="AY20">
            <v>1</v>
          </cell>
        </row>
        <row r="21">
          <cell r="M21">
            <v>1192479.6000000001</v>
          </cell>
          <cell r="N21">
            <v>675332</v>
          </cell>
          <cell r="P21">
            <v>758111</v>
          </cell>
          <cell r="Q21">
            <v>262723.59999999998</v>
          </cell>
          <cell r="R21">
            <v>1749592.4</v>
          </cell>
          <cell r="S21">
            <v>395874.4</v>
          </cell>
          <cell r="T21">
            <v>1000290.4</v>
          </cell>
          <cell r="U21">
            <v>873512.8</v>
          </cell>
          <cell r="V21">
            <v>1750894.4</v>
          </cell>
          <cell r="W21">
            <v>655757.4</v>
          </cell>
          <cell r="Y21">
            <v>0.89656218211166561</v>
          </cell>
          <cell r="Z21">
            <v>0.5598688004072756</v>
          </cell>
          <cell r="AB21">
            <v>0.82509696320048531</v>
          </cell>
          <cell r="AC21">
            <v>0.37980848879669787</v>
          </cell>
          <cell r="AD21">
            <v>1.4328931838273999</v>
          </cell>
          <cell r="AE21">
            <v>0.43106680838391193</v>
          </cell>
          <cell r="AF21">
            <v>0.53172085313126449</v>
          </cell>
          <cell r="AG21">
            <v>0.59149085409007962</v>
          </cell>
          <cell r="AH21">
            <v>0.89323094976134598</v>
          </cell>
          <cell r="AI21">
            <v>1.173439324460924</v>
          </cell>
          <cell r="AK21">
            <v>0.89656218211166561</v>
          </cell>
          <cell r="AL21">
            <v>0.23469172893092041</v>
          </cell>
          <cell r="AN21">
            <v>0.82509696320048531</v>
          </cell>
          <cell r="AO21">
            <v>0.18322490279679179</v>
          </cell>
          <cell r="AP21">
            <v>1.4328931838273999</v>
          </cell>
          <cell r="AQ21">
            <v>0.20302139217965301</v>
          </cell>
          <cell r="AR21">
            <v>0.29973705112934113</v>
          </cell>
          <cell r="AS21">
            <v>0.12895495099946849</v>
          </cell>
          <cell r="AT21">
            <v>0.89323094976134598</v>
          </cell>
          <cell r="AU21">
            <v>0.83131032111123204</v>
          </cell>
          <cell r="AY21">
            <v>1</v>
          </cell>
        </row>
        <row r="22">
          <cell r="M22">
            <v>239304.4</v>
          </cell>
          <cell r="N22">
            <v>798485.2</v>
          </cell>
          <cell r="P22">
            <v>1063975.8</v>
          </cell>
          <cell r="Q22">
            <v>446096.4</v>
          </cell>
          <cell r="R22">
            <v>431785.8</v>
          </cell>
          <cell r="S22">
            <v>616022.4</v>
          </cell>
          <cell r="T22">
            <v>992386.2</v>
          </cell>
          <cell r="U22">
            <v>893412.2</v>
          </cell>
          <cell r="V22">
            <v>686104.8</v>
          </cell>
          <cell r="W22">
            <v>759217</v>
          </cell>
          <cell r="Y22">
            <v>0.25634604361839591</v>
          </cell>
          <cell r="Z22">
            <v>0.64631525571458037</v>
          </cell>
          <cell r="AB22">
            <v>0.49158695899532179</v>
          </cell>
          <cell r="AC22">
            <v>0.47428580319974573</v>
          </cell>
          <cell r="AD22">
            <v>0.46907741203904152</v>
          </cell>
          <cell r="AE22">
            <v>0.59004875607788565</v>
          </cell>
          <cell r="AF22">
            <v>0.52535314960405233</v>
          </cell>
          <cell r="AG22">
            <v>0.6021099445410073</v>
          </cell>
          <cell r="AH22">
            <v>0.59096040618605916</v>
          </cell>
          <cell r="AI22">
            <v>1.4652844570577139</v>
          </cell>
          <cell r="AK22">
            <v>0.25634604361839591</v>
          </cell>
          <cell r="AL22">
            <v>0.33924736445769671</v>
          </cell>
          <cell r="AN22">
            <v>0.49158695899532179</v>
          </cell>
          <cell r="AO22">
            <v>0.25239683118998069</v>
          </cell>
          <cell r="AP22">
            <v>0.46907741203904152</v>
          </cell>
          <cell r="AQ22">
            <v>0.3462116618175059</v>
          </cell>
          <cell r="AR22">
            <v>0.30107469158247108</v>
          </cell>
          <cell r="AS22">
            <v>0.13972255042754109</v>
          </cell>
          <cell r="AT22">
            <v>0.59096040618605916</v>
          </cell>
          <cell r="AU22">
            <v>1.1355466722976419</v>
          </cell>
          <cell r="AY22">
            <v>-1</v>
          </cell>
        </row>
        <row r="23">
          <cell r="M23">
            <v>276352</v>
          </cell>
          <cell r="N23">
            <v>808441.2</v>
          </cell>
          <cell r="P23">
            <v>218993.2</v>
          </cell>
          <cell r="Q23">
            <v>494545.6</v>
          </cell>
          <cell r="R23">
            <v>205340.6</v>
          </cell>
          <cell r="S23">
            <v>536114.80000000005</v>
          </cell>
          <cell r="T23">
            <v>977586.6</v>
          </cell>
          <cell r="U23">
            <v>879250.6</v>
          </cell>
          <cell r="V23">
            <v>602518.6</v>
          </cell>
          <cell r="W23">
            <v>777101.4</v>
          </cell>
          <cell r="Y23">
            <v>0.27191208745352918</v>
          </cell>
          <cell r="Z23">
            <v>0.6518761819694191</v>
          </cell>
          <cell r="AB23">
            <v>0.29022284979582758</v>
          </cell>
          <cell r="AC23">
            <v>0.53359390741097745</v>
          </cell>
          <cell r="AD23">
            <v>0.24856033697724339</v>
          </cell>
          <cell r="AE23">
            <v>0.51523830071091647</v>
          </cell>
          <cell r="AF23">
            <v>0.51813857364468274</v>
          </cell>
          <cell r="AG23">
            <v>0.59645731714554129</v>
          </cell>
          <cell r="AH23">
            <v>0.58616615962237117</v>
          </cell>
          <cell r="AI23">
            <v>1.4733674329705539</v>
          </cell>
          <cell r="AK23">
            <v>0.27191208745352918</v>
          </cell>
          <cell r="AL23">
            <v>0.36479542143642901</v>
          </cell>
          <cell r="AN23">
            <v>0.29022284979582758</v>
          </cell>
          <cell r="AO23">
            <v>0.31619107079459352</v>
          </cell>
          <cell r="AP23">
            <v>0.24856033697724339</v>
          </cell>
          <cell r="AQ23">
            <v>0.27176451813429592</v>
          </cell>
          <cell r="AR23">
            <v>0.29745762320235369</v>
          </cell>
          <cell r="AS23">
            <v>0.1487421322613954</v>
          </cell>
          <cell r="AT23">
            <v>0.58616615962237117</v>
          </cell>
          <cell r="AU23">
            <v>1.1448089290410279</v>
          </cell>
          <cell r="AY23">
            <v>-1</v>
          </cell>
        </row>
        <row r="24">
          <cell r="M24">
            <v>515360.2</v>
          </cell>
          <cell r="N24">
            <v>411763.20000000001</v>
          </cell>
          <cell r="P24">
            <v>386821.8</v>
          </cell>
          <cell r="Q24">
            <v>177823.8</v>
          </cell>
          <cell r="R24">
            <v>360633.59999999998</v>
          </cell>
          <cell r="S24">
            <v>226100.4</v>
          </cell>
          <cell r="T24">
            <v>977720.4</v>
          </cell>
          <cell r="U24">
            <v>863135.2</v>
          </cell>
          <cell r="V24">
            <v>1149867.6000000001</v>
          </cell>
          <cell r="W24">
            <v>424518</v>
          </cell>
          <cell r="Y24">
            <v>0.4333486589603126</v>
          </cell>
          <cell r="Z24">
            <v>0.39816881846636532</v>
          </cell>
          <cell r="AB24">
            <v>0.42771883680834433</v>
          </cell>
          <cell r="AC24">
            <v>0.29258258723421021</v>
          </cell>
          <cell r="AD24">
            <v>0.42407269957475358</v>
          </cell>
          <cell r="AE24">
            <v>0.29912194297648959</v>
          </cell>
          <cell r="AF24">
            <v>0.5162255286239088</v>
          </cell>
          <cell r="AG24">
            <v>0.58486744523979728</v>
          </cell>
          <cell r="AH24">
            <v>0.74147516139782965</v>
          </cell>
          <cell r="AI24">
            <v>0.86001354269683361</v>
          </cell>
          <cell r="AK24">
            <v>0.4333486589603126</v>
          </cell>
          <cell r="AL24">
            <v>0.1943096593953669</v>
          </cell>
          <cell r="AN24">
            <v>0.42771883680834433</v>
          </cell>
          <cell r="AO24">
            <v>0.1462444771954324</v>
          </cell>
          <cell r="AP24">
            <v>0.42407269957475358</v>
          </cell>
          <cell r="AQ24">
            <v>0.16065230998210611</v>
          </cell>
          <cell r="AR24">
            <v>0.29957389421761033</v>
          </cell>
          <cell r="AS24">
            <v>0.13973565837368371</v>
          </cell>
          <cell r="AT24">
            <v>0.74147516139782965</v>
          </cell>
          <cell r="AU24">
            <v>0.61873286971822383</v>
          </cell>
          <cell r="AY24">
            <v>1</v>
          </cell>
        </row>
        <row r="25">
          <cell r="M25">
            <v>102015</v>
          </cell>
          <cell r="N25">
            <v>1708699.6</v>
          </cell>
          <cell r="P25">
            <v>69615</v>
          </cell>
          <cell r="Q25">
            <v>1348216.4</v>
          </cell>
          <cell r="R25">
            <v>18969.599999999999</v>
          </cell>
          <cell r="S25">
            <v>1736665</v>
          </cell>
          <cell r="T25">
            <v>1008314.4</v>
          </cell>
          <cell r="U25">
            <v>988587</v>
          </cell>
          <cell r="V25">
            <v>92206</v>
          </cell>
          <cell r="W25">
            <v>2327408.2000000002</v>
          </cell>
          <cell r="Y25">
            <v>0.14765664543956511</v>
          </cell>
          <cell r="Z25">
            <v>1.2161909106187521</v>
          </cell>
          <cell r="AB25">
            <v>0.13901175020146181</v>
          </cell>
          <cell r="AC25">
            <v>1.178068818803877</v>
          </cell>
          <cell r="AD25">
            <v>4.9839422618970217E-2</v>
          </cell>
          <cell r="AE25">
            <v>1.2195683861151341</v>
          </cell>
          <cell r="AF25">
            <v>0.52800093819387262</v>
          </cell>
          <cell r="AG25">
            <v>0.68274612347595398</v>
          </cell>
          <cell r="AH25">
            <v>0.27335942815989261</v>
          </cell>
          <cell r="AI25">
            <v>3.8619226844981309</v>
          </cell>
          <cell r="AK25">
            <v>0.14765664543956511</v>
          </cell>
          <cell r="AL25">
            <v>0.67072247574105859</v>
          </cell>
          <cell r="AN25">
            <v>0.13901175020146181</v>
          </cell>
          <cell r="AO25">
            <v>0.72578535759821539</v>
          </cell>
          <cell r="AP25">
            <v>4.9839422618970217E-2</v>
          </cell>
          <cell r="AQ25">
            <v>0.70406154082156713</v>
          </cell>
          <cell r="AR25">
            <v>0.30416452866047622</v>
          </cell>
          <cell r="AS25">
            <v>0.17748623760417101</v>
          </cell>
          <cell r="AT25">
            <v>0.27335942815989261</v>
          </cell>
          <cell r="AU25">
            <v>3.3686952293384822</v>
          </cell>
          <cell r="AY25">
            <v>1</v>
          </cell>
        </row>
        <row r="26">
          <cell r="M26">
            <v>597389.4</v>
          </cell>
          <cell r="N26">
            <v>351172</v>
          </cell>
          <cell r="P26">
            <v>409937.2</v>
          </cell>
          <cell r="Q26">
            <v>123623.8</v>
          </cell>
          <cell r="R26">
            <v>680894.4</v>
          </cell>
          <cell r="S26">
            <v>112992.2</v>
          </cell>
          <cell r="T26">
            <v>1015095.2</v>
          </cell>
          <cell r="U26">
            <v>895138.4</v>
          </cell>
          <cell r="V26">
            <v>1234642.6000000001</v>
          </cell>
          <cell r="W26">
            <v>281809.59999999998</v>
          </cell>
          <cell r="Y26">
            <v>0.50478028734214608</v>
          </cell>
          <cell r="Z26">
            <v>0.36158334021456529</v>
          </cell>
          <cell r="AB26">
            <v>0.3227224579895846</v>
          </cell>
          <cell r="AC26">
            <v>0.23944504420505841</v>
          </cell>
          <cell r="AD26">
            <v>0.75596943139098582</v>
          </cell>
          <cell r="AE26">
            <v>0.20831738640554251</v>
          </cell>
          <cell r="AF26">
            <v>0.53473327825777228</v>
          </cell>
          <cell r="AG26">
            <v>0.61055366653017695</v>
          </cell>
          <cell r="AH26">
            <v>0.79056914919055998</v>
          </cell>
          <cell r="AI26">
            <v>0.62593177058733995</v>
          </cell>
          <cell r="AK26">
            <v>0.50478028734214608</v>
          </cell>
          <cell r="AL26">
            <v>0.17916274173185229</v>
          </cell>
          <cell r="AN26">
            <v>0.3227224579895846</v>
          </cell>
          <cell r="AO26">
            <v>0.13454153799684709</v>
          </cell>
          <cell r="AP26">
            <v>0.75596943139098582</v>
          </cell>
          <cell r="AQ26">
            <v>0.12683660886250431</v>
          </cell>
          <cell r="AR26">
            <v>0.3109703870490193</v>
          </cell>
          <cell r="AS26">
            <v>0.14341461467556649</v>
          </cell>
          <cell r="AT26">
            <v>0.79056914919055998</v>
          </cell>
          <cell r="AU26">
            <v>0.39822500813752409</v>
          </cell>
          <cell r="AY26">
            <v>-1</v>
          </cell>
        </row>
        <row r="27">
          <cell r="M27">
            <v>540959</v>
          </cell>
          <cell r="N27">
            <v>577532.80000000005</v>
          </cell>
          <cell r="P27">
            <v>517298.6</v>
          </cell>
          <cell r="Q27">
            <v>208236</v>
          </cell>
          <cell r="R27">
            <v>454538.2</v>
          </cell>
          <cell r="S27">
            <v>342136</v>
          </cell>
          <cell r="T27">
            <v>1063877</v>
          </cell>
          <cell r="U27">
            <v>1075216.3999999999</v>
          </cell>
          <cell r="V27">
            <v>642917.19999999995</v>
          </cell>
          <cell r="W27">
            <v>252413.4</v>
          </cell>
          <cell r="Y27">
            <v>0.55683150235563517</v>
          </cell>
          <cell r="Z27">
            <v>0.59047898463904858</v>
          </cell>
          <cell r="AB27">
            <v>0.74315821459749709</v>
          </cell>
          <cell r="AC27">
            <v>0.3671199303702451</v>
          </cell>
          <cell r="AD27">
            <v>0.63711306955665348</v>
          </cell>
          <cell r="AE27">
            <v>0.56109082046896219</v>
          </cell>
          <cell r="AF27">
            <v>0.74346701460890474</v>
          </cell>
          <cell r="AG27">
            <v>0.95953028695657849</v>
          </cell>
          <cell r="AH27">
            <v>0.693995903339237</v>
          </cell>
          <cell r="AI27">
            <v>1.079234264465049</v>
          </cell>
          <cell r="AK27">
            <v>0.55683150235563517</v>
          </cell>
          <cell r="AL27">
            <v>0.23821971397846939</v>
          </cell>
          <cell r="AN27">
            <v>0.74315821459749709</v>
          </cell>
          <cell r="AO27">
            <v>0.16322326799854631</v>
          </cell>
          <cell r="AP27">
            <v>0.63711306955665348</v>
          </cell>
          <cell r="AQ27">
            <v>0.2478888950310647</v>
          </cell>
          <cell r="AR27">
            <v>0.38079301635734741</v>
          </cell>
          <cell r="AS27">
            <v>0.2163062668405473</v>
          </cell>
          <cell r="AT27">
            <v>0.693995903339237</v>
          </cell>
          <cell r="AU27">
            <v>0.82663734955713153</v>
          </cell>
          <cell r="AY27">
            <v>-1</v>
          </cell>
        </row>
        <row r="28">
          <cell r="M28">
            <v>148766.39999999999</v>
          </cell>
          <cell r="N28">
            <v>701620.6</v>
          </cell>
          <cell r="P28">
            <v>79827.8</v>
          </cell>
          <cell r="Q28">
            <v>268307.59999999998</v>
          </cell>
          <cell r="R28">
            <v>33310.800000000003</v>
          </cell>
          <cell r="S28">
            <v>549387.19999999995</v>
          </cell>
          <cell r="T28">
            <v>1060932.3999999999</v>
          </cell>
          <cell r="U28">
            <v>1087540.6000000001</v>
          </cell>
          <cell r="V28">
            <v>75638.8</v>
          </cell>
          <cell r="W28">
            <v>331308.40000000002</v>
          </cell>
          <cell r="Y28">
            <v>0.21845030440017579</v>
          </cell>
          <cell r="Z28">
            <v>0.69431121600791812</v>
          </cell>
          <cell r="AB28">
            <v>0.1986857848009094</v>
          </cell>
          <cell r="AC28">
            <v>0.45975566761917441</v>
          </cell>
          <cell r="AD28">
            <v>7.4924064613878683E-2</v>
          </cell>
          <cell r="AE28">
            <v>0.75640621441416445</v>
          </cell>
          <cell r="AF28">
            <v>0.74644745783880351</v>
          </cell>
          <cell r="AG28">
            <v>0.96733132828958335</v>
          </cell>
          <cell r="AH28">
            <v>0.22699310574680559</v>
          </cell>
          <cell r="AI28">
            <v>1.540887798555195</v>
          </cell>
          <cell r="AK28">
            <v>0.21845030440017579</v>
          </cell>
          <cell r="AL28">
            <v>0.29295238400809459</v>
          </cell>
          <cell r="AN28">
            <v>0.1986857848009094</v>
          </cell>
          <cell r="AO28">
            <v>0.2066225904040038</v>
          </cell>
          <cell r="AP28">
            <v>7.4924064613878683E-2</v>
          </cell>
          <cell r="AQ28">
            <v>0.32898332215845583</v>
          </cell>
          <cell r="AR28">
            <v>0.39053085502237078</v>
          </cell>
          <cell r="AS28">
            <v>0.21987074529752129</v>
          </cell>
          <cell r="AT28">
            <v>0.22699310574680559</v>
          </cell>
          <cell r="AU28">
            <v>1.2656183267943559</v>
          </cell>
          <cell r="AY28">
            <v>1</v>
          </cell>
        </row>
        <row r="29">
          <cell r="M29">
            <v>714431.6</v>
          </cell>
          <cell r="N29">
            <v>502716.8</v>
          </cell>
          <cell r="P29">
            <v>767709.6</v>
          </cell>
          <cell r="Q29">
            <v>193008.6</v>
          </cell>
          <cell r="R29">
            <v>443024.4</v>
          </cell>
          <cell r="S29">
            <v>196442.4</v>
          </cell>
          <cell r="T29">
            <v>1240937.8</v>
          </cell>
          <cell r="U29">
            <v>977164.2</v>
          </cell>
          <cell r="V29">
            <v>1241915</v>
          </cell>
          <cell r="W29">
            <v>216408.2</v>
          </cell>
          <cell r="Y29">
            <v>0.6444735436700284</v>
          </cell>
          <cell r="Z29">
            <v>0.52712402483448384</v>
          </cell>
          <cell r="AB29">
            <v>0.86590615580789743</v>
          </cell>
          <cell r="AC29">
            <v>0.34201622018008487</v>
          </cell>
          <cell r="AD29">
            <v>0.7785111360251904</v>
          </cell>
          <cell r="AE29">
            <v>0.49759938968345518</v>
          </cell>
          <cell r="AF29">
            <v>0.87076101028360431</v>
          </cell>
          <cell r="AG29">
            <v>0.82790094492957</v>
          </cell>
          <cell r="AH29">
            <v>0.86572378599084909</v>
          </cell>
          <cell r="AI29">
            <v>0.8950600366573781</v>
          </cell>
          <cell r="AK29">
            <v>0.6444735436700284</v>
          </cell>
          <cell r="AL29">
            <v>0.19717949694022541</v>
          </cell>
          <cell r="AN29">
            <v>0.86590615580789743</v>
          </cell>
          <cell r="AO29">
            <v>0.15086790859932081</v>
          </cell>
          <cell r="AP29">
            <v>0.7785111360251904</v>
          </cell>
          <cell r="AQ29">
            <v>0.18201620439067481</v>
          </cell>
          <cell r="AR29">
            <v>0.45289660347625621</v>
          </cell>
          <cell r="AS29">
            <v>0.17725997567176821</v>
          </cell>
          <cell r="AT29">
            <v>0.86572378599084909</v>
          </cell>
          <cell r="AU29">
            <v>0.65916403061710294</v>
          </cell>
          <cell r="AY29">
            <v>-1</v>
          </cell>
        </row>
        <row r="30">
          <cell r="M30">
            <v>203189.4</v>
          </cell>
          <cell r="N30">
            <v>650972.4</v>
          </cell>
          <cell r="P30">
            <v>66221</v>
          </cell>
          <cell r="Q30">
            <v>241136.8</v>
          </cell>
          <cell r="R30">
            <v>48137.8</v>
          </cell>
          <cell r="S30">
            <v>444890.4</v>
          </cell>
          <cell r="T30">
            <v>1231595.2</v>
          </cell>
          <cell r="U30">
            <v>999219.6</v>
          </cell>
          <cell r="V30">
            <v>48169.4</v>
          </cell>
          <cell r="W30">
            <v>289558.40000000002</v>
          </cell>
          <cell r="Y30">
            <v>0.2372086660005151</v>
          </cell>
          <cell r="Z30">
            <v>0.65815186034888029</v>
          </cell>
          <cell r="AB30">
            <v>0.18506731200031931</v>
          </cell>
          <cell r="AC30">
            <v>0.42317956960177983</v>
          </cell>
          <cell r="AD30">
            <v>0.23198076961562031</v>
          </cell>
          <cell r="AE30">
            <v>0.70379323586821552</v>
          </cell>
          <cell r="AF30">
            <v>0.86985743311233821</v>
          </cell>
          <cell r="AG30">
            <v>0.8510465660132468</v>
          </cell>
          <cell r="AH30">
            <v>0.1161859286483377</v>
          </cell>
          <cell r="AI30">
            <v>1.16452023354359</v>
          </cell>
          <cell r="AK30">
            <v>0.2372086660005151</v>
          </cell>
          <cell r="AL30">
            <v>0.28432412971742449</v>
          </cell>
          <cell r="AN30">
            <v>0.18506731200031931</v>
          </cell>
          <cell r="AO30">
            <v>0.21105969341006131</v>
          </cell>
          <cell r="AP30">
            <v>0.23198076961562031</v>
          </cell>
          <cell r="AQ30">
            <v>0.31515073878690603</v>
          </cell>
          <cell r="AR30">
            <v>0.4565881751012057</v>
          </cell>
          <cell r="AS30">
            <v>0.1876096535939723</v>
          </cell>
          <cell r="AT30">
            <v>0.1161859286483377</v>
          </cell>
          <cell r="AU30">
            <v>0.9147860580123961</v>
          </cell>
          <cell r="AY30">
            <v>1</v>
          </cell>
        </row>
        <row r="31">
          <cell r="M31">
            <v>698149.2</v>
          </cell>
          <cell r="N31">
            <v>481492.8</v>
          </cell>
          <cell r="P31">
            <v>300511.8</v>
          </cell>
          <cell r="Q31">
            <v>158589.79999999999</v>
          </cell>
          <cell r="R31">
            <v>238978</v>
          </cell>
          <cell r="S31">
            <v>149860.6</v>
          </cell>
          <cell r="T31">
            <v>1021404.8</v>
          </cell>
          <cell r="U31">
            <v>940608.8</v>
          </cell>
          <cell r="V31">
            <v>575251.80000000005</v>
          </cell>
          <cell r="W31">
            <v>181278.2</v>
          </cell>
          <cell r="Y31">
            <v>0.66508653950877483</v>
          </cell>
          <cell r="Z31">
            <v>0.51993305669166145</v>
          </cell>
          <cell r="AB31">
            <v>0.4870387653936632</v>
          </cell>
          <cell r="AC31">
            <v>0.30645555777591649</v>
          </cell>
          <cell r="AD31">
            <v>0.58667158363386984</v>
          </cell>
          <cell r="AE31">
            <v>0.4852947826497257</v>
          </cell>
          <cell r="AF31">
            <v>0.69001591736450796</v>
          </cell>
          <cell r="AG31">
            <v>0.79346690950915222</v>
          </cell>
          <cell r="AH31">
            <v>0.64174513379111886</v>
          </cell>
          <cell r="AI31">
            <v>0.8067192486487329</v>
          </cell>
          <cell r="AK31">
            <v>0.66508653950877483</v>
          </cell>
          <cell r="AL31">
            <v>0.23744001542218021</v>
          </cell>
          <cell r="AN31">
            <v>0.4870387653936632</v>
          </cell>
          <cell r="AO31">
            <v>0.14630005398066709</v>
          </cell>
          <cell r="AP31">
            <v>0.58667158363386984</v>
          </cell>
          <cell r="AQ31">
            <v>0.1973582895938307</v>
          </cell>
          <cell r="AR31">
            <v>0.36185960359871377</v>
          </cell>
          <cell r="AS31">
            <v>0.1899065707810223</v>
          </cell>
          <cell r="AT31">
            <v>0.64174513379111886</v>
          </cell>
          <cell r="AU31">
            <v>0.58071489413268862</v>
          </cell>
          <cell r="AY31">
            <v>-1</v>
          </cell>
        </row>
        <row r="32">
          <cell r="M32">
            <v>272331.59999999998</v>
          </cell>
          <cell r="N32">
            <v>522525.6</v>
          </cell>
          <cell r="P32">
            <v>86581.4</v>
          </cell>
          <cell r="Q32">
            <v>188528.8</v>
          </cell>
          <cell r="R32">
            <v>61467.8</v>
          </cell>
          <cell r="S32">
            <v>165111.79999999999</v>
          </cell>
          <cell r="T32">
            <v>1015083.6</v>
          </cell>
          <cell r="U32">
            <v>940435.2</v>
          </cell>
          <cell r="V32">
            <v>67149.600000000006</v>
          </cell>
          <cell r="W32">
            <v>204307.20000000001</v>
          </cell>
          <cell r="Y32">
            <v>0.28197671063244339</v>
          </cell>
          <cell r="Z32">
            <v>0.56980110332369804</v>
          </cell>
          <cell r="AB32">
            <v>0.18589867279515601</v>
          </cell>
          <cell r="AC32">
            <v>0.35767794096609579</v>
          </cell>
          <cell r="AD32">
            <v>0.32308129216544329</v>
          </cell>
          <cell r="AE32">
            <v>0.53529670331627133</v>
          </cell>
          <cell r="AF32">
            <v>0.6851049270946532</v>
          </cell>
          <cell r="AG32">
            <v>0.79426159216091041</v>
          </cell>
          <cell r="AH32">
            <v>0.25276544392108907</v>
          </cell>
          <cell r="AI32">
            <v>0.90138885732740159</v>
          </cell>
          <cell r="AK32">
            <v>0.28197671063244339</v>
          </cell>
          <cell r="AL32">
            <v>0.26556460093706852</v>
          </cell>
          <cell r="AN32">
            <v>0.18589867279515601</v>
          </cell>
          <cell r="AO32">
            <v>0.1764578273869119</v>
          </cell>
          <cell r="AP32">
            <v>0.32308129216544329</v>
          </cell>
          <cell r="AQ32">
            <v>0.22049135435372591</v>
          </cell>
          <cell r="AR32">
            <v>0.35755089996382589</v>
          </cell>
          <cell r="AS32">
            <v>0.19057481861673289</v>
          </cell>
          <cell r="AT32">
            <v>0.25276544392108907</v>
          </cell>
          <cell r="AU32">
            <v>0.66458427589386704</v>
          </cell>
          <cell r="AY32">
            <v>1</v>
          </cell>
        </row>
        <row r="33">
          <cell r="M33">
            <v>603240.80000000005</v>
          </cell>
          <cell r="N33">
            <v>448579.2</v>
          </cell>
          <cell r="P33">
            <v>119500.2</v>
          </cell>
          <cell r="Q33">
            <v>118860.6</v>
          </cell>
          <cell r="R33">
            <v>119314.8</v>
          </cell>
          <cell r="S33">
            <v>114341.2</v>
          </cell>
          <cell r="T33">
            <v>1226021.2</v>
          </cell>
          <cell r="U33">
            <v>868976</v>
          </cell>
          <cell r="V33">
            <v>208792.8</v>
          </cell>
          <cell r="W33">
            <v>117773.6</v>
          </cell>
          <cell r="Y33">
            <v>0.56467547360807657</v>
          </cell>
          <cell r="Z33">
            <v>0.48742730417288838</v>
          </cell>
          <cell r="AB33">
            <v>0.23139684060588481</v>
          </cell>
          <cell r="AC33">
            <v>0.25234429037664091</v>
          </cell>
          <cell r="AD33">
            <v>0.39420049078762531</v>
          </cell>
          <cell r="AE33">
            <v>0.42518150242976838</v>
          </cell>
          <cell r="AF33">
            <v>0.84795994861051438</v>
          </cell>
          <cell r="AG33">
            <v>0.70165502107702193</v>
          </cell>
          <cell r="AH33">
            <v>0.51499186893925075</v>
          </cell>
          <cell r="AI33">
            <v>0.63665483444929127</v>
          </cell>
          <cell r="AK33">
            <v>0.56467547360807657</v>
          </cell>
          <cell r="AL33">
            <v>0.21090820757672191</v>
          </cell>
          <cell r="AN33">
            <v>0.23139684060588481</v>
          </cell>
          <cell r="AO33">
            <v>0.1241062859946396</v>
          </cell>
          <cell r="AP33">
            <v>0.39420049078762531</v>
          </cell>
          <cell r="AQ33">
            <v>0.16594550698064259</v>
          </cell>
          <cell r="AR33">
            <v>0.44037188398651778</v>
          </cell>
          <cell r="AS33">
            <v>0.16539474972523749</v>
          </cell>
          <cell r="AT33">
            <v>0.51499186893925075</v>
          </cell>
          <cell r="AU33">
            <v>0.45779455434530969</v>
          </cell>
          <cell r="AY33">
            <v>-1</v>
          </cell>
        </row>
        <row r="34">
          <cell r="M34">
            <v>530788.80000000005</v>
          </cell>
          <cell r="N34">
            <v>531043.4</v>
          </cell>
          <cell r="P34">
            <v>93971</v>
          </cell>
          <cell r="Q34">
            <v>159101</v>
          </cell>
          <cell r="R34">
            <v>85901.6</v>
          </cell>
          <cell r="S34">
            <v>150116.4</v>
          </cell>
          <cell r="T34">
            <v>1219634</v>
          </cell>
          <cell r="U34">
            <v>870096.8</v>
          </cell>
          <cell r="V34">
            <v>50995.199999999997</v>
          </cell>
          <cell r="W34">
            <v>168201</v>
          </cell>
          <cell r="Y34">
            <v>0.45715248156338928</v>
          </cell>
          <cell r="Z34">
            <v>0.57603787072002888</v>
          </cell>
          <cell r="AB34">
            <v>0.18146837059175591</v>
          </cell>
          <cell r="AC34">
            <v>0.32066071580047723</v>
          </cell>
          <cell r="AD34">
            <v>0.33082771417684848</v>
          </cell>
          <cell r="AE34">
            <v>0.51483040978200734</v>
          </cell>
          <cell r="AF34">
            <v>0.84349448978900909</v>
          </cell>
          <cell r="AG34">
            <v>0.70253760148771105</v>
          </cell>
          <cell r="AH34">
            <v>0.17091866419650609</v>
          </cell>
          <cell r="AI34">
            <v>0.71717253434471784</v>
          </cell>
          <cell r="AK34">
            <v>0.45715248156338928</v>
          </cell>
          <cell r="AL34">
            <v>0.2715106752701103</v>
          </cell>
          <cell r="AN34">
            <v>0.18146837059175591</v>
          </cell>
          <cell r="AO34">
            <v>0.1772597786039114</v>
          </cell>
          <cell r="AP34">
            <v>0.33082771417684848</v>
          </cell>
          <cell r="AQ34">
            <v>0.2361032305750996</v>
          </cell>
          <cell r="AR34">
            <v>0.43683144734241069</v>
          </cell>
          <cell r="AS34">
            <v>0.1766612487845122</v>
          </cell>
          <cell r="AT34">
            <v>0.17091866419650609</v>
          </cell>
          <cell r="AU34">
            <v>0.54843259220942853</v>
          </cell>
          <cell r="AY34">
            <v>1</v>
          </cell>
        </row>
        <row r="35">
          <cell r="M35">
            <v>2250293.6</v>
          </cell>
          <cell r="N35">
            <v>1331731.2</v>
          </cell>
          <cell r="P35">
            <v>6988480</v>
          </cell>
          <cell r="Q35">
            <v>634532.6</v>
          </cell>
          <cell r="R35">
            <v>2527401.6</v>
          </cell>
          <cell r="S35">
            <v>1023822.8</v>
          </cell>
          <cell r="T35">
            <v>1959557.6</v>
          </cell>
          <cell r="U35">
            <v>1316733.6000000001</v>
          </cell>
          <cell r="V35">
            <v>11342091.800000001</v>
          </cell>
          <cell r="W35">
            <v>946661.8</v>
          </cell>
          <cell r="Y35">
            <v>1.820526491571218</v>
          </cell>
          <cell r="Z35">
            <v>1.0883099168073389</v>
          </cell>
          <cell r="AB35">
            <v>6.0751132271951063</v>
          </cell>
          <cell r="AC35">
            <v>0.68939281859784385</v>
          </cell>
          <cell r="AD35">
            <v>1.959960032999515</v>
          </cell>
          <cell r="AE35">
            <v>1.0878650925587861</v>
          </cell>
          <cell r="AF35">
            <v>1.711679292842746</v>
          </cell>
          <cell r="AG35">
            <v>1.1906861902214589</v>
          </cell>
          <cell r="AH35">
            <v>4.4110021588858217</v>
          </cell>
          <cell r="AI35">
            <v>2.0766709621064359</v>
          </cell>
          <cell r="AK35">
            <v>1.820526491571218</v>
          </cell>
          <cell r="AL35">
            <v>0.4928411283995956</v>
          </cell>
          <cell r="AN35">
            <v>6.0751132271951063</v>
          </cell>
          <cell r="AO35">
            <v>0.31996104000718328</v>
          </cell>
          <cell r="AP35">
            <v>1.959960032999515</v>
          </cell>
          <cell r="AQ35">
            <v>0.42228609160520142</v>
          </cell>
          <cell r="AR35">
            <v>0.90835646982304752</v>
          </cell>
          <cell r="AS35">
            <v>0.27994501832872631</v>
          </cell>
          <cell r="AT35">
            <v>4.4110021588858217</v>
          </cell>
          <cell r="AU35">
            <v>1.706595406495035</v>
          </cell>
          <cell r="AY35">
            <v>1</v>
          </cell>
        </row>
        <row r="36">
          <cell r="M36">
            <v>2660845.6</v>
          </cell>
          <cell r="N36">
            <v>1273577.2</v>
          </cell>
          <cell r="P36">
            <v>9653127.8000000007</v>
          </cell>
          <cell r="Q36">
            <v>652971.4</v>
          </cell>
          <cell r="R36">
            <v>2699149.4</v>
          </cell>
          <cell r="S36">
            <v>934788.6</v>
          </cell>
          <cell r="T36">
            <v>1967011.6</v>
          </cell>
          <cell r="U36">
            <v>1310046</v>
          </cell>
          <cell r="V36">
            <v>13874491.4</v>
          </cell>
          <cell r="W36">
            <v>929214</v>
          </cell>
          <cell r="Y36">
            <v>2.1137864711694418</v>
          </cell>
          <cell r="Z36">
            <v>1.025609319843352</v>
          </cell>
          <cell r="AB36">
            <v>8.4284355356008742</v>
          </cell>
          <cell r="AC36">
            <v>0.69445061516598794</v>
          </cell>
          <cell r="AD36">
            <v>2.115999516891315</v>
          </cell>
          <cell r="AE36">
            <v>0.99925658833235498</v>
          </cell>
          <cell r="AF36">
            <v>1.7179664060473441</v>
          </cell>
          <cell r="AG36">
            <v>1.197685905732214</v>
          </cell>
          <cell r="AH36">
            <v>5.4150438056327399</v>
          </cell>
          <cell r="AI36">
            <v>1.95136546571739</v>
          </cell>
          <cell r="AK36">
            <v>2.1137864711694418</v>
          </cell>
          <cell r="AL36">
            <v>0.4949295746628195</v>
          </cell>
          <cell r="AN36">
            <v>8.4284355356008742</v>
          </cell>
          <cell r="AO36">
            <v>0.35884337379247883</v>
          </cell>
          <cell r="AP36">
            <v>2.115999516891315</v>
          </cell>
          <cell r="AQ36">
            <v>0.43208675393834711</v>
          </cell>
          <cell r="AR36">
            <v>0.91404089787974951</v>
          </cell>
          <cell r="AS36">
            <v>0.28126042941585178</v>
          </cell>
          <cell r="AT36">
            <v>5.4150438056327399</v>
          </cell>
          <cell r="AU36">
            <v>1.5963998727034781</v>
          </cell>
          <cell r="AY36">
            <v>-1</v>
          </cell>
        </row>
        <row r="37">
          <cell r="M37">
            <v>601440.6</v>
          </cell>
          <cell r="N37">
            <v>671517</v>
          </cell>
          <cell r="P37">
            <v>470277.2</v>
          </cell>
          <cell r="Q37">
            <v>284277.8</v>
          </cell>
          <cell r="R37">
            <v>420757</v>
          </cell>
          <cell r="S37">
            <v>404719</v>
          </cell>
          <cell r="T37">
            <v>1148286.8</v>
          </cell>
          <cell r="U37">
            <v>1026897.4</v>
          </cell>
          <cell r="V37">
            <v>2573855</v>
          </cell>
          <cell r="W37">
            <v>440968.6</v>
          </cell>
          <cell r="Y37">
            <v>0.56263173799961808</v>
          </cell>
          <cell r="Z37">
            <v>0.65296334335580464</v>
          </cell>
          <cell r="AB37">
            <v>0.56312220779946076</v>
          </cell>
          <cell r="AC37">
            <v>0.42212256480706861</v>
          </cell>
          <cell r="AD37">
            <v>0.70797387771308418</v>
          </cell>
          <cell r="AE37">
            <v>0.69770084712654357</v>
          </cell>
          <cell r="AF37">
            <v>0.81639100480824711</v>
          </cell>
          <cell r="AG37">
            <v>0.87756500858813524</v>
          </cell>
          <cell r="AH37">
            <v>1.319183108722791</v>
          </cell>
          <cell r="AI37">
            <v>1.2088450441602621</v>
          </cell>
          <cell r="AK37">
            <v>0.56263173799961808</v>
          </cell>
          <cell r="AL37">
            <v>0.25143439224921171</v>
          </cell>
          <cell r="AN37">
            <v>0.56312220779946076</v>
          </cell>
          <cell r="AO37">
            <v>0.18747598179616029</v>
          </cell>
          <cell r="AP37">
            <v>0.70797387771308418</v>
          </cell>
          <cell r="AQ37">
            <v>0.27437470341101278</v>
          </cell>
          <cell r="AR37">
            <v>0.41583797186613081</v>
          </cell>
          <cell r="AS37">
            <v>0.19429380167275659</v>
          </cell>
          <cell r="AT37">
            <v>1.319183108722791</v>
          </cell>
          <cell r="AU37">
            <v>0.91220405776984992</v>
          </cell>
          <cell r="AY37">
            <v>1</v>
          </cell>
        </row>
        <row r="38">
          <cell r="M38">
            <v>737505.2</v>
          </cell>
          <cell r="N38">
            <v>602752.4</v>
          </cell>
          <cell r="P38">
            <v>1039044.2</v>
          </cell>
          <cell r="Q38">
            <v>245362.2</v>
          </cell>
          <cell r="R38">
            <v>814928.6</v>
          </cell>
          <cell r="S38">
            <v>299311.40000000002</v>
          </cell>
          <cell r="T38">
            <v>1155189.2</v>
          </cell>
          <cell r="U38">
            <v>1029352.6</v>
          </cell>
          <cell r="V38">
            <v>3726472.6</v>
          </cell>
          <cell r="W38">
            <v>372577</v>
          </cell>
          <cell r="Y38">
            <v>0.66173988776281478</v>
          </cell>
          <cell r="Z38">
            <v>0.58789876294322307</v>
          </cell>
          <cell r="AB38">
            <v>1.097022296191426</v>
          </cell>
          <cell r="AC38">
            <v>0.39198354580439632</v>
          </cell>
          <cell r="AD38">
            <v>1.1238630371168259</v>
          </cell>
          <cell r="AE38">
            <v>0.59631134131923313</v>
          </cell>
          <cell r="AF38">
            <v>0.82207825714722271</v>
          </cell>
          <cell r="AG38">
            <v>0.8779783096630126</v>
          </cell>
          <cell r="AH38">
            <v>1.6750031834002579</v>
          </cell>
          <cell r="AI38">
            <v>1.108974838349968</v>
          </cell>
          <cell r="AK38">
            <v>0.66173988776281478</v>
          </cell>
          <cell r="AL38">
            <v>0.2335938174277544</v>
          </cell>
          <cell r="AN38">
            <v>1.097022296191426</v>
          </cell>
          <cell r="AO38">
            <v>0.16845221800031129</v>
          </cell>
          <cell r="AP38">
            <v>1.1238630371168259</v>
          </cell>
          <cell r="AQ38">
            <v>0.20568035850301369</v>
          </cell>
          <cell r="AR38">
            <v>0.41797700016759343</v>
          </cell>
          <cell r="AS38">
            <v>0.19308281359262761</v>
          </cell>
          <cell r="AT38">
            <v>1.6750031834002579</v>
          </cell>
          <cell r="AU38">
            <v>0.84311960972845557</v>
          </cell>
          <cell r="AY38">
            <v>-1</v>
          </cell>
        </row>
        <row r="39">
          <cell r="M39">
            <v>636946</v>
          </cell>
          <cell r="N39">
            <v>596430.6</v>
          </cell>
          <cell r="P39">
            <v>1851461.6</v>
          </cell>
          <cell r="Q39">
            <v>300603</v>
          </cell>
          <cell r="R39">
            <v>1335054</v>
          </cell>
          <cell r="S39">
            <v>257986.8</v>
          </cell>
          <cell r="T39">
            <v>1391005.6</v>
          </cell>
          <cell r="U39">
            <v>956998.2</v>
          </cell>
          <cell r="V39">
            <v>1858760.8</v>
          </cell>
          <cell r="W39">
            <v>366885</v>
          </cell>
          <cell r="Y39">
            <v>0.6370222282595932</v>
          </cell>
          <cell r="Z39">
            <v>0.62891703755594786</v>
          </cell>
          <cell r="AB39">
            <v>1.6254100739955899</v>
          </cell>
          <cell r="AC39">
            <v>0.43404111417476088</v>
          </cell>
          <cell r="AD39">
            <v>1.5892113992013039</v>
          </cell>
          <cell r="AE39">
            <v>0.612037252727896</v>
          </cell>
          <cell r="AF39">
            <v>1.069090719055384</v>
          </cell>
          <cell r="AG39">
            <v>0.83120829584077005</v>
          </cell>
          <cell r="AH39">
            <v>1.067919503618032</v>
          </cell>
          <cell r="AI39">
            <v>1.1528999422211199</v>
          </cell>
          <cell r="AK39">
            <v>0.6370222282595932</v>
          </cell>
          <cell r="AL39">
            <v>0.25116564887575799</v>
          </cell>
          <cell r="AN39">
            <v>1.6254100739955899</v>
          </cell>
          <cell r="AO39">
            <v>0.19149314179667271</v>
          </cell>
          <cell r="AP39">
            <v>1.5892113992013039</v>
          </cell>
          <cell r="AQ39">
            <v>0.2397407027427107</v>
          </cell>
          <cell r="AR39">
            <v>0.55292542423121627</v>
          </cell>
          <cell r="AS39">
            <v>0.20299077010713509</v>
          </cell>
          <cell r="AT39">
            <v>1.067919503618032</v>
          </cell>
          <cell r="AU39">
            <v>0.87653107084333892</v>
          </cell>
          <cell r="AY39">
            <v>1</v>
          </cell>
        </row>
        <row r="40">
          <cell r="M40">
            <v>772898.4</v>
          </cell>
          <cell r="N40">
            <v>479332.2</v>
          </cell>
          <cell r="P40">
            <v>2095058.4</v>
          </cell>
          <cell r="Q40">
            <v>232249.8</v>
          </cell>
          <cell r="R40">
            <v>1484450.2</v>
          </cell>
          <cell r="S40">
            <v>207990.39999999999</v>
          </cell>
          <cell r="T40">
            <v>1399110.2</v>
          </cell>
          <cell r="U40">
            <v>950367.4</v>
          </cell>
          <cell r="V40">
            <v>2024471.8</v>
          </cell>
          <cell r="W40">
            <v>304480.2</v>
          </cell>
          <cell r="Y40">
            <v>0.72064190260134642</v>
          </cell>
          <cell r="Z40">
            <v>0.525166694726795</v>
          </cell>
          <cell r="AB40">
            <v>1.806055354792625</v>
          </cell>
          <cell r="AC40">
            <v>0.36155819718260318</v>
          </cell>
          <cell r="AD40">
            <v>1.752162520121783</v>
          </cell>
          <cell r="AE40">
            <v>0.54007477383129299</v>
          </cell>
          <cell r="AF40">
            <v>1.0791313900612289</v>
          </cell>
          <cell r="AG40">
            <v>0.81448511108756061</v>
          </cell>
          <cell r="AH40">
            <v>1.093954247655347</v>
          </cell>
          <cell r="AI40">
            <v>0.88612076425924902</v>
          </cell>
          <cell r="AK40">
            <v>0.72064190260134642</v>
          </cell>
          <cell r="AL40">
            <v>0.21736078113317489</v>
          </cell>
          <cell r="AN40">
            <v>1.806055354792625</v>
          </cell>
          <cell r="AO40">
            <v>0.16493441180209631</v>
          </cell>
          <cell r="AP40">
            <v>1.752162520121783</v>
          </cell>
          <cell r="AQ40">
            <v>0.20871682413853701</v>
          </cell>
          <cell r="AR40">
            <v>0.55284635978750885</v>
          </cell>
          <cell r="AS40">
            <v>0.19051753021776671</v>
          </cell>
          <cell r="AT40">
            <v>1.093954247655347</v>
          </cell>
          <cell r="AU40">
            <v>0.62743476470932369</v>
          </cell>
          <cell r="AY40">
            <v>-1</v>
          </cell>
        </row>
        <row r="41">
          <cell r="M41">
            <v>168560</v>
          </cell>
          <cell r="N41">
            <v>400569</v>
          </cell>
          <cell r="P41">
            <v>81958</v>
          </cell>
          <cell r="Q41">
            <v>152568.6</v>
          </cell>
          <cell r="R41">
            <v>78668.399999999994</v>
          </cell>
          <cell r="S41">
            <v>144509.20000000001</v>
          </cell>
          <cell r="T41">
            <v>829557</v>
          </cell>
          <cell r="U41">
            <v>787653.2</v>
          </cell>
          <cell r="V41">
            <v>23224.400000000001</v>
          </cell>
          <cell r="W41">
            <v>144733.4</v>
          </cell>
          <cell r="Y41">
            <v>0.211044690432027</v>
          </cell>
          <cell r="Z41">
            <v>0.46601814115419982</v>
          </cell>
          <cell r="AB41">
            <v>0.1681903490098193</v>
          </cell>
          <cell r="AC41">
            <v>0.28643385021132423</v>
          </cell>
          <cell r="AD41">
            <v>0.31606239662505681</v>
          </cell>
          <cell r="AE41">
            <v>0.45779008748941119</v>
          </cell>
          <cell r="AF41">
            <v>0.46358938342891631</v>
          </cell>
          <cell r="AG41">
            <v>0.61752781686373059</v>
          </cell>
          <cell r="AH41">
            <v>9.0892067458480552E-2</v>
          </cell>
          <cell r="AI41">
            <v>0.70139261563308541</v>
          </cell>
          <cell r="AK41">
            <v>0.211044690432027</v>
          </cell>
          <cell r="AL41">
            <v>0.2021395003423094</v>
          </cell>
          <cell r="AN41">
            <v>0.1681903490098193</v>
          </cell>
          <cell r="AO41">
            <v>0.13773486599675369</v>
          </cell>
          <cell r="AP41">
            <v>0.31606239662505681</v>
          </cell>
          <cell r="AQ41">
            <v>0.16963162664324041</v>
          </cell>
          <cell r="AR41">
            <v>0.24927315325476221</v>
          </cell>
          <cell r="AS41">
            <v>0.14814517851918929</v>
          </cell>
          <cell r="AT41">
            <v>9.0892067458480552E-2</v>
          </cell>
          <cell r="AU41">
            <v>0.5310090146958828</v>
          </cell>
          <cell r="AY41">
            <v>1</v>
          </cell>
        </row>
        <row r="42">
          <cell r="M42">
            <v>179020.2</v>
          </cell>
          <cell r="N42">
            <v>293295.40000000002</v>
          </cell>
          <cell r="P42">
            <v>87592.8</v>
          </cell>
          <cell r="Q42">
            <v>105836.8</v>
          </cell>
          <cell r="R42">
            <v>82920.399999999994</v>
          </cell>
          <cell r="S42">
            <v>99561.2</v>
          </cell>
          <cell r="T42">
            <v>833683.8</v>
          </cell>
          <cell r="U42">
            <v>773706</v>
          </cell>
          <cell r="V42">
            <v>31704.6</v>
          </cell>
          <cell r="W42">
            <v>90916.800000000003</v>
          </cell>
          <cell r="Y42">
            <v>0.2155058882199227</v>
          </cell>
          <cell r="Z42">
            <v>0.37352091707289209</v>
          </cell>
          <cell r="AB42">
            <v>0.16411782239447339</v>
          </cell>
          <cell r="AC42">
            <v>0.2386651416018139</v>
          </cell>
          <cell r="AD42">
            <v>0.31329449778422708</v>
          </cell>
          <cell r="AE42">
            <v>0.40723951440304518</v>
          </cell>
          <cell r="AF42">
            <v>0.46912988265976308</v>
          </cell>
          <cell r="AG42">
            <v>0.61023667780682445</v>
          </cell>
          <cell r="AH42">
            <v>0.15150477280840269</v>
          </cell>
          <cell r="AI42">
            <v>0.51690839370712638</v>
          </cell>
          <cell r="AK42">
            <v>0.2155058882199227</v>
          </cell>
          <cell r="AL42">
            <v>0.1562103422824293</v>
          </cell>
          <cell r="AN42">
            <v>0.16411782239447339</v>
          </cell>
          <cell r="AO42">
            <v>0.1075367367942817</v>
          </cell>
          <cell r="AP42">
            <v>0.31329449778422708</v>
          </cell>
          <cell r="AQ42">
            <v>0.1504679875914007</v>
          </cell>
          <cell r="AR42">
            <v>0.25097395307384429</v>
          </cell>
          <cell r="AS42">
            <v>0.1500311492476612</v>
          </cell>
          <cell r="AT42">
            <v>0.15150477280840269</v>
          </cell>
          <cell r="AU42">
            <v>0.37071733791381117</v>
          </cell>
          <cell r="AY42">
            <v>-1</v>
          </cell>
        </row>
        <row r="43">
          <cell r="M43">
            <v>398104.4</v>
          </cell>
          <cell r="N43">
            <v>805281.6</v>
          </cell>
          <cell r="P43">
            <v>426705.8</v>
          </cell>
          <cell r="Q43">
            <v>477592.2</v>
          </cell>
          <cell r="R43">
            <v>241499.6</v>
          </cell>
          <cell r="S43">
            <v>522922</v>
          </cell>
          <cell r="T43">
            <v>748229.6</v>
          </cell>
          <cell r="U43">
            <v>849370.4</v>
          </cell>
          <cell r="V43">
            <v>1265704.8</v>
          </cell>
          <cell r="W43">
            <v>1056339.8</v>
          </cell>
          <cell r="Y43">
            <v>0.40824315864592792</v>
          </cell>
          <cell r="Z43">
            <v>0.6733284514397383</v>
          </cell>
          <cell r="AB43">
            <v>0.59757900699041788</v>
          </cell>
          <cell r="AC43">
            <v>0.584012874198379</v>
          </cell>
          <cell r="AD43">
            <v>0.27420482761226589</v>
          </cell>
          <cell r="AE43">
            <v>0.45803613150492312</v>
          </cell>
          <cell r="AF43">
            <v>0.32982780458405608</v>
          </cell>
          <cell r="AG43">
            <v>0.59483848433010278</v>
          </cell>
          <cell r="AH43">
            <v>0.84220278896391387</v>
          </cell>
          <cell r="AI43">
            <v>1.931935232132673</v>
          </cell>
          <cell r="AK43">
            <v>0.40824315864592792</v>
          </cell>
          <cell r="AL43">
            <v>0.27627256782725451</v>
          </cell>
          <cell r="AN43">
            <v>0.59757900699041788</v>
          </cell>
          <cell r="AO43">
            <v>0.272809946804773</v>
          </cell>
          <cell r="AP43">
            <v>0.27420482761226589</v>
          </cell>
          <cell r="AQ43">
            <v>0.18360317829065029</v>
          </cell>
          <cell r="AR43">
            <v>0.17202702141366891</v>
          </cell>
          <cell r="AS43">
            <v>0.12906301687471569</v>
          </cell>
          <cell r="AT43">
            <v>0.84220278896391387</v>
          </cell>
          <cell r="AU43">
            <v>1.519174118572846</v>
          </cell>
          <cell r="AY43">
            <v>-1</v>
          </cell>
        </row>
        <row r="44">
          <cell r="M44">
            <v>2110707.6</v>
          </cell>
          <cell r="N44">
            <v>679288.4</v>
          </cell>
          <cell r="P44">
            <v>1516194.8</v>
          </cell>
          <cell r="Q44">
            <v>251014.6</v>
          </cell>
          <cell r="R44">
            <v>3262323</v>
          </cell>
          <cell r="S44">
            <v>329056.40000000002</v>
          </cell>
          <cell r="T44">
            <v>1792351.2</v>
          </cell>
          <cell r="U44">
            <v>971234</v>
          </cell>
          <cell r="V44">
            <v>3997271.2</v>
          </cell>
          <cell r="W44">
            <v>640730.6</v>
          </cell>
          <cell r="Y44">
            <v>1.3786345764063299</v>
          </cell>
          <cell r="Z44">
            <v>0.55218683890998366</v>
          </cell>
          <cell r="AB44">
            <v>1.2132381742063441</v>
          </cell>
          <cell r="AC44">
            <v>0.36091052299016152</v>
          </cell>
          <cell r="AD44">
            <v>2.168070557294413</v>
          </cell>
          <cell r="AE44">
            <v>0.39272519126534461</v>
          </cell>
          <cell r="AF44">
            <v>1.1025656784418969</v>
          </cell>
          <cell r="AG44">
            <v>0.66259469655342396</v>
          </cell>
          <cell r="AH44">
            <v>1.5994236964732409</v>
          </cell>
          <cell r="AI44">
            <v>0.93390518496744335</v>
          </cell>
          <cell r="AK44">
            <v>1.3786345764063299</v>
          </cell>
          <cell r="AL44">
            <v>0.26972818439826368</v>
          </cell>
          <cell r="AN44">
            <v>1.2132381742063441</v>
          </cell>
          <cell r="AO44">
            <v>0.1979329654132016</v>
          </cell>
          <cell r="AP44">
            <v>2.168070557294413</v>
          </cell>
          <cell r="AQ44">
            <v>0.19923888598568729</v>
          </cell>
          <cell r="AR44">
            <v>0.59807464065961535</v>
          </cell>
          <cell r="AS44">
            <v>0.13266672701574861</v>
          </cell>
          <cell r="AT44">
            <v>1.5994236964732409</v>
          </cell>
          <cell r="AU44">
            <v>0.60042521073482935</v>
          </cell>
          <cell r="AY44">
            <v>1</v>
          </cell>
        </row>
        <row r="45">
          <cell r="M45">
            <v>710786</v>
          </cell>
          <cell r="N45">
            <v>515431.4</v>
          </cell>
          <cell r="P45">
            <v>1015248</v>
          </cell>
          <cell r="Q45">
            <v>195491</v>
          </cell>
          <cell r="R45">
            <v>1099413.6000000001</v>
          </cell>
          <cell r="S45">
            <v>308646.8</v>
          </cell>
          <cell r="T45">
            <v>1762472.6</v>
          </cell>
          <cell r="U45">
            <v>968686</v>
          </cell>
          <cell r="V45">
            <v>2941226.4</v>
          </cell>
          <cell r="W45">
            <v>565879.4</v>
          </cell>
          <cell r="Y45">
            <v>0.56781106959097083</v>
          </cell>
          <cell r="Z45">
            <v>0.456435405369848</v>
          </cell>
          <cell r="AB45">
            <v>0.63974256440415045</v>
          </cell>
          <cell r="AC45">
            <v>0.32258464521728458</v>
          </cell>
          <cell r="AD45">
            <v>0.81717948620207603</v>
          </cell>
          <cell r="AE45">
            <v>0.34584964802488682</v>
          </cell>
          <cell r="AF45">
            <v>1.079028094839305</v>
          </cell>
          <cell r="AG45">
            <v>0.65775894243270161</v>
          </cell>
          <cell r="AH45">
            <v>1.2194160414393991</v>
          </cell>
          <cell r="AI45">
            <v>0.97932261927053332</v>
          </cell>
          <cell r="AK45">
            <v>0.56781106959097083</v>
          </cell>
          <cell r="AL45">
            <v>0.201137107796967</v>
          </cell>
          <cell r="AN45">
            <v>0.63974256440415045</v>
          </cell>
          <cell r="AO45">
            <v>0.1493275962071493</v>
          </cell>
          <cell r="AP45">
            <v>0.81717948620207603</v>
          </cell>
          <cell r="AQ45">
            <v>0.15742745981551701</v>
          </cell>
          <cell r="AR45">
            <v>0.58285544803366063</v>
          </cell>
          <cell r="AS45">
            <v>0.13222728255204849</v>
          </cell>
          <cell r="AT45">
            <v>1.2194160414393991</v>
          </cell>
          <cell r="AU45">
            <v>0.65848006648011503</v>
          </cell>
          <cell r="AY45">
            <v>1</v>
          </cell>
        </row>
        <row r="46">
          <cell r="M46">
            <v>141053.20000000001</v>
          </cell>
          <cell r="N46">
            <v>1199012</v>
          </cell>
          <cell r="P46">
            <v>81883</v>
          </cell>
          <cell r="Q46">
            <v>774913</v>
          </cell>
          <cell r="R46">
            <v>42326</v>
          </cell>
          <cell r="S46">
            <v>925245.2</v>
          </cell>
          <cell r="T46">
            <v>782969.8</v>
          </cell>
          <cell r="U46">
            <v>903219.19999999995</v>
          </cell>
          <cell r="V46">
            <v>142347.4</v>
          </cell>
          <cell r="W46">
            <v>1528030.6</v>
          </cell>
          <cell r="Y46">
            <v>0.2045361595693975</v>
          </cell>
          <cell r="Z46">
            <v>0.94052542792633176</v>
          </cell>
          <cell r="AB46">
            <v>0.17463482659659341</v>
          </cell>
          <cell r="AC46">
            <v>0.77662289619911462</v>
          </cell>
          <cell r="AD46">
            <v>7.9386004153639028E-2</v>
          </cell>
          <cell r="AE46">
            <v>0.71502181394025688</v>
          </cell>
          <cell r="AF46">
            <v>0.36736401286907489</v>
          </cell>
          <cell r="AG46">
            <v>0.63435662072151899</v>
          </cell>
          <cell r="AH46">
            <v>0.33758388366550213</v>
          </cell>
          <cell r="AI46">
            <v>3.0720797751098869</v>
          </cell>
          <cell r="AK46">
            <v>0.2045361595693975</v>
          </cell>
          <cell r="AL46">
            <v>0.34772927360609168</v>
          </cell>
          <cell r="AN46">
            <v>0.17463482659659341</v>
          </cell>
          <cell r="AO46">
            <v>0.27403289260109892</v>
          </cell>
          <cell r="AP46">
            <v>7.9386004153639028E-2</v>
          </cell>
          <cell r="AQ46">
            <v>0.23281196434982121</v>
          </cell>
          <cell r="AR46">
            <v>0.1895475062541663</v>
          </cell>
          <cell r="AS46">
            <v>0.1339982147328555</v>
          </cell>
          <cell r="AT46">
            <v>0.33758388366550213</v>
          </cell>
          <cell r="AU46">
            <v>2.555712615000084</v>
          </cell>
          <cell r="AY46">
            <v>-1</v>
          </cell>
        </row>
        <row r="47">
          <cell r="M47">
            <v>87627.6</v>
          </cell>
          <cell r="N47">
            <v>1156932.8</v>
          </cell>
          <cell r="P47">
            <v>62417.4</v>
          </cell>
          <cell r="Q47">
            <v>864405.6</v>
          </cell>
          <cell r="R47">
            <v>25560.400000000001</v>
          </cell>
          <cell r="S47">
            <v>942315.4</v>
          </cell>
          <cell r="T47">
            <v>754299.2</v>
          </cell>
          <cell r="U47">
            <v>880150.2</v>
          </cell>
          <cell r="V47">
            <v>104965.4</v>
          </cell>
          <cell r="W47">
            <v>1594299.6</v>
          </cell>
          <cell r="Y47">
            <v>0.15973075898364181</v>
          </cell>
          <cell r="Z47">
            <v>0.9332261589355767</v>
          </cell>
          <cell r="AB47">
            <v>0.16895941279944959</v>
          </cell>
          <cell r="AC47">
            <v>0.86897779062273917</v>
          </cell>
          <cell r="AD47">
            <v>4.7524866415187668E-2</v>
          </cell>
          <cell r="AE47">
            <v>0.79398618303239343</v>
          </cell>
          <cell r="AF47">
            <v>0.3345150818582624</v>
          </cell>
          <cell r="AG47">
            <v>0.61304378281347449</v>
          </cell>
          <cell r="AH47">
            <v>0.26788948704488569</v>
          </cell>
          <cell r="AI47">
            <v>3.252672768384218</v>
          </cell>
          <cell r="AK47">
            <v>0.15973075898364181</v>
          </cell>
          <cell r="AL47">
            <v>0.37825082559138529</v>
          </cell>
          <cell r="AN47">
            <v>0.16895941279944959</v>
          </cell>
          <cell r="AO47">
            <v>0.36482649720273908</v>
          </cell>
          <cell r="AP47">
            <v>4.7524866415187668E-2</v>
          </cell>
          <cell r="AQ47">
            <v>0.36297214678488671</v>
          </cell>
          <cell r="AR47">
            <v>0.1755444252397865</v>
          </cell>
          <cell r="AS47">
            <v>0.13957149526104329</v>
          </cell>
          <cell r="AT47">
            <v>0.26788948704488569</v>
          </cell>
          <cell r="AU47">
            <v>2.7219276314601299</v>
          </cell>
          <cell r="AY47">
            <v>-1</v>
          </cell>
        </row>
        <row r="48">
          <cell r="M48">
            <v>659907.80000000005</v>
          </cell>
          <cell r="N48">
            <v>501940.6</v>
          </cell>
          <cell r="P48">
            <v>1677908.6</v>
          </cell>
          <cell r="Q48">
            <v>196698</v>
          </cell>
          <cell r="R48">
            <v>1172437</v>
          </cell>
          <cell r="S48">
            <v>252414.8</v>
          </cell>
          <cell r="T48">
            <v>1783749</v>
          </cell>
          <cell r="U48">
            <v>969856.2</v>
          </cell>
          <cell r="V48">
            <v>1920067.8</v>
          </cell>
          <cell r="W48">
            <v>409412.2</v>
          </cell>
          <cell r="Y48">
            <v>0.54204938900656996</v>
          </cell>
          <cell r="Z48">
            <v>0.45898343748413029</v>
          </cell>
          <cell r="AB48">
            <v>0.752830677392194</v>
          </cell>
          <cell r="AC48">
            <v>0.29495909800753001</v>
          </cell>
          <cell r="AD48">
            <v>0.7874053737148643</v>
          </cell>
          <cell r="AE48">
            <v>0.31324816746637218</v>
          </cell>
          <cell r="AF48">
            <v>1.1069877597037701</v>
          </cell>
          <cell r="AG48">
            <v>0.67126401737332342</v>
          </cell>
          <cell r="AH48">
            <v>0.926608879910782</v>
          </cell>
          <cell r="AI48">
            <v>0.9084666726645082</v>
          </cell>
          <cell r="AK48">
            <v>0.54204938900656996</v>
          </cell>
          <cell r="AL48">
            <v>0.18698242423124611</v>
          </cell>
          <cell r="AN48">
            <v>0.752830677392194</v>
          </cell>
          <cell r="AO48">
            <v>0.13310398180619809</v>
          </cell>
          <cell r="AP48">
            <v>0.7874053737148643</v>
          </cell>
          <cell r="AQ48">
            <v>0.1415011656004935</v>
          </cell>
          <cell r="AR48">
            <v>0.59589836224913595</v>
          </cell>
          <cell r="AS48">
            <v>0.13609929699450729</v>
          </cell>
          <cell r="AT48">
            <v>0.926608879910782</v>
          </cell>
          <cell r="AU48">
            <v>0.6089831668417901</v>
          </cell>
          <cell r="AY48">
            <v>1</v>
          </cell>
        </row>
        <row r="49">
          <cell r="M49">
            <v>2546862</v>
          </cell>
          <cell r="N49">
            <v>768420.6</v>
          </cell>
          <cell r="P49">
            <v>1017681</v>
          </cell>
          <cell r="Q49">
            <v>298372.59999999998</v>
          </cell>
          <cell r="R49">
            <v>2405245.7999999998</v>
          </cell>
          <cell r="S49">
            <v>393914.8</v>
          </cell>
          <cell r="T49">
            <v>1768212.8</v>
          </cell>
          <cell r="U49">
            <v>974442.4</v>
          </cell>
          <cell r="V49">
            <v>8774115</v>
          </cell>
          <cell r="W49">
            <v>804698</v>
          </cell>
          <cell r="Y49">
            <v>1.724822927638888</v>
          </cell>
          <cell r="Z49">
            <v>0.59942895802669227</v>
          </cell>
          <cell r="AB49">
            <v>0.94178158480790441</v>
          </cell>
          <cell r="AC49">
            <v>0.36644467559526672</v>
          </cell>
          <cell r="AD49">
            <v>1.756805275613442</v>
          </cell>
          <cell r="AE49">
            <v>0.43732006507925691</v>
          </cell>
          <cell r="AF49">
            <v>1.0904973166994749</v>
          </cell>
          <cell r="AG49">
            <v>0.671882853563875</v>
          </cell>
          <cell r="AH49">
            <v>2.8740363298449672</v>
          </cell>
          <cell r="AI49">
            <v>1.026272581145167</v>
          </cell>
          <cell r="AK49">
            <v>1.724822927638888</v>
          </cell>
          <cell r="AL49">
            <v>0.29238213058561091</v>
          </cell>
          <cell r="AN49">
            <v>0.94178158480790441</v>
          </cell>
          <cell r="AO49">
            <v>0.20359161099768239</v>
          </cell>
          <cell r="AP49">
            <v>1.756805275613442</v>
          </cell>
          <cell r="AQ49">
            <v>0.2170350750442594</v>
          </cell>
          <cell r="AR49">
            <v>0.58602962894365196</v>
          </cell>
          <cell r="AS49">
            <v>0.14238740899600091</v>
          </cell>
          <cell r="AT49">
            <v>2.8740363298449672</v>
          </cell>
          <cell r="AU49">
            <v>0.68447214304469528</v>
          </cell>
          <cell r="AY49">
            <v>1</v>
          </cell>
        </row>
        <row r="50">
          <cell r="M50">
            <v>392252.4</v>
          </cell>
          <cell r="N50">
            <v>823159.2</v>
          </cell>
          <cell r="P50">
            <v>209236.2</v>
          </cell>
          <cell r="Q50">
            <v>455073</v>
          </cell>
          <cell r="R50">
            <v>223061.4</v>
          </cell>
          <cell r="S50">
            <v>529101.19999999995</v>
          </cell>
          <cell r="T50">
            <v>780876.80000000005</v>
          </cell>
          <cell r="U50">
            <v>860716.6</v>
          </cell>
          <cell r="V50">
            <v>659255.80000000005</v>
          </cell>
          <cell r="W50">
            <v>946847.6</v>
          </cell>
          <cell r="Y50">
            <v>0.41540032420307399</v>
          </cell>
          <cell r="Z50">
            <v>0.69433883531019092</v>
          </cell>
          <cell r="AB50">
            <v>0.33284595759469082</v>
          </cell>
          <cell r="AC50">
            <v>0.51355861899792221</v>
          </cell>
          <cell r="AD50">
            <v>0.29573823781684039</v>
          </cell>
          <cell r="AE50">
            <v>0.48132061129435899</v>
          </cell>
          <cell r="AF50">
            <v>0.36581483837217088</v>
          </cell>
          <cell r="AG50">
            <v>0.60452850111760204</v>
          </cell>
          <cell r="AH50">
            <v>0.61657374794594944</v>
          </cell>
          <cell r="AI50">
            <v>1.8361939370166509</v>
          </cell>
          <cell r="AK50">
            <v>0.41540032420307399</v>
          </cell>
          <cell r="AL50">
            <v>0.32563310810364782</v>
          </cell>
          <cell r="AN50">
            <v>0.33284595759469082</v>
          </cell>
          <cell r="AO50">
            <v>0.2301793062069919</v>
          </cell>
          <cell r="AP50">
            <v>0.29573823781684039</v>
          </cell>
          <cell r="AQ50">
            <v>0.22907732343301171</v>
          </cell>
          <cell r="AR50">
            <v>0.187794238422066</v>
          </cell>
          <cell r="AS50">
            <v>0.1213559088762849</v>
          </cell>
          <cell r="AT50">
            <v>0.61657374794594944</v>
          </cell>
          <cell r="AU50">
            <v>1.4605003678239881</v>
          </cell>
          <cell r="AY50">
            <v>-1</v>
          </cell>
        </row>
        <row r="51">
          <cell r="M51">
            <v>398104.4</v>
          </cell>
          <cell r="N51">
            <v>805281.6</v>
          </cell>
          <cell r="P51">
            <v>426705.8</v>
          </cell>
          <cell r="Q51">
            <v>477592.2</v>
          </cell>
          <cell r="R51">
            <v>241499.6</v>
          </cell>
          <cell r="S51">
            <v>522922</v>
          </cell>
          <cell r="T51">
            <v>748229.6</v>
          </cell>
          <cell r="U51">
            <v>849370.4</v>
          </cell>
          <cell r="V51">
            <v>1265704.8</v>
          </cell>
          <cell r="W51">
            <v>1056339.8</v>
          </cell>
          <cell r="Y51">
            <v>0.4292423162609339</v>
          </cell>
          <cell r="Z51">
            <v>0.68694960507564251</v>
          </cell>
          <cell r="AB51">
            <v>0.58758131239446809</v>
          </cell>
          <cell r="AC51">
            <v>0.55782433963031508</v>
          </cell>
          <cell r="AD51">
            <v>0.28487285901792347</v>
          </cell>
          <cell r="AE51">
            <v>0.46900320262648171</v>
          </cell>
          <cell r="AF51">
            <v>0.33219238929450512</v>
          </cell>
          <cell r="AG51">
            <v>0.59522651187144215</v>
          </cell>
          <cell r="AH51">
            <v>0.84840533602982759</v>
          </cell>
          <cell r="AI51">
            <v>1.926759618660435</v>
          </cell>
          <cell r="AK51">
            <v>0.4292423162609339</v>
          </cell>
          <cell r="AL51">
            <v>0.27738876896910358</v>
          </cell>
          <cell r="AN51">
            <v>0.58758131239446809</v>
          </cell>
          <cell r="AO51">
            <v>0.2505395418033004</v>
          </cell>
          <cell r="AP51">
            <v>0.28487285901792347</v>
          </cell>
          <cell r="AQ51">
            <v>0.1862457160372287</v>
          </cell>
          <cell r="AR51">
            <v>0.17312474888749421</v>
          </cell>
          <cell r="AS51">
            <v>0.1297929913271218</v>
          </cell>
          <cell r="AT51">
            <v>0.84840533602982759</v>
          </cell>
          <cell r="AU51">
            <v>1.515682878810912</v>
          </cell>
          <cell r="AY51">
            <v>-1</v>
          </cell>
        </row>
        <row r="52">
          <cell r="M52">
            <v>2110707.6</v>
          </cell>
          <cell r="N52">
            <v>679288.4</v>
          </cell>
          <cell r="P52">
            <v>1516194.8</v>
          </cell>
          <cell r="Q52">
            <v>251014.6</v>
          </cell>
          <cell r="R52">
            <v>3262323</v>
          </cell>
          <cell r="S52">
            <v>329056.40000000002</v>
          </cell>
          <cell r="T52">
            <v>1792351.2</v>
          </cell>
          <cell r="U52">
            <v>971234</v>
          </cell>
          <cell r="V52">
            <v>3997271.2</v>
          </cell>
          <cell r="W52">
            <v>640730.6</v>
          </cell>
          <cell r="Y52">
            <v>1.434834815887734</v>
          </cell>
          <cell r="Z52">
            <v>0.54994350369088352</v>
          </cell>
          <cell r="AB52">
            <v>1.206232342805015</v>
          </cell>
          <cell r="AC52">
            <v>0.34087452421081249</v>
          </cell>
          <cell r="AD52">
            <v>2.2098391503095631</v>
          </cell>
          <cell r="AE52">
            <v>0.39996640370227399</v>
          </cell>
          <cell r="AF52">
            <v>1.1068232549354431</v>
          </cell>
          <cell r="AG52">
            <v>0.66482494836673145</v>
          </cell>
          <cell r="AH52">
            <v>1.5186813066247851</v>
          </cell>
          <cell r="AI52">
            <v>0.93182097570970657</v>
          </cell>
          <cell r="AK52">
            <v>1.434834815887734</v>
          </cell>
          <cell r="AL52">
            <v>0.26312436438165598</v>
          </cell>
          <cell r="AN52">
            <v>1.206232342805015</v>
          </cell>
          <cell r="AO52">
            <v>0.1802149718103464</v>
          </cell>
          <cell r="AP52">
            <v>2.2098391503095631</v>
          </cell>
          <cell r="AQ52">
            <v>0.20463053183630109</v>
          </cell>
          <cell r="AR52">
            <v>0.6010521712247282</v>
          </cell>
          <cell r="AS52">
            <v>0.1325932350009679</v>
          </cell>
          <cell r="AT52">
            <v>1.5186813066247851</v>
          </cell>
          <cell r="AU52">
            <v>0.5999678158201277</v>
          </cell>
          <cell r="AY52">
            <v>1</v>
          </cell>
        </row>
        <row r="53">
          <cell r="M53">
            <v>710786</v>
          </cell>
          <cell r="N53">
            <v>515431.4</v>
          </cell>
          <cell r="P53">
            <v>1015248</v>
          </cell>
          <cell r="Q53">
            <v>195491</v>
          </cell>
          <cell r="R53">
            <v>1099413.6000000001</v>
          </cell>
          <cell r="S53">
            <v>308646.8</v>
          </cell>
          <cell r="T53">
            <v>1762472.6</v>
          </cell>
          <cell r="U53">
            <v>968686</v>
          </cell>
          <cell r="V53">
            <v>2941226.4</v>
          </cell>
          <cell r="W53">
            <v>565879.4</v>
          </cell>
          <cell r="Y53">
            <v>0.57958364128135142</v>
          </cell>
          <cell r="Z53">
            <v>0.46147409444674847</v>
          </cell>
          <cell r="AB53">
            <v>0.63317845399724315</v>
          </cell>
          <cell r="AC53">
            <v>0.30815374939120382</v>
          </cell>
          <cell r="AD53">
            <v>0.81647331155836578</v>
          </cell>
          <cell r="AE53">
            <v>0.34744772398844359</v>
          </cell>
          <cell r="AF53">
            <v>1.090055184811354</v>
          </cell>
          <cell r="AG53">
            <v>0.66814183820970352</v>
          </cell>
          <cell r="AH53">
            <v>1.213206712482497</v>
          </cell>
          <cell r="AI53">
            <v>0.98260460151359441</v>
          </cell>
          <cell r="AK53">
            <v>0.57958364128135142</v>
          </cell>
          <cell r="AL53">
            <v>0.1995045993011445</v>
          </cell>
          <cell r="AN53">
            <v>0.63317845399724315</v>
          </cell>
          <cell r="AO53">
            <v>0.13663941340637389</v>
          </cell>
          <cell r="AP53">
            <v>0.81647331155836578</v>
          </cell>
          <cell r="AQ53">
            <v>0.15809632954187691</v>
          </cell>
          <cell r="AR53">
            <v>0.58909195791929958</v>
          </cell>
          <cell r="AS53">
            <v>0.1345583911519497</v>
          </cell>
          <cell r="AT53">
            <v>1.213206712482497</v>
          </cell>
          <cell r="AU53">
            <v>0.66567626497708265</v>
          </cell>
          <cell r="AY53">
            <v>1</v>
          </cell>
        </row>
        <row r="54">
          <cell r="M54">
            <v>141053.20000000001</v>
          </cell>
          <cell r="N54">
            <v>1199012</v>
          </cell>
          <cell r="P54">
            <v>81883</v>
          </cell>
          <cell r="Q54">
            <v>774913</v>
          </cell>
          <cell r="R54">
            <v>42326</v>
          </cell>
          <cell r="S54">
            <v>925245.2</v>
          </cell>
          <cell r="T54">
            <v>782969.8</v>
          </cell>
          <cell r="U54">
            <v>903219.19999999995</v>
          </cell>
          <cell r="V54">
            <v>142347.4</v>
          </cell>
          <cell r="W54">
            <v>1528030.6</v>
          </cell>
          <cell r="Y54">
            <v>0.18610594761557869</v>
          </cell>
          <cell r="Z54">
            <v>0.92627280731685457</v>
          </cell>
          <cell r="AB54">
            <v>0.1692411597992759</v>
          </cell>
          <cell r="AC54">
            <v>0.75940731101436543</v>
          </cell>
          <cell r="AD54">
            <v>7.8562416788190564E-2</v>
          </cell>
          <cell r="AE54">
            <v>0.7069851405918598</v>
          </cell>
          <cell r="AF54">
            <v>0.3667235994711518</v>
          </cell>
          <cell r="AG54">
            <v>0.63306940458714966</v>
          </cell>
          <cell r="AH54">
            <v>0.32957715489901601</v>
          </cell>
          <cell r="AI54">
            <v>3.0779521849006408</v>
          </cell>
          <cell r="AK54">
            <v>0.18610594761557869</v>
          </cell>
          <cell r="AL54">
            <v>0.34533807220868762</v>
          </cell>
          <cell r="AN54">
            <v>0.1692411597992759</v>
          </cell>
          <cell r="AO54">
            <v>0.25952454060316082</v>
          </cell>
          <cell r="AP54">
            <v>7.8562416788190564E-2</v>
          </cell>
          <cell r="AQ54">
            <v>0.2311291250400245</v>
          </cell>
          <cell r="AR54">
            <v>0.18905268027447161</v>
          </cell>
          <cell r="AS54">
            <v>0.13527490971609951</v>
          </cell>
          <cell r="AT54">
            <v>0.32957715489901601</v>
          </cell>
          <cell r="AU54">
            <v>2.5577855331357569</v>
          </cell>
          <cell r="AY54">
            <v>-1</v>
          </cell>
        </row>
        <row r="55">
          <cell r="M55">
            <v>87627.6</v>
          </cell>
          <cell r="N55">
            <v>1156932.8</v>
          </cell>
          <cell r="P55">
            <v>62417.4</v>
          </cell>
          <cell r="Q55">
            <v>864405.6</v>
          </cell>
          <cell r="R55">
            <v>25560.400000000001</v>
          </cell>
          <cell r="S55">
            <v>942315.4</v>
          </cell>
          <cell r="T55">
            <v>754299.2</v>
          </cell>
          <cell r="U55">
            <v>880150.2</v>
          </cell>
          <cell r="V55">
            <v>104965.4</v>
          </cell>
          <cell r="W55">
            <v>1594299.6</v>
          </cell>
          <cell r="Y55">
            <v>0.15003646262921391</v>
          </cell>
          <cell r="Z55">
            <v>0.91233936990611253</v>
          </cell>
          <cell r="AB55">
            <v>0.1693555888079572</v>
          </cell>
          <cell r="AC55">
            <v>0.87879365161643364</v>
          </cell>
          <cell r="AD55">
            <v>4.7190285054966759E-2</v>
          </cell>
          <cell r="AE55">
            <v>0.7863092614803463</v>
          </cell>
          <cell r="AF55">
            <v>0.33652041302993901</v>
          </cell>
          <cell r="AG55">
            <v>0.61321712695062158</v>
          </cell>
          <cell r="AH55">
            <v>0.27488850159570571</v>
          </cell>
          <cell r="AI55">
            <v>3.150472636893392</v>
          </cell>
          <cell r="AK55">
            <v>0.15003646262921391</v>
          </cell>
          <cell r="AL55">
            <v>0.36483613597229131</v>
          </cell>
          <cell r="AN55">
            <v>0.1693555888079572</v>
          </cell>
          <cell r="AO55">
            <v>0.37120232841116368</v>
          </cell>
          <cell r="AP55">
            <v>4.7190285054966759E-2</v>
          </cell>
          <cell r="AQ55">
            <v>0.3589145359583199</v>
          </cell>
          <cell r="AR55">
            <v>0.17650431706570091</v>
          </cell>
          <cell r="AS55">
            <v>0.139451669389382</v>
          </cell>
          <cell r="AT55">
            <v>0.27488850159570571</v>
          </cell>
          <cell r="AU55">
            <v>2.6170863336417818</v>
          </cell>
          <cell r="AY55">
            <v>-1</v>
          </cell>
        </row>
        <row r="56">
          <cell r="M56">
            <v>659907.80000000005</v>
          </cell>
          <cell r="N56">
            <v>501940.6</v>
          </cell>
          <cell r="P56">
            <v>1677908.6</v>
          </cell>
          <cell r="Q56">
            <v>196698</v>
          </cell>
          <cell r="R56">
            <v>1172437</v>
          </cell>
          <cell r="S56">
            <v>252414.8</v>
          </cell>
          <cell r="T56">
            <v>1783749</v>
          </cell>
          <cell r="U56">
            <v>969856.2</v>
          </cell>
          <cell r="V56">
            <v>1920067.8</v>
          </cell>
          <cell r="W56">
            <v>409412.2</v>
          </cell>
          <cell r="Y56">
            <v>0.52541840020567177</v>
          </cell>
          <cell r="Z56">
            <v>0.45108749032951889</v>
          </cell>
          <cell r="AB56">
            <v>0.763904244400328</v>
          </cell>
          <cell r="AC56">
            <v>0.30363193438970482</v>
          </cell>
          <cell r="AD56">
            <v>0.77779663819819689</v>
          </cell>
          <cell r="AE56">
            <v>0.30317802121862769</v>
          </cell>
          <cell r="AF56">
            <v>1.095217068679631</v>
          </cell>
          <cell r="AG56">
            <v>0.65939722442999482</v>
          </cell>
          <cell r="AH56">
            <v>0.91714965701103213</v>
          </cell>
          <cell r="AI56">
            <v>0.86638292553834617</v>
          </cell>
          <cell r="AK56">
            <v>0.52541840020567177</v>
          </cell>
          <cell r="AL56">
            <v>0.1817662847694009</v>
          </cell>
          <cell r="AN56">
            <v>0.763904244400328</v>
          </cell>
          <cell r="AO56">
            <v>0.13828208339400591</v>
          </cell>
          <cell r="AP56">
            <v>0.77779663819819689</v>
          </cell>
          <cell r="AQ56">
            <v>0.1355874446686357</v>
          </cell>
          <cell r="AR56">
            <v>0.58943002726882698</v>
          </cell>
          <cell r="AS56">
            <v>0.13134543383494021</v>
          </cell>
          <cell r="AT56">
            <v>0.91714965701103213</v>
          </cell>
          <cell r="AU56">
            <v>0.56981841544620693</v>
          </cell>
          <cell r="AY56">
            <v>1</v>
          </cell>
        </row>
        <row r="57">
          <cell r="M57">
            <v>2546862</v>
          </cell>
          <cell r="N57">
            <v>768420.6</v>
          </cell>
          <cell r="P57">
            <v>1017681</v>
          </cell>
          <cell r="Q57">
            <v>298372.59999999998</v>
          </cell>
          <cell r="R57">
            <v>2405245.7999999998</v>
          </cell>
          <cell r="S57">
            <v>393914.8</v>
          </cell>
          <cell r="T57">
            <v>1768212.8</v>
          </cell>
          <cell r="U57">
            <v>974442.4</v>
          </cell>
          <cell r="V57">
            <v>8774115</v>
          </cell>
          <cell r="W57">
            <v>804698</v>
          </cell>
          <cell r="Y57">
            <v>1.6707926192320881</v>
          </cell>
          <cell r="Z57">
            <v>0.59070653384551408</v>
          </cell>
          <cell r="AB57">
            <v>0.94417317280312996</v>
          </cell>
          <cell r="AC57">
            <v>0.37093488720129242</v>
          </cell>
          <cell r="AD57">
            <v>1.7392931944224981</v>
          </cell>
          <cell r="AE57">
            <v>0.42992828381247822</v>
          </cell>
          <cell r="AF57">
            <v>1.086883017700166</v>
          </cell>
          <cell r="AG57">
            <v>0.66478084437549112</v>
          </cell>
          <cell r="AH57">
            <v>2.906556877819821</v>
          </cell>
          <cell r="AI57">
            <v>0.97737564044073222</v>
          </cell>
          <cell r="AK57">
            <v>1.6707926192320881</v>
          </cell>
          <cell r="AL57">
            <v>0.28902996638789769</v>
          </cell>
          <cell r="AN57">
            <v>0.94417317280312996</v>
          </cell>
          <cell r="AO57">
            <v>0.2055149681982584</v>
          </cell>
          <cell r="AP57">
            <v>1.7392931944224981</v>
          </cell>
          <cell r="AQ57">
            <v>0.21300680963322521</v>
          </cell>
          <cell r="AR57">
            <v>0.58311281069181864</v>
          </cell>
          <cell r="AS57">
            <v>0.13752016061916941</v>
          </cell>
          <cell r="AT57">
            <v>2.906556877819821</v>
          </cell>
          <cell r="AU57">
            <v>0.64147378704510627</v>
          </cell>
          <cell r="AY57">
            <v>1</v>
          </cell>
        </row>
        <row r="58">
          <cell r="M58">
            <v>392252.4</v>
          </cell>
          <cell r="N58">
            <v>823159.2</v>
          </cell>
          <cell r="P58">
            <v>209236.2</v>
          </cell>
          <cell r="Q58">
            <v>455073</v>
          </cell>
          <cell r="R58">
            <v>223061.4</v>
          </cell>
          <cell r="S58">
            <v>529101.19999999995</v>
          </cell>
          <cell r="T58">
            <v>780876.80000000005</v>
          </cell>
          <cell r="U58">
            <v>860716.6</v>
          </cell>
          <cell r="V58">
            <v>659255.80000000005</v>
          </cell>
          <cell r="W58">
            <v>946847.6</v>
          </cell>
          <cell r="Y58">
            <v>0.38625424457713958</v>
          </cell>
          <cell r="Z58">
            <v>0.67641857936978345</v>
          </cell>
          <cell r="AB58">
            <v>0.32425832379958591</v>
          </cell>
          <cell r="AC58">
            <v>0.52263924677390605</v>
          </cell>
          <cell r="AD58">
            <v>0.28905965145677331</v>
          </cell>
          <cell r="AE58">
            <v>0.47104558623395859</v>
          </cell>
          <cell r="AF58">
            <v>0.36587772620841857</v>
          </cell>
          <cell r="AG58">
            <v>0.60222982512786982</v>
          </cell>
          <cell r="AH58">
            <v>0.60218302584253247</v>
          </cell>
          <cell r="AI58">
            <v>1.7003653939347709</v>
          </cell>
          <cell r="AK58">
            <v>0.38625424457713958</v>
          </cell>
          <cell r="AL58">
            <v>0.31084202299825842</v>
          </cell>
          <cell r="AN58">
            <v>0.32425832379958591</v>
          </cell>
          <cell r="AO58">
            <v>0.2397311443986837</v>
          </cell>
          <cell r="AP58">
            <v>0.28905965145677331</v>
          </cell>
          <cell r="AQ58">
            <v>0.2233693964313716</v>
          </cell>
          <cell r="AR58">
            <v>0.1878058973699808</v>
          </cell>
          <cell r="AS58">
            <v>0.1193905458319932</v>
          </cell>
          <cell r="AT58">
            <v>0.60218302584253247</v>
          </cell>
          <cell r="AU58">
            <v>1.3285634895320979</v>
          </cell>
          <cell r="AY58">
            <v>-1</v>
          </cell>
        </row>
        <row r="292">
          <cell r="M292" t="str">
            <v>BNL</v>
          </cell>
          <cell r="N292" t="str">
            <v>BNL Causal</v>
          </cell>
          <cell r="O292" t="str">
            <v>BNL Causal HM</v>
          </cell>
          <cell r="P292" t="str">
            <v>SFS</v>
          </cell>
          <cell r="Q292" t="str">
            <v>SFS Causal</v>
          </cell>
          <cell r="R292" t="str">
            <v>SaLSa</v>
          </cell>
          <cell r="S292" t="str">
            <v>SaLSa Causal</v>
          </cell>
          <cell r="T292" t="str">
            <v>D&amp;C</v>
          </cell>
          <cell r="U292" t="str">
            <v>D&amp;C Causal</v>
          </cell>
          <cell r="V292" t="str">
            <v>BBS</v>
          </cell>
          <cell r="W292" t="str">
            <v>BBS Causal</v>
          </cell>
          <cell r="Y292" t="str">
            <v>BNL</v>
          </cell>
          <cell r="Z292" t="str">
            <v>BNL Causal</v>
          </cell>
          <cell r="AA292" t="str">
            <v>BNL Causal HM</v>
          </cell>
          <cell r="AB292" t="str">
            <v>SFS</v>
          </cell>
          <cell r="AC292" t="str">
            <v>SFS Causal</v>
          </cell>
          <cell r="AD292" t="str">
            <v>SaLSa</v>
          </cell>
          <cell r="AE292" t="str">
            <v>SaLSa Causal</v>
          </cell>
          <cell r="AF292" t="str">
            <v>D&amp;C</v>
          </cell>
          <cell r="AG292" t="str">
            <v>D&amp;C Causal</v>
          </cell>
          <cell r="AH292" t="str">
            <v>BBS</v>
          </cell>
          <cell r="AI292" t="str">
            <v>BBS Causal</v>
          </cell>
          <cell r="AK292" t="str">
            <v>BNL</v>
          </cell>
          <cell r="AL292" t="str">
            <v>BNL Causal</v>
          </cell>
          <cell r="AM292" t="str">
            <v>BNL Causal HM</v>
          </cell>
          <cell r="AN292" t="str">
            <v>SFS</v>
          </cell>
          <cell r="AO292" t="str">
            <v>SFS Causal</v>
          </cell>
          <cell r="AP292" t="str">
            <v>SaLSa</v>
          </cell>
          <cell r="AQ292" t="str">
            <v>SaLSa Causal</v>
          </cell>
          <cell r="AR292" t="str">
            <v>D&amp;C</v>
          </cell>
          <cell r="AS292" t="str">
            <v>D&amp;C Causal</v>
          </cell>
          <cell r="AT292" t="str">
            <v>BBS</v>
          </cell>
          <cell r="AU292" t="str">
            <v>BBS Causal</v>
          </cell>
        </row>
        <row r="294">
          <cell r="L294" t="str">
            <v>Target; Gain &gt; 1</v>
          </cell>
          <cell r="M294" t="e">
            <v>#DIV/0!</v>
          </cell>
          <cell r="N294" t="e">
            <v>#DIV/0!</v>
          </cell>
          <cell r="O294" t="e">
            <v>#DIV/0!</v>
          </cell>
          <cell r="P294" t="e">
            <v>#DIV/0!</v>
          </cell>
          <cell r="Q294" t="e">
            <v>#DIV/0!</v>
          </cell>
          <cell r="R294" t="e">
            <v>#DIV/0!</v>
          </cell>
          <cell r="S294" t="e">
            <v>#DIV/0!</v>
          </cell>
          <cell r="T294" t="e">
            <v>#DIV/0!</v>
          </cell>
          <cell r="U294" t="e">
            <v>#DIV/0!</v>
          </cell>
          <cell r="V294" t="e">
            <v>#DIV/0!</v>
          </cell>
          <cell r="W294" t="e">
            <v>#DIV/0!</v>
          </cell>
          <cell r="X294" t="str">
            <v>Target; Gain &gt; 1</v>
          </cell>
          <cell r="Y294" t="e">
            <v>#DIV/0!</v>
          </cell>
          <cell r="Z294" t="e">
            <v>#DIV/0!</v>
          </cell>
          <cell r="AA294" t="e">
            <v>#DIV/0!</v>
          </cell>
          <cell r="AB294" t="e">
            <v>#DIV/0!</v>
          </cell>
          <cell r="AC294" t="e">
            <v>#DIV/0!</v>
          </cell>
          <cell r="AD294" t="e">
            <v>#DIV/0!</v>
          </cell>
          <cell r="AE294" t="e">
            <v>#DIV/0!</v>
          </cell>
          <cell r="AF294" t="e">
            <v>#DIV/0!</v>
          </cell>
          <cell r="AG294" t="e">
            <v>#DIV/0!</v>
          </cell>
          <cell r="AH294" t="e">
            <v>#DIV/0!</v>
          </cell>
          <cell r="AI294" t="e">
            <v>#DIV/0!</v>
          </cell>
          <cell r="AK294" t="e">
            <v>#DIV/0!</v>
          </cell>
          <cell r="AL294" t="e">
            <v>#DIV/0!</v>
          </cell>
          <cell r="AM294" t="e">
            <v>#DIV/0!</v>
          </cell>
          <cell r="AN294" t="e">
            <v>#DIV/0!</v>
          </cell>
          <cell r="AO294" t="e">
            <v>#DIV/0!</v>
          </cell>
          <cell r="AP294" t="e">
            <v>#DIV/0!</v>
          </cell>
          <cell r="AQ294" t="e">
            <v>#DIV/0!</v>
          </cell>
          <cell r="AR294" t="e">
            <v>#DIV/0!</v>
          </cell>
          <cell r="AS294" t="e">
            <v>#DIV/0!</v>
          </cell>
          <cell r="AT294" t="e">
            <v>#DIV/0!</v>
          </cell>
          <cell r="AU294" t="e">
            <v>#DIV/0!</v>
          </cell>
        </row>
        <row r="295">
          <cell r="L295" t="str">
            <v>Gain &gt; 1</v>
          </cell>
          <cell r="M295">
            <v>1971830.75</v>
          </cell>
          <cell r="N295">
            <v>1292864.25</v>
          </cell>
          <cell r="O295">
            <v>1336826.8999999999</v>
          </cell>
          <cell r="P295">
            <v>1441899</v>
          </cell>
          <cell r="Q295">
            <v>418895.55</v>
          </cell>
          <cell r="R295">
            <v>1401911.2000000002</v>
          </cell>
          <cell r="S295">
            <v>601012.19999999995</v>
          </cell>
          <cell r="T295">
            <v>1042208.6499999999</v>
          </cell>
          <cell r="U295">
            <v>934588.4</v>
          </cell>
          <cell r="V295">
            <v>2513036.15</v>
          </cell>
          <cell r="W295">
            <v>585557.15</v>
          </cell>
          <cell r="Y295">
            <v>1.5399055886897259</v>
          </cell>
          <cell r="Z295">
            <v>1.0065631906501951</v>
          </cell>
          <cell r="AA295">
            <v>1.0117754805483856</v>
          </cell>
          <cell r="AB295">
            <v>1.1090313159496872</v>
          </cell>
          <cell r="AC295">
            <v>0.49598012184142132</v>
          </cell>
          <cell r="AD295">
            <v>1.380819783185143</v>
          </cell>
          <cell r="AE295">
            <v>0.74653086870675911</v>
          </cell>
          <cell r="AF295">
            <v>0.52993293564068145</v>
          </cell>
          <cell r="AG295">
            <v>0.71611400425899774</v>
          </cell>
          <cell r="AH295">
            <v>1.1236653938540258</v>
          </cell>
          <cell r="AI295">
            <v>1.692090495780576</v>
          </cell>
          <cell r="AK295">
            <v>1.5399055886897259</v>
          </cell>
          <cell r="AL295">
            <v>0.46526128858095034</v>
          </cell>
          <cell r="AM295">
            <v>0.47379912710748612</v>
          </cell>
          <cell r="AN295">
            <v>1.1090313159496872</v>
          </cell>
          <cell r="AO295">
            <v>0.24128252079681253</v>
          </cell>
          <cell r="AP295">
            <v>1.380819783185143</v>
          </cell>
          <cell r="AQ295">
            <v>0.31121387011371554</v>
          </cell>
          <cell r="AR295">
            <v>0.31603422770276668</v>
          </cell>
          <cell r="AS295">
            <v>0.19247065099189056</v>
          </cell>
          <cell r="AT295">
            <v>1.1236653938540258</v>
          </cell>
          <cell r="AU295">
            <v>1.3903363388031722</v>
          </cell>
        </row>
        <row r="297">
          <cell r="L297" t="str">
            <v>Gain &gt; 0</v>
          </cell>
          <cell r="M297">
            <v>1079121.7266666668</v>
          </cell>
          <cell r="N297">
            <v>991650.30666666676</v>
          </cell>
          <cell r="O297">
            <v>1009285.1733333332</v>
          </cell>
          <cell r="P297">
            <v>1082370.3666666667</v>
          </cell>
          <cell r="Q297">
            <v>409552.27333333332</v>
          </cell>
          <cell r="R297">
            <v>1075742.5800000003</v>
          </cell>
          <cell r="S297">
            <v>590604.00666666694</v>
          </cell>
          <cell r="T297">
            <v>1288889.7333333334</v>
          </cell>
          <cell r="U297">
            <v>966556.95999999961</v>
          </cell>
          <cell r="V297">
            <v>2508436.52</v>
          </cell>
          <cell r="W297">
            <v>690107.16</v>
          </cell>
          <cell r="Y297">
            <v>0.84787792339920998</v>
          </cell>
          <cell r="Z297">
            <v>0.81194991877612965</v>
          </cell>
          <cell r="AA297">
            <v>0.80295477532626447</v>
          </cell>
          <cell r="AB297">
            <v>0.91790720492038713</v>
          </cell>
          <cell r="AC297">
            <v>0.50311704577742289</v>
          </cell>
          <cell r="AD297">
            <v>0.97878758688302081</v>
          </cell>
          <cell r="AE297">
            <v>0.68076450154806178</v>
          </cell>
          <cell r="AF297">
            <v>0.78389480800057454</v>
          </cell>
          <cell r="AG297">
            <v>0.73322499147461118</v>
          </cell>
          <cell r="AH297">
            <v>1.1010908536442241</v>
          </cell>
          <cell r="AI297">
            <v>1.6129656132636592</v>
          </cell>
          <cell r="AK297">
            <v>0.84787792339920998</v>
          </cell>
          <cell r="AL297">
            <v>0.37158629592818521</v>
          </cell>
          <cell r="AM297">
            <v>0.3655599643321088</v>
          </cell>
          <cell r="AN297">
            <v>0.91790720492038713</v>
          </cell>
          <cell r="AO297">
            <v>0.2547326171999641</v>
          </cell>
          <cell r="AP297">
            <v>0.97878758688302081</v>
          </cell>
          <cell r="AQ297">
            <v>0.30680194638203828</v>
          </cell>
          <cell r="AR297">
            <v>0.42852928442725285</v>
          </cell>
          <cell r="AS297">
            <v>0.17606613894303635</v>
          </cell>
          <cell r="AT297">
            <v>1.1010908536442241</v>
          </cell>
          <cell r="AU297">
            <v>1.2982913176047925</v>
          </cell>
        </row>
        <row r="298">
          <cell r="L298" t="str">
            <v>Gain &lt;=0</v>
          </cell>
          <cell r="M298">
            <v>759130.3076923074</v>
          </cell>
          <cell r="N298">
            <v>930663.10000000009</v>
          </cell>
          <cell r="O298">
            <v>953271.84615384613</v>
          </cell>
          <cell r="P298">
            <v>1079784.0615384614</v>
          </cell>
          <cell r="Q298">
            <v>444912.88461538457</v>
          </cell>
          <cell r="R298">
            <v>784039.08461538446</v>
          </cell>
          <cell r="S298">
            <v>564961.39230769221</v>
          </cell>
          <cell r="T298">
            <v>998719.33846153866</v>
          </cell>
          <cell r="U298">
            <v>932842.74615384615</v>
          </cell>
          <cell r="V298">
            <v>1593412.1999999993</v>
          </cell>
          <cell r="W298">
            <v>750181.68461538479</v>
          </cell>
          <cell r="Y298">
            <v>0.65946055027083128</v>
          </cell>
          <cell r="Z298">
            <v>0.7704376051453159</v>
          </cell>
          <cell r="AA298">
            <v>0.76258862866446941</v>
          </cell>
          <cell r="AB298">
            <v>0.98873001025976248</v>
          </cell>
          <cell r="AC298">
            <v>0.52384402372140015</v>
          </cell>
          <cell r="AD298">
            <v>0.75335635093327347</v>
          </cell>
          <cell r="AE298">
            <v>0.62643423420914368</v>
          </cell>
          <cell r="AF298">
            <v>0.57491641129510329</v>
          </cell>
          <cell r="AG298">
            <v>0.71167730451740618</v>
          </cell>
          <cell r="AH298">
            <v>0.88773649284042966</v>
          </cell>
          <cell r="AI298">
            <v>1.8321668320496636</v>
          </cell>
          <cell r="AK298">
            <v>0.65946055027083128</v>
          </cell>
          <cell r="AL298">
            <v>0.32545277478639034</v>
          </cell>
          <cell r="AM298">
            <v>0.32188045243517716</v>
          </cell>
          <cell r="AN298">
            <v>0.98873001025976248</v>
          </cell>
          <cell r="AO298">
            <v>0.23439199926148066</v>
          </cell>
          <cell r="AP298">
            <v>0.75335635093327347</v>
          </cell>
          <cell r="AQ298">
            <v>0.2530344864819199</v>
          </cell>
          <cell r="AR298">
            <v>0.31004241042448061</v>
          </cell>
          <cell r="AS298">
            <v>0.16414092622625709</v>
          </cell>
          <cell r="AT298">
            <v>0.88773649284042966</v>
          </cell>
          <cell r="AU298">
            <v>1.4908783629196334</v>
          </cell>
        </row>
        <row r="299">
          <cell r="L299" t="str">
            <v>Target;Gain &gt; 1; #pref=2</v>
          </cell>
          <cell r="M299" t="e">
            <v>#DIV/0!</v>
          </cell>
          <cell r="N299" t="e">
            <v>#DIV/0!</v>
          </cell>
          <cell r="O299" t="e">
            <v>#DIV/0!</v>
          </cell>
          <cell r="P299" t="e">
            <v>#DIV/0!</v>
          </cell>
          <cell r="Q299" t="e">
            <v>#DIV/0!</v>
          </cell>
          <cell r="R299" t="e">
            <v>#DIV/0!</v>
          </cell>
          <cell r="S299" t="e">
            <v>#DIV/0!</v>
          </cell>
          <cell r="T299" t="e">
            <v>#DIV/0!</v>
          </cell>
          <cell r="U299" t="e">
            <v>#DIV/0!</v>
          </cell>
          <cell r="V299" t="e">
            <v>#DIV/0!</v>
          </cell>
          <cell r="W299" t="e">
            <v>#DIV/0!</v>
          </cell>
          <cell r="X299" t="str">
            <v>Target;Gain &gt; 1; #pref=2</v>
          </cell>
          <cell r="Y299" t="e">
            <v>#DIV/0!</v>
          </cell>
          <cell r="Z299" t="e">
            <v>#DIV/0!</v>
          </cell>
          <cell r="AA299" t="e">
            <v>#DIV/0!</v>
          </cell>
          <cell r="AB299" t="e">
            <v>#DIV/0!</v>
          </cell>
          <cell r="AC299" t="e">
            <v>#DIV/0!</v>
          </cell>
          <cell r="AD299" t="e">
            <v>#DIV/0!</v>
          </cell>
          <cell r="AE299" t="e">
            <v>#DIV/0!</v>
          </cell>
          <cell r="AF299" t="e">
            <v>#DIV/0!</v>
          </cell>
          <cell r="AG299" t="e">
            <v>#DIV/0!</v>
          </cell>
          <cell r="AH299" t="e">
            <v>#DIV/0!</v>
          </cell>
          <cell r="AI299" t="e">
            <v>#DIV/0!</v>
          </cell>
          <cell r="AJ299" t="str">
            <v>Target;Gain &gt; 1; #pref=2</v>
          </cell>
          <cell r="AK299" t="e">
            <v>#DIV/0!</v>
          </cell>
          <cell r="AL299" t="e">
            <v>#DIV/0!</v>
          </cell>
          <cell r="AM299" t="e">
            <v>#DIV/0!</v>
          </cell>
          <cell r="AN299" t="e">
            <v>#DIV/0!</v>
          </cell>
          <cell r="AO299" t="e">
            <v>#DIV/0!</v>
          </cell>
          <cell r="AP299" t="e">
            <v>#DIV/0!</v>
          </cell>
          <cell r="AQ299" t="e">
            <v>#DIV/0!</v>
          </cell>
          <cell r="AR299" t="e">
            <v>#DIV/0!</v>
          </cell>
          <cell r="AS299" t="e">
            <v>#DIV/0!</v>
          </cell>
          <cell r="AT299" t="e">
            <v>#DIV/0!</v>
          </cell>
          <cell r="AU299" t="e">
            <v>#DIV/0!</v>
          </cell>
        </row>
        <row r="300">
          <cell r="L300" t="str">
            <v>Target; Gain &gt; 1; #pref=3</v>
          </cell>
          <cell r="M300" t="e">
            <v>#DIV/0!</v>
          </cell>
          <cell r="N300" t="e">
            <v>#DIV/0!</v>
          </cell>
          <cell r="O300" t="e">
            <v>#DIV/0!</v>
          </cell>
          <cell r="P300" t="e">
            <v>#DIV/0!</v>
          </cell>
          <cell r="Q300" t="e">
            <v>#DIV/0!</v>
          </cell>
          <cell r="R300" t="e">
            <v>#DIV/0!</v>
          </cell>
          <cell r="S300" t="e">
            <v>#DIV/0!</v>
          </cell>
          <cell r="T300" t="e">
            <v>#DIV/0!</v>
          </cell>
          <cell r="U300" t="e">
            <v>#DIV/0!</v>
          </cell>
          <cell r="V300" t="e">
            <v>#DIV/0!</v>
          </cell>
          <cell r="W300" t="e">
            <v>#DIV/0!</v>
          </cell>
          <cell r="X300" t="str">
            <v>Target; Gain &gt; 1; #pref=3</v>
          </cell>
          <cell r="Y300" t="e">
            <v>#DIV/0!</v>
          </cell>
          <cell r="Z300" t="e">
            <v>#DIV/0!</v>
          </cell>
          <cell r="AA300" t="e">
            <v>#DIV/0!</v>
          </cell>
          <cell r="AB300" t="e">
            <v>#DIV/0!</v>
          </cell>
          <cell r="AC300" t="e">
            <v>#DIV/0!</v>
          </cell>
          <cell r="AD300" t="e">
            <v>#DIV/0!</v>
          </cell>
          <cell r="AE300" t="e">
            <v>#DIV/0!</v>
          </cell>
          <cell r="AF300" t="e">
            <v>#DIV/0!</v>
          </cell>
          <cell r="AG300" t="e">
            <v>#DIV/0!</v>
          </cell>
          <cell r="AH300" t="e">
            <v>#DIV/0!</v>
          </cell>
          <cell r="AI300" t="e">
            <v>#DIV/0!</v>
          </cell>
          <cell r="AJ300" t="str">
            <v>Target; Gain &gt; 1; #pref=3</v>
          </cell>
          <cell r="AK300" t="e">
            <v>#DIV/0!</v>
          </cell>
          <cell r="AL300" t="e">
            <v>#DIV/0!</v>
          </cell>
          <cell r="AM300" t="e">
            <v>#DIV/0!</v>
          </cell>
          <cell r="AN300" t="e">
            <v>#DIV/0!</v>
          </cell>
          <cell r="AO300" t="e">
            <v>#DIV/0!</v>
          </cell>
          <cell r="AP300" t="e">
            <v>#DIV/0!</v>
          </cell>
          <cell r="AQ300" t="e">
            <v>#DIV/0!</v>
          </cell>
          <cell r="AR300" t="e">
            <v>#DIV/0!</v>
          </cell>
          <cell r="AS300" t="e">
            <v>#DIV/0!</v>
          </cell>
          <cell r="AT300" t="e">
            <v>#DIV/0!</v>
          </cell>
          <cell r="AU300" t="e">
            <v>#DIV/0!</v>
          </cell>
        </row>
        <row r="301">
          <cell r="L301" t="str">
            <v>Target; Gain &gt; 1; #pref=4</v>
          </cell>
          <cell r="M301" t="e">
            <v>#DIV/0!</v>
          </cell>
          <cell r="N301" t="e">
            <v>#DIV/0!</v>
          </cell>
          <cell r="O301" t="e">
            <v>#DIV/0!</v>
          </cell>
          <cell r="P301" t="e">
            <v>#DIV/0!</v>
          </cell>
          <cell r="Q301" t="e">
            <v>#DIV/0!</v>
          </cell>
          <cell r="R301" t="e">
            <v>#DIV/0!</v>
          </cell>
          <cell r="S301" t="e">
            <v>#DIV/0!</v>
          </cell>
          <cell r="T301" t="e">
            <v>#DIV/0!</v>
          </cell>
          <cell r="U301" t="e">
            <v>#DIV/0!</v>
          </cell>
          <cell r="V301" t="e">
            <v>#DIV/0!</v>
          </cell>
          <cell r="W301" t="e">
            <v>#DIV/0!</v>
          </cell>
          <cell r="X301" t="str">
            <v>Target; Gain &gt; 1; #pref=4</v>
          </cell>
          <cell r="Y301" t="e">
            <v>#DIV/0!</v>
          </cell>
          <cell r="Z301" t="e">
            <v>#DIV/0!</v>
          </cell>
          <cell r="AA301" t="e">
            <v>#DIV/0!</v>
          </cell>
          <cell r="AB301" t="e">
            <v>#DIV/0!</v>
          </cell>
          <cell r="AC301" t="e">
            <v>#DIV/0!</v>
          </cell>
          <cell r="AD301" t="e">
            <v>#DIV/0!</v>
          </cell>
          <cell r="AE301" t="e">
            <v>#DIV/0!</v>
          </cell>
          <cell r="AF301" t="e">
            <v>#DIV/0!</v>
          </cell>
          <cell r="AG301" t="e">
            <v>#DIV/0!</v>
          </cell>
          <cell r="AH301" t="e">
            <v>#DIV/0!</v>
          </cell>
          <cell r="AI301" t="e">
            <v>#DIV/0!</v>
          </cell>
          <cell r="AJ301" t="str">
            <v>Target; Gain &gt; 1; #pref=4</v>
          </cell>
          <cell r="AK301" t="e">
            <v>#DIV/0!</v>
          </cell>
          <cell r="AL301" t="e">
            <v>#DIV/0!</v>
          </cell>
          <cell r="AM301" t="e">
            <v>#DIV/0!</v>
          </cell>
          <cell r="AN301" t="e">
            <v>#DIV/0!</v>
          </cell>
          <cell r="AO301" t="e">
            <v>#DIV/0!</v>
          </cell>
          <cell r="AP301" t="e">
            <v>#DIV/0!</v>
          </cell>
          <cell r="AQ301" t="e">
            <v>#DIV/0!</v>
          </cell>
          <cell r="AR301" t="e">
            <v>#DIV/0!</v>
          </cell>
          <cell r="AS301" t="e">
            <v>#DIV/0!</v>
          </cell>
          <cell r="AT301" t="e">
            <v>#DIV/0!</v>
          </cell>
          <cell r="AU301" t="e">
            <v>#DIV/0!</v>
          </cell>
        </row>
        <row r="314">
          <cell r="M314" t="str">
            <v>BNL</v>
          </cell>
          <cell r="N314" t="str">
            <v>BNL Causal</v>
          </cell>
          <cell r="O314" t="str">
            <v>BNL Causal HM</v>
          </cell>
          <cell r="P314" t="str">
            <v>SFS</v>
          </cell>
          <cell r="Q314" t="str">
            <v>SFS Causal</v>
          </cell>
          <cell r="R314" t="str">
            <v>SaLSa</v>
          </cell>
          <cell r="S314" t="str">
            <v>SaLSa Causal</v>
          </cell>
          <cell r="T314" t="str">
            <v>D&amp;C</v>
          </cell>
          <cell r="U314" t="str">
            <v>D&amp;C Causal</v>
          </cell>
          <cell r="V314" t="str">
            <v>BBS</v>
          </cell>
          <cell r="W314" t="str">
            <v>BBS Causal</v>
          </cell>
          <cell r="Y314" t="str">
            <v>BNL</v>
          </cell>
          <cell r="Z314" t="str">
            <v>BNL Causal</v>
          </cell>
          <cell r="AA314" t="str">
            <v>BNL Causal HM</v>
          </cell>
          <cell r="AB314" t="str">
            <v>SFS</v>
          </cell>
          <cell r="AC314" t="str">
            <v>SFS Causal</v>
          </cell>
          <cell r="AD314" t="str">
            <v>SaLSa</v>
          </cell>
          <cell r="AE314" t="str">
            <v>SaLSa Causal</v>
          </cell>
          <cell r="AF314" t="str">
            <v>D&amp;C</v>
          </cell>
          <cell r="AG314" t="str">
            <v>D&amp;C Causal</v>
          </cell>
          <cell r="AH314" t="str">
            <v>BBS</v>
          </cell>
          <cell r="AI314" t="str">
            <v>BBS Causal</v>
          </cell>
          <cell r="AK314" t="str">
            <v>BNL</v>
          </cell>
          <cell r="AL314" t="str">
            <v>BNL Causal</v>
          </cell>
          <cell r="AM314" t="str">
            <v>BNL Causal HM</v>
          </cell>
          <cell r="AN314" t="str">
            <v>SFS</v>
          </cell>
          <cell r="AO314" t="str">
            <v>SFS Causal</v>
          </cell>
          <cell r="AP314" t="str">
            <v>SaLSa</v>
          </cell>
          <cell r="AQ314" t="str">
            <v>SaLSa Causal</v>
          </cell>
          <cell r="AR314" t="str">
            <v>D&amp;C</v>
          </cell>
          <cell r="AS314" t="str">
            <v>D&amp;C Causal</v>
          </cell>
          <cell r="AT314" t="str">
            <v>BBS</v>
          </cell>
          <cell r="AU314" t="str">
            <v>BBS Causal</v>
          </cell>
        </row>
        <row r="316">
          <cell r="L316" t="str">
            <v>Target; Gain &gt; 1</v>
          </cell>
          <cell r="M316" t="e">
            <v>#VALUE!</v>
          </cell>
          <cell r="N316" t="e">
            <v>#VALUE!</v>
          </cell>
          <cell r="O316" t="e">
            <v>#VALUE!</v>
          </cell>
          <cell r="P316" t="e">
            <v>#VALUE!</v>
          </cell>
          <cell r="Q316" t="e">
            <v>#VALUE!</v>
          </cell>
          <cell r="R316" t="e">
            <v>#VALUE!</v>
          </cell>
          <cell r="S316" t="e">
            <v>#VALUE!</v>
          </cell>
          <cell r="T316" t="e">
            <v>#VALUE!</v>
          </cell>
          <cell r="U316" t="e">
            <v>#VALUE!</v>
          </cell>
          <cell r="V316" t="e">
            <v>#VALUE!</v>
          </cell>
          <cell r="W316" t="e">
            <v>#VALUE!</v>
          </cell>
          <cell r="X316" t="str">
            <v>Target; Gain &gt; 1</v>
          </cell>
          <cell r="Y316" t="e">
            <v>#VALUE!</v>
          </cell>
          <cell r="Z316" t="e">
            <v>#VALUE!</v>
          </cell>
          <cell r="AA316" t="e">
            <v>#VALUE!</v>
          </cell>
          <cell r="AB316" t="e">
            <v>#VALUE!</v>
          </cell>
          <cell r="AC316" t="e">
            <v>#VALUE!</v>
          </cell>
          <cell r="AD316" t="e">
            <v>#VALUE!</v>
          </cell>
          <cell r="AE316" t="e">
            <v>#VALUE!</v>
          </cell>
          <cell r="AF316" t="e">
            <v>#VALUE!</v>
          </cell>
          <cell r="AG316" t="e">
            <v>#VALUE!</v>
          </cell>
          <cell r="AH316" t="e">
            <v>#VALUE!</v>
          </cell>
          <cell r="AI316" t="e">
            <v>#VALUE!</v>
          </cell>
          <cell r="AJ316" t="str">
            <v>Target; Gain &gt; 1</v>
          </cell>
          <cell r="AK316" t="e">
            <v>#VALUE!</v>
          </cell>
          <cell r="AL316" t="e">
            <v>#VALUE!</v>
          </cell>
          <cell r="AM316" t="e">
            <v>#VALUE!</v>
          </cell>
          <cell r="AN316" t="e">
            <v>#VALUE!</v>
          </cell>
          <cell r="AO316" t="e">
            <v>#VALUE!</v>
          </cell>
          <cell r="AP316" t="e">
            <v>#VALUE!</v>
          </cell>
          <cell r="AQ316" t="e">
            <v>#VALUE!</v>
          </cell>
          <cell r="AR316" t="e">
            <v>#VALUE!</v>
          </cell>
          <cell r="AS316" t="e">
            <v>#VALUE!</v>
          </cell>
          <cell r="AT316" t="e">
            <v>#VALUE!</v>
          </cell>
          <cell r="AU316" t="e">
            <v>#VALUE!</v>
          </cell>
        </row>
        <row r="317">
          <cell r="L317" t="str">
            <v>Gain &gt; 1</v>
          </cell>
          <cell r="M317">
            <v>1528139</v>
          </cell>
          <cell r="N317">
            <v>1342367</v>
          </cell>
          <cell r="O317">
            <v>1425208.7999999998</v>
          </cell>
          <cell r="P317">
            <v>922256</v>
          </cell>
          <cell r="Q317">
            <v>439604.19999999995</v>
          </cell>
          <cell r="R317">
            <v>803364.3</v>
          </cell>
          <cell r="S317">
            <v>602637.69999999995</v>
          </cell>
          <cell r="T317">
            <v>1030477.1</v>
          </cell>
          <cell r="U317">
            <v>945596</v>
          </cell>
          <cell r="V317">
            <v>2475898.7000000002</v>
          </cell>
          <cell r="W317">
            <v>613427.30000000005</v>
          </cell>
          <cell r="X317" t="str">
            <v>Gain &gt; 1</v>
          </cell>
          <cell r="Y317">
            <v>1.2356584135675801</v>
          </cell>
          <cell r="Z317">
            <v>1.042336092586629</v>
          </cell>
          <cell r="AA317">
            <v>1.0704531673574822</v>
          </cell>
          <cell r="AB317">
            <v>0.90484868630301207</v>
          </cell>
          <cell r="AC317">
            <v>0.51524927988648406</v>
          </cell>
          <cell r="AD317">
            <v>0.97262617729138567</v>
          </cell>
          <cell r="AE317">
            <v>0.76574577449355274</v>
          </cell>
          <cell r="AF317">
            <v>0.49621806507930161</v>
          </cell>
          <cell r="AG317">
            <v>0.72742710050661119</v>
          </cell>
          <cell r="AH317">
            <v>1.0219037662958728</v>
          </cell>
          <cell r="AI317">
            <v>1.7235241283895446</v>
          </cell>
          <cell r="AJ317" t="str">
            <v>Gain &gt; 1</v>
          </cell>
          <cell r="AK317">
            <v>1.2356584135675801</v>
          </cell>
          <cell r="AL317">
            <v>0.43790702873375265</v>
          </cell>
          <cell r="AM317">
            <v>0.46993684940971436</v>
          </cell>
          <cell r="AN317">
            <v>0.90484868630301207</v>
          </cell>
          <cell r="AO317">
            <v>0.23774020010314412</v>
          </cell>
          <cell r="AP317">
            <v>0.97262617729138567</v>
          </cell>
          <cell r="AQ317">
            <v>0.29382452871650461</v>
          </cell>
          <cell r="AR317">
            <v>0.3137267807032913</v>
          </cell>
          <cell r="AS317">
            <v>0.18960920958779751</v>
          </cell>
          <cell r="AT317">
            <v>1.0219037662958728</v>
          </cell>
          <cell r="AU317">
            <v>1.4151079196948555</v>
          </cell>
        </row>
        <row r="319">
          <cell r="L319" t="str">
            <v>Gain &gt; 0</v>
          </cell>
          <cell r="M319">
            <v>685346.9</v>
          </cell>
          <cell r="N319">
            <v>735020.6</v>
          </cell>
          <cell r="O319">
            <v>750698.10000000009</v>
          </cell>
          <cell r="P319">
            <v>836423.8</v>
          </cell>
          <cell r="Q319">
            <v>291325.19999999995</v>
          </cell>
          <cell r="R319">
            <v>697089.39999999991</v>
          </cell>
          <cell r="S319">
            <v>393914.8</v>
          </cell>
          <cell r="T319">
            <v>1139705.7000000002</v>
          </cell>
          <cell r="U319">
            <v>970545.1</v>
          </cell>
          <cell r="V319">
            <v>1813717.5</v>
          </cell>
          <cell r="W319">
            <v>603305</v>
          </cell>
          <cell r="X319" t="str">
            <v>Gain &gt; 0</v>
          </cell>
          <cell r="Y319">
            <v>0.57369735543616107</v>
          </cell>
          <cell r="Z319">
            <v>0.65555760185234246</v>
          </cell>
          <cell r="AA319">
            <v>0.65806335632223634</v>
          </cell>
          <cell r="AB319">
            <v>0.6499164503038628</v>
          </cell>
          <cell r="AC319">
            <v>0.42265106720442425</v>
          </cell>
          <cell r="AD319">
            <v>0.78260100595653059</v>
          </cell>
          <cell r="AE319">
            <v>0.60532641222234818</v>
          </cell>
          <cell r="AF319">
            <v>0.70161273065023122</v>
          </cell>
          <cell r="AG319">
            <v>0.67718710389453918</v>
          </cell>
          <cell r="AH319">
            <v>0.92187926846090706</v>
          </cell>
          <cell r="AI319">
            <v>1.1689797790022571</v>
          </cell>
          <cell r="AJ319" t="str">
            <v>Gain &gt; 0</v>
          </cell>
          <cell r="AK319">
            <v>0.57369735543616107</v>
          </cell>
          <cell r="AL319">
            <v>0.2907060484867543</v>
          </cell>
          <cell r="AM319">
            <v>0.2839241365669295</v>
          </cell>
          <cell r="AN319">
            <v>0.6499164503038628</v>
          </cell>
          <cell r="AO319">
            <v>0.20198353839805344</v>
          </cell>
          <cell r="AP319">
            <v>0.78260100595653059</v>
          </cell>
          <cell r="AQ319">
            <v>0.23792196665890514</v>
          </cell>
          <cell r="AR319">
            <v>0.37176368695218115</v>
          </cell>
          <cell r="AS319">
            <v>0.17767126038670536</v>
          </cell>
          <cell r="AT319">
            <v>0.92187926846090706</v>
          </cell>
          <cell r="AU319">
            <v>0.89436756430659448</v>
          </cell>
        </row>
        <row r="320">
          <cell r="L320" t="str">
            <v>Gain &lt;=0</v>
          </cell>
          <cell r="M320">
            <v>398104.4</v>
          </cell>
          <cell r="N320">
            <v>810176.1</v>
          </cell>
          <cell r="O320">
            <v>846561.7</v>
          </cell>
          <cell r="P320">
            <v>366524.4</v>
          </cell>
          <cell r="Q320">
            <v>455073</v>
          </cell>
          <cell r="R320">
            <v>240238.8</v>
          </cell>
          <cell r="S320">
            <v>526011.6</v>
          </cell>
          <cell r="T320">
            <v>971233.6</v>
          </cell>
          <cell r="U320">
            <v>894275.3</v>
          </cell>
          <cell r="V320">
            <v>659255.80000000005</v>
          </cell>
          <cell r="W320">
            <v>768159.2</v>
          </cell>
          <cell r="X320" t="str">
            <v>Gain &lt;=0</v>
          </cell>
          <cell r="Y320">
            <v>0.42232132023200397</v>
          </cell>
          <cell r="Z320">
            <v>0.68168409222271298</v>
          </cell>
          <cell r="AA320">
            <v>0.67326644209679221</v>
          </cell>
          <cell r="AB320">
            <v>0.43746997979760638</v>
          </cell>
          <cell r="AC320">
            <v>0.51809893288591413</v>
          </cell>
          <cell r="AD320">
            <v>0.39278446503449227</v>
          </cell>
          <cell r="AE320">
            <v>0.55058279715012759</v>
          </cell>
          <cell r="AF320">
            <v>0.49594622452277687</v>
          </cell>
          <cell r="AG320">
            <v>0.63371301265433433</v>
          </cell>
          <cell r="AH320">
            <v>0.62915944086853415</v>
          </cell>
          <cell r="AI320">
            <v>1.6083702893927689</v>
          </cell>
          <cell r="AJ320" t="str">
            <v>Gain &lt;=0</v>
          </cell>
          <cell r="AK320">
            <v>0.42232132023200397</v>
          </cell>
          <cell r="AL320">
            <v>0.30917288088239725</v>
          </cell>
          <cell r="AM320">
            <v>0.31471186471171675</v>
          </cell>
          <cell r="AN320">
            <v>0.43746997979760638</v>
          </cell>
          <cell r="AO320">
            <v>0.24513534310099205</v>
          </cell>
          <cell r="AP320">
            <v>0.39278446503449227</v>
          </cell>
          <cell r="AQ320">
            <v>0.22622335993219167</v>
          </cell>
          <cell r="AR320">
            <v>0.29206462525762611</v>
          </cell>
          <cell r="AS320">
            <v>0.15300651073921465</v>
          </cell>
          <cell r="AT320">
            <v>0.62915944086853415</v>
          </cell>
          <cell r="AU320">
            <v>1.2709145167842504</v>
          </cell>
        </row>
        <row r="321">
          <cell r="L321" t="str">
            <v>Target;Gain &gt; 1; #pref=2</v>
          </cell>
          <cell r="M321" t="e">
            <v>#VALUE!</v>
          </cell>
          <cell r="N321" t="e">
            <v>#VALUE!</v>
          </cell>
          <cell r="O321" t="e">
            <v>#VALUE!</v>
          </cell>
          <cell r="P321" t="e">
            <v>#VALUE!</v>
          </cell>
          <cell r="Q321" t="e">
            <v>#VALUE!</v>
          </cell>
          <cell r="R321" t="e">
            <v>#VALUE!</v>
          </cell>
          <cell r="S321" t="e">
            <v>#VALUE!</v>
          </cell>
          <cell r="T321" t="e">
            <v>#VALUE!</v>
          </cell>
          <cell r="U321" t="e">
            <v>#VALUE!</v>
          </cell>
          <cell r="V321" t="e">
            <v>#VALUE!</v>
          </cell>
          <cell r="W321" t="e">
            <v>#VALUE!</v>
          </cell>
          <cell r="X321" t="str">
            <v>Target;Gain &gt; 1; #pref=2</v>
          </cell>
          <cell r="Y321" t="e">
            <v>#VALUE!</v>
          </cell>
          <cell r="Z321" t="e">
            <v>#VALUE!</v>
          </cell>
          <cell r="AA321" t="e">
            <v>#VALUE!</v>
          </cell>
          <cell r="AB321" t="e">
            <v>#VALUE!</v>
          </cell>
          <cell r="AC321" t="e">
            <v>#VALUE!</v>
          </cell>
          <cell r="AD321" t="e">
            <v>#VALUE!</v>
          </cell>
          <cell r="AE321" t="e">
            <v>#VALUE!</v>
          </cell>
          <cell r="AF321" t="e">
            <v>#VALUE!</v>
          </cell>
          <cell r="AG321" t="e">
            <v>#VALUE!</v>
          </cell>
          <cell r="AH321" t="e">
            <v>#VALUE!</v>
          </cell>
          <cell r="AI321" t="e">
            <v>#VALUE!</v>
          </cell>
          <cell r="AJ321" t="str">
            <v>Target;Gain &gt; 1; #pref=2</v>
          </cell>
          <cell r="AK321" t="e">
            <v>#VALUE!</v>
          </cell>
          <cell r="AL321" t="e">
            <v>#VALUE!</v>
          </cell>
          <cell r="AM321" t="e">
            <v>#VALUE!</v>
          </cell>
          <cell r="AN321" t="e">
            <v>#VALUE!</v>
          </cell>
          <cell r="AO321" t="e">
            <v>#VALUE!</v>
          </cell>
          <cell r="AP321" t="e">
            <v>#VALUE!</v>
          </cell>
          <cell r="AQ321" t="e">
            <v>#VALUE!</v>
          </cell>
          <cell r="AR321" t="e">
            <v>#VALUE!</v>
          </cell>
          <cell r="AS321" t="e">
            <v>#VALUE!</v>
          </cell>
          <cell r="AT321" t="e">
            <v>#VALUE!</v>
          </cell>
          <cell r="AU321" t="e">
            <v>#VALUE!</v>
          </cell>
        </row>
        <row r="322">
          <cell r="L322" t="str">
            <v>Target; Gain &gt; 1; #pref=3</v>
          </cell>
          <cell r="M322" t="e">
            <v>#VALUE!</v>
          </cell>
          <cell r="N322" t="e">
            <v>#VALUE!</v>
          </cell>
          <cell r="O322" t="e">
            <v>#VALUE!</v>
          </cell>
          <cell r="P322" t="e">
            <v>#VALUE!</v>
          </cell>
          <cell r="Q322" t="e">
            <v>#VALUE!</v>
          </cell>
          <cell r="R322" t="e">
            <v>#VALUE!</v>
          </cell>
          <cell r="S322" t="e">
            <v>#VALUE!</v>
          </cell>
          <cell r="T322" t="e">
            <v>#VALUE!</v>
          </cell>
          <cell r="U322" t="e">
            <v>#VALUE!</v>
          </cell>
          <cell r="V322" t="e">
            <v>#VALUE!</v>
          </cell>
          <cell r="W322" t="e">
            <v>#VALUE!</v>
          </cell>
          <cell r="X322" t="str">
            <v>Target; Gain &gt; 1; #pref=3</v>
          </cell>
          <cell r="Y322" t="e">
            <v>#VALUE!</v>
          </cell>
          <cell r="Z322" t="e">
            <v>#VALUE!</v>
          </cell>
          <cell r="AA322" t="e">
            <v>#VALUE!</v>
          </cell>
          <cell r="AB322" t="e">
            <v>#VALUE!</v>
          </cell>
          <cell r="AC322" t="e">
            <v>#VALUE!</v>
          </cell>
          <cell r="AD322" t="e">
            <v>#VALUE!</v>
          </cell>
          <cell r="AE322" t="e">
            <v>#VALUE!</v>
          </cell>
          <cell r="AF322" t="e">
            <v>#VALUE!</v>
          </cell>
          <cell r="AG322" t="e">
            <v>#VALUE!</v>
          </cell>
          <cell r="AH322" t="e">
            <v>#VALUE!</v>
          </cell>
          <cell r="AI322" t="e">
            <v>#VALUE!</v>
          </cell>
          <cell r="AJ322" t="str">
            <v>Target; Gain &gt; 1; #pref=3</v>
          </cell>
          <cell r="AK322" t="e">
            <v>#VALUE!</v>
          </cell>
          <cell r="AL322" t="e">
            <v>#VALUE!</v>
          </cell>
          <cell r="AM322" t="e">
            <v>#VALUE!</v>
          </cell>
          <cell r="AN322" t="e">
            <v>#VALUE!</v>
          </cell>
          <cell r="AO322" t="e">
            <v>#VALUE!</v>
          </cell>
          <cell r="AP322" t="e">
            <v>#VALUE!</v>
          </cell>
          <cell r="AQ322" t="e">
            <v>#VALUE!</v>
          </cell>
          <cell r="AR322" t="e">
            <v>#VALUE!</v>
          </cell>
          <cell r="AS322" t="e">
            <v>#VALUE!</v>
          </cell>
          <cell r="AT322" t="e">
            <v>#VALUE!</v>
          </cell>
          <cell r="AU322" t="e">
            <v>#VALUE!</v>
          </cell>
        </row>
        <row r="323">
          <cell r="L323" t="str">
            <v>Target; Gain &gt; 1; #pref=4</v>
          </cell>
          <cell r="M323" t="e">
            <v>#VALUE!</v>
          </cell>
          <cell r="N323" t="e">
            <v>#VALUE!</v>
          </cell>
          <cell r="O323" t="e">
            <v>#VALUE!</v>
          </cell>
          <cell r="P323" t="e">
            <v>#VALUE!</v>
          </cell>
          <cell r="Q323" t="e">
            <v>#VALUE!</v>
          </cell>
          <cell r="R323" t="e">
            <v>#VALUE!</v>
          </cell>
          <cell r="S323" t="e">
            <v>#VALUE!</v>
          </cell>
          <cell r="T323" t="e">
            <v>#VALUE!</v>
          </cell>
          <cell r="U323" t="e">
            <v>#VALUE!</v>
          </cell>
          <cell r="V323" t="e">
            <v>#VALUE!</v>
          </cell>
          <cell r="W323" t="e">
            <v>#VALUE!</v>
          </cell>
          <cell r="X323" t="str">
            <v>Target; Gain &gt; 1; #pref=4</v>
          </cell>
          <cell r="Y323" t="e">
            <v>#VALUE!</v>
          </cell>
          <cell r="Z323" t="e">
            <v>#VALUE!</v>
          </cell>
          <cell r="AA323" t="e">
            <v>#VALUE!</v>
          </cell>
          <cell r="AB323" t="e">
            <v>#VALUE!</v>
          </cell>
          <cell r="AC323" t="e">
            <v>#VALUE!</v>
          </cell>
          <cell r="AD323" t="e">
            <v>#VALUE!</v>
          </cell>
          <cell r="AE323" t="e">
            <v>#VALUE!</v>
          </cell>
          <cell r="AF323" t="e">
            <v>#VALUE!</v>
          </cell>
          <cell r="AG323" t="e">
            <v>#VALUE!</v>
          </cell>
          <cell r="AH323" t="e">
            <v>#VALUE!</v>
          </cell>
          <cell r="AI323" t="e">
            <v>#VALUE!</v>
          </cell>
          <cell r="AJ323" t="str">
            <v>Target; Gain &gt; 1; #pref=4</v>
          </cell>
          <cell r="AK323" t="e">
            <v>#VALUE!</v>
          </cell>
          <cell r="AL323" t="e">
            <v>#VALUE!</v>
          </cell>
          <cell r="AM323" t="e">
            <v>#VALUE!</v>
          </cell>
          <cell r="AN323" t="e">
            <v>#VALUE!</v>
          </cell>
          <cell r="AO323" t="e">
            <v>#VALUE!</v>
          </cell>
          <cell r="AP323" t="e">
            <v>#VALUE!</v>
          </cell>
          <cell r="AQ323" t="e">
            <v>#VALUE!</v>
          </cell>
          <cell r="AR323" t="e">
            <v>#VALUE!</v>
          </cell>
          <cell r="AS323" t="e">
            <v>#VALUE!</v>
          </cell>
          <cell r="AT323" t="e">
            <v>#VALUE!</v>
          </cell>
          <cell r="AU323" t="e">
            <v>#VALUE!</v>
          </cell>
        </row>
        <row r="628">
          <cell r="M628" t="str">
            <v>BNL Causal</v>
          </cell>
          <cell r="N628" t="str">
            <v>BNL Causal HM</v>
          </cell>
          <cell r="O628" t="str">
            <v>SFS Causal</v>
          </cell>
          <cell r="P628" t="str">
            <v>SaLSa Causal</v>
          </cell>
          <cell r="Q628" t="str">
            <v>D&amp;C Causal</v>
          </cell>
          <cell r="R628" t="str">
            <v>BBS Causal</v>
          </cell>
          <cell r="T628" t="str">
            <v>BNL Causal</v>
          </cell>
          <cell r="U628" t="str">
            <v>BNL Causal HM</v>
          </cell>
          <cell r="V628" t="str">
            <v>SFS Causal</v>
          </cell>
          <cell r="W628" t="str">
            <v>SaLSa Causal</v>
          </cell>
          <cell r="X628" t="str">
            <v>D&amp;C Causal</v>
          </cell>
          <cell r="Y628" t="str">
            <v>BBS Causal</v>
          </cell>
        </row>
        <row r="630">
          <cell r="L630" t="str">
            <v>Gain &gt; 1</v>
          </cell>
          <cell r="M630">
            <v>0.23830532258006487</v>
          </cell>
          <cell r="N630">
            <v>0.20571843358859981</v>
          </cell>
          <cell r="O630">
            <v>0.59788097945502272</v>
          </cell>
          <cell r="P630">
            <v>0.37493817477149732</v>
          </cell>
          <cell r="Q630">
            <v>9.5961054847075927E-2</v>
          </cell>
          <cell r="R630">
            <v>0.73602524929604873</v>
          </cell>
          <cell r="S630" t="str">
            <v>Gain &gt; 1</v>
          </cell>
          <cell r="T630">
            <v>0.27506935014375911</v>
          </cell>
          <cell r="U630">
            <v>0.26790251325024605</v>
          </cell>
          <cell r="V630">
            <v>0.4892480501331713</v>
          </cell>
          <cell r="W630">
            <v>0.31835908296063176</v>
          </cell>
          <cell r="X630">
            <v>-0.37728951746405437</v>
          </cell>
          <cell r="Y630">
            <v>-0.60484539512205493</v>
          </cell>
          <cell r="Z630" t="str">
            <v>Gain &gt; 1</v>
          </cell>
          <cell r="AA630">
            <v>0.67497113221831695</v>
          </cell>
          <cell r="AB630">
            <v>0.66553435246929504</v>
          </cell>
          <cell r="AC630">
            <v>0.75498197340258733</v>
          </cell>
          <cell r="AD630">
            <v>0.72984184928504392</v>
          </cell>
          <cell r="AE630">
            <v>0.39348740777147551</v>
          </cell>
          <cell r="AF630">
            <v>-0.30605548936320515</v>
          </cell>
        </row>
        <row r="631">
          <cell r="L631" t="str">
            <v xml:space="preserve">Gain &gt; 0 </v>
          </cell>
          <cell r="M631">
            <v>-1.1948826455650492</v>
          </cell>
          <cell r="N631">
            <v>-1.2415063493189571</v>
          </cell>
          <cell r="O631">
            <v>-0.8728982798095648</v>
          </cell>
          <cell r="P631">
            <v>-4.4037480427166562</v>
          </cell>
          <cell r="Q631">
            <v>0.20589825536083936</v>
          </cell>
          <cell r="R631">
            <v>-1.1915743605260163</v>
          </cell>
          <cell r="S631" t="str">
            <v xml:space="preserve">Gain &gt; 0 </v>
          </cell>
          <cell r="T631">
            <v>-0.64080323520742721</v>
          </cell>
          <cell r="U631">
            <v>-0.62605549834386287</v>
          </cell>
          <cell r="V631">
            <v>-0.27186943569020433</v>
          </cell>
          <cell r="W631">
            <v>-1.3026788935032554</v>
          </cell>
          <cell r="X631">
            <v>-5.1222618160825621E-2</v>
          </cell>
          <cell r="Y631">
            <v>-1.9960534189186099</v>
          </cell>
          <cell r="Z631" t="str">
            <v xml:space="preserve">Gain &gt; 0 </v>
          </cell>
          <cell r="AA631">
            <v>0.22711782728819049</v>
          </cell>
          <cell r="AB631">
            <v>0.23612729835302837</v>
          </cell>
          <cell r="AC631">
            <v>0.32011225105201219</v>
          </cell>
          <cell r="AD631">
            <v>-0.14092721931155319</v>
          </cell>
          <cell r="AE631">
            <v>0.53933167622066203</v>
          </cell>
          <cell r="AF631">
            <v>-1.428864807822118</v>
          </cell>
        </row>
        <row r="632">
          <cell r="L632" t="str">
            <v>Gain &lt;= 0</v>
          </cell>
          <cell r="M632">
            <v>-2.4231712858136287</v>
          </cell>
          <cell r="N632">
            <v>-2.5136559868523158</v>
          </cell>
          <cell r="O632">
            <v>-1.797726694502721</v>
          </cell>
          <cell r="P632">
            <v>-5.0030565589692122</v>
          </cell>
          <cell r="Q632">
            <v>2.9704684643728718E-2</v>
          </cell>
          <cell r="R632">
            <v>-10.000522287136935</v>
          </cell>
          <cell r="S632" t="str">
            <v>Gain &lt;= 0</v>
          </cell>
          <cell r="T632">
            <v>-1.2054855130957596</v>
          </cell>
          <cell r="U632">
            <v>-1.1816994441238364</v>
          </cell>
          <cell r="V632">
            <v>-0.6098052864137592</v>
          </cell>
          <cell r="W632">
            <v>-1.9961583508690066</v>
          </cell>
          <cell r="X632">
            <v>-0.42186259589055697</v>
          </cell>
          <cell r="Y632">
            <v>-9.5632038335118992</v>
          </cell>
          <cell r="Z632" t="str">
            <v>Gain &lt;= 0</v>
          </cell>
          <cell r="AA632">
            <v>9.9405262385842588E-2</v>
          </cell>
          <cell r="AB632">
            <v>0.10840374914345345</v>
          </cell>
          <cell r="AC632">
            <v>0.31472129524897735</v>
          </cell>
          <cell r="AD632">
            <v>-0.22225426971391149</v>
          </cell>
          <cell r="AE632">
            <v>0.40717704308380492</v>
          </cell>
          <cell r="AF632">
            <v>-8.0139684171200294</v>
          </cell>
        </row>
        <row r="633">
          <cell r="L633" t="str">
            <v>Target; Gain &gt; 1</v>
          </cell>
          <cell r="M633">
            <v>-6.4547408965661628</v>
          </cell>
          <cell r="N633">
            <v>-6.595019963792871</v>
          </cell>
          <cell r="O633">
            <v>-7.2554507416171816</v>
          </cell>
          <cell r="P633">
            <v>-26.959608856013826</v>
          </cell>
          <cell r="Q633">
            <v>0.2398236117602276</v>
          </cell>
          <cell r="R633">
            <v>-7.1972181815486085</v>
          </cell>
          <cell r="S633" t="str">
            <v>Target; Gain &gt; 1</v>
          </cell>
          <cell r="T633">
            <v>-3.1267155787735872</v>
          </cell>
          <cell r="U633">
            <v>-3.085316277229615</v>
          </cell>
          <cell r="V633">
            <v>-2.9636582624690058</v>
          </cell>
          <cell r="W633">
            <v>-8.0095578006309349</v>
          </cell>
          <cell r="X633">
            <v>6.4435005750035357E-2</v>
          </cell>
          <cell r="Y633">
            <v>-4.9960866246948674</v>
          </cell>
          <cell r="Z633" t="str">
            <v>Target; Gain &gt; 1</v>
          </cell>
          <cell r="AA633">
            <v>-1.1676832343816441</v>
          </cell>
          <cell r="AB633">
            <v>-1.1465275815495586</v>
          </cell>
          <cell r="AC633">
            <v>-1.3884801867487706</v>
          </cell>
          <cell r="AD633">
            <v>-4.010705460216446</v>
          </cell>
          <cell r="AE633">
            <v>0.58318505878875859</v>
          </cell>
          <cell r="AF633">
            <v>-4.1243269670325242</v>
          </cell>
        </row>
        <row r="639">
          <cell r="L639" t="str">
            <v>Gain &gt; 1</v>
          </cell>
          <cell r="M639">
            <v>0.30547033875117169</v>
          </cell>
          <cell r="N639">
            <v>0.28271832813033093</v>
          </cell>
          <cell r="O639">
            <v>0.55975143886606871</v>
          </cell>
          <cell r="P639">
            <v>0.35053352235239277</v>
          </cell>
          <cell r="Q639">
            <v>0.11276407662404599</v>
          </cell>
          <cell r="R639">
            <v>0.7850313064619332</v>
          </cell>
          <cell r="S639" t="str">
            <v>Gain &gt; 1</v>
          </cell>
          <cell r="T639">
            <v>0.29507781559211055</v>
          </cell>
          <cell r="U639">
            <v>0.29624807492640604</v>
          </cell>
          <cell r="V639">
            <v>0.47055197810745697</v>
          </cell>
          <cell r="W639">
            <v>0.26168755823262085</v>
          </cell>
          <cell r="X639">
            <v>-0.30599041362491797</v>
          </cell>
          <cell r="Y639">
            <v>-0.57756881850968678</v>
          </cell>
          <cell r="Z639" t="str">
            <v>Gain &gt; 1</v>
          </cell>
          <cell r="AA639">
            <v>0.69145756918429813</v>
          </cell>
          <cell r="AB639">
            <v>0.69171262029747438</v>
          </cell>
          <cell r="AC639">
            <v>0.74568674475212338</v>
          </cell>
          <cell r="AD639">
            <v>0.70093641169063692</v>
          </cell>
          <cell r="AE639">
            <v>0.39530864194547827</v>
          </cell>
          <cell r="AF639">
            <v>-0.3266600273396808</v>
          </cell>
        </row>
        <row r="640">
          <cell r="L640" t="str">
            <v xml:space="preserve">Gain &gt; 0 </v>
          </cell>
          <cell r="M640">
            <v>3.1564591243693811E-2</v>
          </cell>
          <cell r="N640">
            <v>1.2700379462600466E-2</v>
          </cell>
          <cell r="O640">
            <v>0.52588652779603606</v>
          </cell>
          <cell r="P640">
            <v>0.31647846044247158</v>
          </cell>
          <cell r="Q640">
            <v>0.17281953699392733</v>
          </cell>
          <cell r="R640">
            <v>0.68993110732681096</v>
          </cell>
          <cell r="S640" t="str">
            <v xml:space="preserve">Gain &gt; 0 </v>
          </cell>
          <cell r="T640">
            <v>2.6975019301761844E-2</v>
          </cell>
          <cell r="U640">
            <v>1.9253638901221302E-2</v>
          </cell>
          <cell r="V640">
            <v>0.38842939395914378</v>
          </cell>
          <cell r="W640">
            <v>0.26168755823262085</v>
          </cell>
          <cell r="X640">
            <v>-0.12268873069255634</v>
          </cell>
          <cell r="Y640">
            <v>-0.45725336947764572</v>
          </cell>
          <cell r="Z640" t="str">
            <v xml:space="preserve">Gain &gt; 0 </v>
          </cell>
          <cell r="AA640">
            <v>0.55566162813559328</v>
          </cell>
          <cell r="AB640">
            <v>0.57124213920301747</v>
          </cell>
          <cell r="AC640">
            <v>0.7079866865570239</v>
          </cell>
          <cell r="AD640">
            <v>0.6721773874162178</v>
          </cell>
          <cell r="AE640">
            <v>0.50204062154586604</v>
          </cell>
          <cell r="AF640">
            <v>-0.16405777055701529</v>
          </cell>
        </row>
        <row r="641">
          <cell r="L641" t="str">
            <v>Gain &lt;= 0</v>
          </cell>
          <cell r="M641">
            <v>-0.83056345229077333</v>
          </cell>
          <cell r="N641">
            <v>-0.87444113573433602</v>
          </cell>
          <cell r="O641">
            <v>-5.6950884934533527E-2</v>
          </cell>
          <cell r="P641">
            <v>-0.31368460267356357</v>
          </cell>
          <cell r="Q641">
            <v>3.0642270317685676E-2</v>
          </cell>
          <cell r="R641">
            <v>0.16541376788647716</v>
          </cell>
          <cell r="S641" t="str">
            <v>Gain &lt;= 0</v>
          </cell>
          <cell r="T641">
            <v>-0.62485452100975503</v>
          </cell>
          <cell r="U641">
            <v>-0.58204492201220714</v>
          </cell>
          <cell r="V641">
            <v>2.8948159998203833E-2</v>
          </cell>
          <cell r="W641">
            <v>-0.27887687768566322</v>
          </cell>
          <cell r="X641">
            <v>-0.29569994214193873</v>
          </cell>
          <cell r="Y641">
            <v>-1.282472042015772</v>
          </cell>
          <cell r="Z641" t="str">
            <v>Gain &lt;= 0</v>
          </cell>
          <cell r="AA641">
            <v>0.33851791039951018</v>
          </cell>
          <cell r="AB641">
            <v>0.3664421352690016</v>
          </cell>
          <cell r="AC641">
            <v>0.5150209787451292</v>
          </cell>
          <cell r="AD641">
            <v>0.49735302780146085</v>
          </cell>
          <cell r="AE641">
            <v>0.41708136118720818</v>
          </cell>
          <cell r="AF641">
            <v>-0.79515915724499708</v>
          </cell>
        </row>
        <row r="642">
          <cell r="L642" t="str">
            <v>Target; Gain &gt; 1</v>
          </cell>
          <cell r="M642">
            <v>-5.1721564727100242</v>
          </cell>
          <cell r="N642">
            <v>-5.1603213451082466</v>
          </cell>
          <cell r="O642">
            <v>-5.7689117350471255</v>
          </cell>
          <cell r="P642">
            <v>-9.036621907506186</v>
          </cell>
          <cell r="Q642">
            <v>0.24172379108754741</v>
          </cell>
          <cell r="R642">
            <v>-2.6775402789473466</v>
          </cell>
          <cell r="S642" t="str">
            <v>Target; Gain &gt; 1</v>
          </cell>
          <cell r="T642">
            <v>-2.7370154781645408</v>
          </cell>
          <cell r="U642">
            <v>-2.6497491880390052</v>
          </cell>
          <cell r="V642">
            <v>-2.4912801909151021</v>
          </cell>
          <cell r="W642">
            <v>-4.5892430981482208</v>
          </cell>
          <cell r="X642">
            <v>7.6443699324328762E-2</v>
          </cell>
          <cell r="Y642">
            <v>-3.5233931690735325</v>
          </cell>
          <cell r="Z642" t="str">
            <v>Target; Gain &gt; 1</v>
          </cell>
          <cell r="AA642">
            <v>-0.89203272927180155</v>
          </cell>
          <cell r="AB642">
            <v>-0.8228562323521893</v>
          </cell>
          <cell r="AC642">
            <v>-1.0759322644520029</v>
          </cell>
          <cell r="AD642">
            <v>-1.8709501457106015</v>
          </cell>
          <cell r="AE642">
            <v>0.59403144272789232</v>
          </cell>
          <cell r="AF642">
            <v>-2.8126490377107753</v>
          </cell>
        </row>
        <row r="949">
          <cell r="N949" t="str">
            <v>BNL Causal</v>
          </cell>
          <cell r="O949" t="str">
            <v>BNL Causal HM</v>
          </cell>
          <cell r="P949" t="str">
            <v>SFS Causal</v>
          </cell>
          <cell r="Q949" t="str">
            <v>SaLSa Causal</v>
          </cell>
          <cell r="R949" t="str">
            <v>D&amp;C Causal</v>
          </cell>
          <cell r="S949" t="str">
            <v>BBS Causal</v>
          </cell>
          <cell r="V949" t="str">
            <v>BNL Causal</v>
          </cell>
          <cell r="W949" t="str">
            <v>BNL Causal HM</v>
          </cell>
          <cell r="X949" t="str">
            <v>SFS Causal</v>
          </cell>
          <cell r="Y949" t="str">
            <v>SaLSa Causal</v>
          </cell>
          <cell r="Z949" t="str">
            <v>D&amp;C Causal</v>
          </cell>
          <cell r="AA949" t="str">
            <v>BBS Causal</v>
          </cell>
          <cell r="AD949" t="str">
            <v>BNL Causal</v>
          </cell>
          <cell r="AE949" t="str">
            <v>BNL Causal HM</v>
          </cell>
          <cell r="AF949" t="str">
            <v>SFS Causal</v>
          </cell>
          <cell r="AG949" t="str">
            <v>SaLSa Causal</v>
          </cell>
          <cell r="AH949" t="str">
            <v>D&amp;C Causal</v>
          </cell>
          <cell r="AI949" t="str">
            <v>BBS Causal</v>
          </cell>
        </row>
        <row r="951">
          <cell r="M951" t="str">
            <v>Target; Gain &gt; 1</v>
          </cell>
          <cell r="N951" t="e">
            <v>#DIV/0!</v>
          </cell>
          <cell r="O951" t="e">
            <v>#DIV/0!</v>
          </cell>
          <cell r="P951" t="e">
            <v>#DIV/0!</v>
          </cell>
          <cell r="Q951" t="e">
            <v>#DIV/0!</v>
          </cell>
          <cell r="R951" t="e">
            <v>#DIV/0!</v>
          </cell>
          <cell r="S951" t="e">
            <v>#DIV/0!</v>
          </cell>
          <cell r="U951" t="str">
            <v>Target; Gain &gt; 1</v>
          </cell>
          <cell r="V951" t="e">
            <v>#DIV/0!</v>
          </cell>
          <cell r="W951" t="e">
            <v>#DIV/0!</v>
          </cell>
          <cell r="X951" t="e">
            <v>#DIV/0!</v>
          </cell>
          <cell r="Y951" t="e">
            <v>#DIV/0!</v>
          </cell>
          <cell r="Z951" t="e">
            <v>#DIV/0!</v>
          </cell>
          <cell r="AA951" t="e">
            <v>#DIV/0!</v>
          </cell>
          <cell r="AC951" t="str">
            <v>Target; Gain &gt; 1</v>
          </cell>
          <cell r="AD951" t="e">
            <v>#DIV/0!</v>
          </cell>
          <cell r="AE951" t="e">
            <v>#DIV/0!</v>
          </cell>
          <cell r="AF951" t="e">
            <v>#DIV/0!</v>
          </cell>
          <cell r="AG951" t="e">
            <v>#DIV/0!</v>
          </cell>
          <cell r="AH951" t="e">
            <v>#DIV/0!</v>
          </cell>
          <cell r="AI951" t="e">
            <v>#DIV/0!</v>
          </cell>
        </row>
        <row r="952">
          <cell r="M952" t="str">
            <v>Gain &gt; 1</v>
          </cell>
          <cell r="N952">
            <v>0.23830532258006487</v>
          </cell>
          <cell r="O952">
            <v>0.20571843358859981</v>
          </cell>
          <cell r="P952">
            <v>0.75483114434058007</v>
          </cell>
          <cell r="Q952">
            <v>0.65196378859110715</v>
          </cell>
          <cell r="R952">
            <v>0.4304993223204886</v>
          </cell>
          <cell r="S952">
            <v>0.63974190339367831</v>
          </cell>
          <cell r="U952" t="str">
            <v>Gain &gt; 1</v>
          </cell>
          <cell r="V952">
            <v>0.27506935014375911</v>
          </cell>
          <cell r="W952">
            <v>0.26790251325024605</v>
          </cell>
          <cell r="X952">
            <v>0.64009635635755235</v>
          </cell>
          <cell r="Y952">
            <v>0.46542500842419426</v>
          </cell>
          <cell r="Z952">
            <v>0.47116807016806961</v>
          </cell>
          <cell r="AA952">
            <v>-0.25546146417682891</v>
          </cell>
          <cell r="AC952" t="str">
            <v>Gain &gt; 1</v>
          </cell>
          <cell r="AD952">
            <v>0.67497113221831695</v>
          </cell>
          <cell r="AE952">
            <v>0.66553435246929504</v>
          </cell>
          <cell r="AF952">
            <v>0.82819851111997345</v>
          </cell>
          <cell r="AG952">
            <v>0.78497715219715314</v>
          </cell>
          <cell r="AH952">
            <v>0.86067605995958008</v>
          </cell>
          <cell r="AI952">
            <v>-2.6503753251663043E-2</v>
          </cell>
        </row>
        <row r="954">
          <cell r="M954" t="str">
            <v>Gain &gt; 0</v>
          </cell>
          <cell r="N954">
            <v>-1.1948826455650492</v>
          </cell>
          <cell r="O954">
            <v>-1.2415063493189571</v>
          </cell>
          <cell r="P954">
            <v>-0.18972642694181116</v>
          </cell>
          <cell r="Q954">
            <v>-0.65401244622023691</v>
          </cell>
          <cell r="R954">
            <v>-1.0777525278819107</v>
          </cell>
          <cell r="S954">
            <v>-0.99818579579287559</v>
          </cell>
          <cell r="U954" t="str">
            <v>Gain &gt; 0</v>
          </cell>
          <cell r="V954">
            <v>-0.64080323520742721</v>
          </cell>
          <cell r="W954">
            <v>-0.62605549834386287</v>
          </cell>
          <cell r="X954">
            <v>-0.17393526383353117</v>
          </cell>
          <cell r="Y954">
            <v>-0.50422075975749736</v>
          </cell>
          <cell r="Z954">
            <v>-0.48040272916558935</v>
          </cell>
          <cell r="AA954">
            <v>-2.7059974745160416</v>
          </cell>
          <cell r="AC954" t="str">
            <v>Gain &gt; 0</v>
          </cell>
          <cell r="AD954">
            <v>0.22711782728819049</v>
          </cell>
          <cell r="AE954">
            <v>0.23612729835302837</v>
          </cell>
          <cell r="AF954">
            <v>0.37318909718117144</v>
          </cell>
          <cell r="AG954">
            <v>0.29087950189232431</v>
          </cell>
          <cell r="AH954">
            <v>0.64054382581590497</v>
          </cell>
          <cell r="AI954">
            <v>-2.0520585371979196</v>
          </cell>
        </row>
        <row r="955">
          <cell r="M955" t="str">
            <v>Gain &lt;=0</v>
          </cell>
          <cell r="N955">
            <v>-2.4231712858136287</v>
          </cell>
          <cell r="O955">
            <v>-2.5136559868523158</v>
          </cell>
          <cell r="P955">
            <v>-0.96792117077737594</v>
          </cell>
          <cell r="Q955">
            <v>-1.3144522402223495</v>
          </cell>
          <cell r="R955">
            <v>-2.0176725502498534</v>
          </cell>
          <cell r="S955">
            <v>-2.4876496010224418</v>
          </cell>
          <cell r="U955" t="str">
            <v>Gain &lt;=0</v>
          </cell>
          <cell r="V955">
            <v>-1.2054855130957596</v>
          </cell>
          <cell r="W955">
            <v>-1.1816994441238364</v>
          </cell>
          <cell r="X955">
            <v>-0.63546553365158587</v>
          </cell>
          <cell r="Y955">
            <v>-0.77547394876794828</v>
          </cell>
          <cell r="Z955">
            <v>-0.82508830802136024</v>
          </cell>
          <cell r="AA955">
            <v>-4.9913278029257002</v>
          </cell>
          <cell r="AC955" t="str">
            <v>Gain &lt;=0</v>
          </cell>
          <cell r="AD955">
            <v>9.9405262385842588E-2</v>
          </cell>
          <cell r="AE955">
            <v>0.10840374914345345</v>
          </cell>
          <cell r="AF955">
            <v>0.30122716051187964</v>
          </cell>
          <cell r="AG955">
            <v>0.28371016236599622</v>
          </cell>
          <cell r="AH955">
            <v>0.58505350989635707</v>
          </cell>
          <cell r="AI955">
            <v>-3.94035555495973</v>
          </cell>
        </row>
        <row r="956">
          <cell r="M956" t="str">
            <v>Target; Gain &gt; 1; #pref=2</v>
          </cell>
          <cell r="N956" t="e">
            <v>#DIV/0!</v>
          </cell>
          <cell r="O956" t="e">
            <v>#DIV/0!</v>
          </cell>
          <cell r="P956" t="e">
            <v>#DIV/0!</v>
          </cell>
          <cell r="Q956" t="e">
            <v>#DIV/0!</v>
          </cell>
          <cell r="R956" t="e">
            <v>#DIV/0!</v>
          </cell>
          <cell r="S956" t="e">
            <v>#DIV/0!</v>
          </cell>
          <cell r="U956" t="str">
            <v>Target; Gain &gt; 1; #pref=2</v>
          </cell>
          <cell r="V956" t="e">
            <v>#DIV/0!</v>
          </cell>
          <cell r="W956" t="e">
            <v>#DIV/0!</v>
          </cell>
          <cell r="X956" t="e">
            <v>#DIV/0!</v>
          </cell>
          <cell r="Y956" t="e">
            <v>#DIV/0!</v>
          </cell>
          <cell r="Z956" t="e">
            <v>#DIV/0!</v>
          </cell>
          <cell r="AA956" t="e">
            <v>#DIV/0!</v>
          </cell>
          <cell r="AC956" t="str">
            <v>Target; Gain &gt; 1; #pref=2</v>
          </cell>
          <cell r="AD956" t="e">
            <v>#DIV/0!</v>
          </cell>
          <cell r="AE956" t="e">
            <v>#DIV/0!</v>
          </cell>
          <cell r="AF956" t="e">
            <v>#DIV/0!</v>
          </cell>
          <cell r="AG956" t="e">
            <v>#DIV/0!</v>
          </cell>
          <cell r="AH956" t="e">
            <v>#DIV/0!</v>
          </cell>
          <cell r="AI956" t="e">
            <v>#DIV/0!</v>
          </cell>
        </row>
        <row r="957">
          <cell r="M957" t="str">
            <v>Target; Gain &gt; 1; #pref=3</v>
          </cell>
          <cell r="N957" t="e">
            <v>#DIV/0!</v>
          </cell>
          <cell r="O957" t="e">
            <v>#DIV/0!</v>
          </cell>
          <cell r="P957" t="e">
            <v>#DIV/0!</v>
          </cell>
          <cell r="Q957" t="e">
            <v>#DIV/0!</v>
          </cell>
          <cell r="R957" t="e">
            <v>#DIV/0!</v>
          </cell>
          <cell r="S957" t="e">
            <v>#DIV/0!</v>
          </cell>
          <cell r="U957" t="str">
            <v>Target; Gain &gt; 1; #pref=3</v>
          </cell>
          <cell r="V957" t="e">
            <v>#DIV/0!</v>
          </cell>
          <cell r="W957" t="e">
            <v>#DIV/0!</v>
          </cell>
          <cell r="X957" t="e">
            <v>#DIV/0!</v>
          </cell>
          <cell r="Y957" t="e">
            <v>#DIV/0!</v>
          </cell>
          <cell r="Z957" t="e">
            <v>#DIV/0!</v>
          </cell>
          <cell r="AA957" t="e">
            <v>#DIV/0!</v>
          </cell>
          <cell r="AC957" t="str">
            <v>Target; Gain &gt; 1; #pref=3</v>
          </cell>
          <cell r="AD957" t="e">
            <v>#DIV/0!</v>
          </cell>
          <cell r="AE957" t="e">
            <v>#DIV/0!</v>
          </cell>
          <cell r="AF957" t="e">
            <v>#DIV/0!</v>
          </cell>
          <cell r="AG957" t="e">
            <v>#DIV/0!</v>
          </cell>
          <cell r="AH957" t="e">
            <v>#DIV/0!</v>
          </cell>
          <cell r="AI957" t="e">
            <v>#DIV/0!</v>
          </cell>
        </row>
        <row r="958">
          <cell r="M958" t="str">
            <v>Target; Gain &gt; 1; #pref=4</v>
          </cell>
          <cell r="N958" t="e">
            <v>#DIV/0!</v>
          </cell>
          <cell r="O958" t="e">
            <v>#DIV/0!</v>
          </cell>
          <cell r="P958" t="e">
            <v>#DIV/0!</v>
          </cell>
          <cell r="Q958" t="e">
            <v>#DIV/0!</v>
          </cell>
          <cell r="R958" t="e">
            <v>#DIV/0!</v>
          </cell>
          <cell r="S958" t="e">
            <v>#DIV/0!</v>
          </cell>
          <cell r="U958" t="str">
            <v>Target; Gain &gt; 1; #pref=4</v>
          </cell>
          <cell r="V958" t="e">
            <v>#DIV/0!</v>
          </cell>
          <cell r="W958" t="e">
            <v>#DIV/0!</v>
          </cell>
          <cell r="X958" t="e">
            <v>#DIV/0!</v>
          </cell>
          <cell r="Y958" t="e">
            <v>#DIV/0!</v>
          </cell>
          <cell r="Z958" t="e">
            <v>#DIV/0!</v>
          </cell>
          <cell r="AA958" t="e">
            <v>#DIV/0!</v>
          </cell>
          <cell r="AC958" t="str">
            <v>Target; Gain &gt; 1; #pref=4</v>
          </cell>
          <cell r="AD958" t="e">
            <v>#DIV/0!</v>
          </cell>
          <cell r="AE958" t="e">
            <v>#DIV/0!</v>
          </cell>
          <cell r="AF958" t="e">
            <v>#DIV/0!</v>
          </cell>
          <cell r="AG958" t="e">
            <v>#DIV/0!</v>
          </cell>
          <cell r="AH958" t="e">
            <v>#DIV/0!</v>
          </cell>
          <cell r="AI958" t="e">
            <v>#DIV/0!</v>
          </cell>
        </row>
        <row r="972">
          <cell r="N972" t="str">
            <v>BNL Causal</v>
          </cell>
          <cell r="O972" t="str">
            <v>BNL Causal HM</v>
          </cell>
          <cell r="P972" t="str">
            <v>SFS Causal</v>
          </cell>
          <cell r="Q972" t="str">
            <v>SaLSa Causal</v>
          </cell>
          <cell r="R972" t="str">
            <v>D&amp;C Causal</v>
          </cell>
          <cell r="S972" t="str">
            <v>BBS Causal</v>
          </cell>
          <cell r="V972" t="str">
            <v>BNL Causal</v>
          </cell>
          <cell r="W972" t="str">
            <v>BNL Causal HM</v>
          </cell>
          <cell r="X972" t="str">
            <v>SFS Causal</v>
          </cell>
          <cell r="Y972" t="str">
            <v>SaLSa Causal</v>
          </cell>
          <cell r="Z972" t="str">
            <v>D&amp;C Causal</v>
          </cell>
          <cell r="AA972" t="str">
            <v>BBS Causal</v>
          </cell>
          <cell r="AD972" t="str">
            <v>BNL Causal</v>
          </cell>
          <cell r="AE972" t="str">
            <v>BNL Causal HM</v>
          </cell>
          <cell r="AF972" t="str">
            <v>SFS Causal</v>
          </cell>
          <cell r="AG972" t="str">
            <v>SaLSa Causal</v>
          </cell>
          <cell r="AH972" t="str">
            <v>D&amp;C Causal</v>
          </cell>
          <cell r="AI972" t="str">
            <v>BBS Causal</v>
          </cell>
        </row>
        <row r="974">
          <cell r="M974" t="str">
            <v>Target; Gain &gt; 1</v>
          </cell>
          <cell r="N974" t="e">
            <v>#VALUE!</v>
          </cell>
          <cell r="O974" t="e">
            <v>#VALUE!</v>
          </cell>
          <cell r="P974" t="e">
            <v>#VALUE!</v>
          </cell>
          <cell r="Q974" t="e">
            <v>#VALUE!</v>
          </cell>
          <cell r="R974" t="e">
            <v>#VALUE!</v>
          </cell>
          <cell r="S974" t="e">
            <v>#VALUE!</v>
          </cell>
          <cell r="U974" t="str">
            <v>Target; Gain &gt; 1</v>
          </cell>
          <cell r="V974" t="e">
            <v>#VALUE!</v>
          </cell>
          <cell r="W974" t="e">
            <v>#VALUE!</v>
          </cell>
          <cell r="X974" t="e">
            <v>#VALUE!</v>
          </cell>
          <cell r="Y974" t="e">
            <v>#VALUE!</v>
          </cell>
          <cell r="Z974" t="e">
            <v>#VALUE!</v>
          </cell>
          <cell r="AA974" t="e">
            <v>#VALUE!</v>
          </cell>
          <cell r="AC974" t="str">
            <v>Target; Gain &gt; 1</v>
          </cell>
          <cell r="AD974" t="e">
            <v>#VALUE!</v>
          </cell>
          <cell r="AE974" t="e">
            <v>#VALUE!</v>
          </cell>
          <cell r="AF974" t="e">
            <v>#VALUE!</v>
          </cell>
          <cell r="AG974" t="e">
            <v>#VALUE!</v>
          </cell>
          <cell r="AH974" t="e">
            <v>#VALUE!</v>
          </cell>
          <cell r="AI974" t="e">
            <v>#VALUE!</v>
          </cell>
        </row>
        <row r="975">
          <cell r="M975" t="str">
            <v>Gain &gt; 1</v>
          </cell>
          <cell r="N975">
            <v>0.30547033875117169</v>
          </cell>
          <cell r="O975">
            <v>0.28271832813033093</v>
          </cell>
          <cell r="P975">
            <v>0.76982923710099505</v>
          </cell>
          <cell r="Q975">
            <v>0.73680047131444604</v>
          </cell>
          <cell r="R975">
            <v>0.39155854939746748</v>
          </cell>
          <cell r="S975">
            <v>0.67437618130350363</v>
          </cell>
          <cell r="U975" t="str">
            <v>Gain &gt; 1</v>
          </cell>
          <cell r="V975">
            <v>0.29507781559211055</v>
          </cell>
          <cell r="W975">
            <v>0.29624807492640604</v>
          </cell>
          <cell r="X975">
            <v>0.64710680239278229</v>
          </cell>
          <cell r="Y975">
            <v>0.50617196594456471</v>
          </cell>
          <cell r="Z975">
            <v>0.45366737855234007</v>
          </cell>
          <cell r="AA975">
            <v>-0.15768670999650242</v>
          </cell>
          <cell r="AC975" t="str">
            <v>Gain &gt; 1</v>
          </cell>
          <cell r="AD975">
            <v>0.69145756918429813</v>
          </cell>
          <cell r="AE975">
            <v>0.69171262029747438</v>
          </cell>
          <cell r="AF975">
            <v>0.83248073702235115</v>
          </cell>
          <cell r="AG975">
            <v>0.8110884061819108</v>
          </cell>
          <cell r="AH975">
            <v>0.85280786304654377</v>
          </cell>
          <cell r="AI975">
            <v>8.4305832211134524E-2</v>
          </cell>
        </row>
        <row r="977">
          <cell r="M977" t="str">
            <v>Gain &gt; 0</v>
          </cell>
          <cell r="N977">
            <v>3.1564591243693811E-2</v>
          </cell>
          <cell r="O977">
            <v>1.2700379462600466E-2</v>
          </cell>
          <cell r="P977">
            <v>0.65788509933680372</v>
          </cell>
          <cell r="Q977">
            <v>0.56190051702492316</v>
          </cell>
          <cell r="R977">
            <v>-0.37167841090902864</v>
          </cell>
          <cell r="S977">
            <v>0.3455587539440082</v>
          </cell>
          <cell r="U977" t="str">
            <v>Gain &gt; 0</v>
          </cell>
          <cell r="V977">
            <v>2.6975019301761844E-2</v>
          </cell>
          <cell r="W977">
            <v>1.9253638901221302E-2</v>
          </cell>
          <cell r="X977">
            <v>0.39093401977811798</v>
          </cell>
          <cell r="Y977">
            <v>0.21542100061983616</v>
          </cell>
          <cell r="Z977">
            <v>-0.15754754205943899</v>
          </cell>
          <cell r="AA977">
            <v>-0.79075854057514461</v>
          </cell>
          <cell r="AC977" t="str">
            <v>Gain &gt; 0</v>
          </cell>
          <cell r="AD977">
            <v>0.55566162813559328</v>
          </cell>
          <cell r="AE977">
            <v>0.57124213920301747</v>
          </cell>
          <cell r="AF977">
            <v>0.72721373338279127</v>
          </cell>
          <cell r="AG977">
            <v>0.65388997567910234</v>
          </cell>
          <cell r="AH977">
            <v>0.75857273761226707</v>
          </cell>
          <cell r="AI977">
            <v>-0.40188825536129047</v>
          </cell>
        </row>
        <row r="978">
          <cell r="M978" t="str">
            <v>Gain &lt;=0</v>
          </cell>
          <cell r="N978">
            <v>-0.83056345229077333</v>
          </cell>
          <cell r="O978">
            <v>-0.87444113573433602</v>
          </cell>
          <cell r="P978">
            <v>0.26157476130749502</v>
          </cell>
          <cell r="Q978">
            <v>0.20253042016915393</v>
          </cell>
          <cell r="R978">
            <v>-1.1335368310423095</v>
          </cell>
          <cell r="S978">
            <v>5.0275862887225797E-2</v>
          </cell>
          <cell r="U978" t="str">
            <v>Gain &lt;=0</v>
          </cell>
          <cell r="V978">
            <v>-0.62485452100975503</v>
          </cell>
          <cell r="W978">
            <v>-0.58204492201220714</v>
          </cell>
          <cell r="X978">
            <v>-0.12882143680844943</v>
          </cell>
          <cell r="Y978">
            <v>-0.10729965346969238</v>
          </cell>
          <cell r="Z978">
            <v>-0.45618021894358229</v>
          </cell>
          <cell r="AA978">
            <v>-2.1231381980016932</v>
          </cell>
          <cell r="AC978" t="str">
            <v>Gain &lt;=0</v>
          </cell>
          <cell r="AD978">
            <v>0.33851791039951018</v>
          </cell>
          <cell r="AE978">
            <v>0.3664421352690016</v>
          </cell>
          <cell r="AF978">
            <v>0.48714028307197527</v>
          </cell>
          <cell r="AG978">
            <v>0.55254133740572819</v>
          </cell>
          <cell r="AH978">
            <v>0.69426234458380032</v>
          </cell>
          <cell r="AI978">
            <v>-1.3993974119798542</v>
          </cell>
        </row>
        <row r="979">
          <cell r="M979" t="str">
            <v>Target; Gain &gt; 1; #pref=2</v>
          </cell>
          <cell r="N979" t="e">
            <v>#VALUE!</v>
          </cell>
          <cell r="O979" t="e">
            <v>#VALUE!</v>
          </cell>
          <cell r="P979" t="e">
            <v>#VALUE!</v>
          </cell>
          <cell r="Q979" t="e">
            <v>#VALUE!</v>
          </cell>
          <cell r="R979" t="e">
            <v>#VALUE!</v>
          </cell>
          <cell r="S979" t="e">
            <v>#VALUE!</v>
          </cell>
          <cell r="U979" t="str">
            <v>Target; Gain &gt; 1; #pref=2</v>
          </cell>
          <cell r="V979" t="e">
            <v>#VALUE!</v>
          </cell>
          <cell r="W979" t="e">
            <v>#VALUE!</v>
          </cell>
          <cell r="X979" t="e">
            <v>#VALUE!</v>
          </cell>
          <cell r="Y979" t="e">
            <v>#VALUE!</v>
          </cell>
          <cell r="Z979" t="e">
            <v>#VALUE!</v>
          </cell>
          <cell r="AA979" t="e">
            <v>#VALUE!</v>
          </cell>
          <cell r="AC979" t="str">
            <v>Target; Gain &gt; 1; #pref=2</v>
          </cell>
          <cell r="AD979" t="e">
            <v>#VALUE!</v>
          </cell>
          <cell r="AE979" t="e">
            <v>#VALUE!</v>
          </cell>
          <cell r="AF979" t="e">
            <v>#VALUE!</v>
          </cell>
          <cell r="AG979" t="e">
            <v>#VALUE!</v>
          </cell>
          <cell r="AH979" t="e">
            <v>#VALUE!</v>
          </cell>
          <cell r="AI979" t="e">
            <v>#VALUE!</v>
          </cell>
        </row>
        <row r="980">
          <cell r="M980" t="str">
            <v>Target; Gain &gt; 1; #pref=3</v>
          </cell>
          <cell r="N980" t="e">
            <v>#VALUE!</v>
          </cell>
          <cell r="O980" t="e">
            <v>#VALUE!</v>
          </cell>
          <cell r="P980" t="e">
            <v>#VALUE!</v>
          </cell>
          <cell r="Q980" t="e">
            <v>#VALUE!</v>
          </cell>
          <cell r="R980" t="e">
            <v>#VALUE!</v>
          </cell>
          <cell r="S980" t="e">
            <v>#VALUE!</v>
          </cell>
          <cell r="U980" t="str">
            <v>Target; Gain &gt; 1; #pref=3</v>
          </cell>
          <cell r="V980" t="e">
            <v>#VALUE!</v>
          </cell>
          <cell r="W980" t="e">
            <v>#VALUE!</v>
          </cell>
          <cell r="X980" t="e">
            <v>#VALUE!</v>
          </cell>
          <cell r="Y980" t="e">
            <v>#VALUE!</v>
          </cell>
          <cell r="Z980" t="e">
            <v>#VALUE!</v>
          </cell>
          <cell r="AA980" t="e">
            <v>#VALUE!</v>
          </cell>
          <cell r="AC980" t="str">
            <v>Target; Gain &gt; 1; #pref=3</v>
          </cell>
          <cell r="AD980" t="e">
            <v>#VALUE!</v>
          </cell>
          <cell r="AE980" t="e">
            <v>#VALUE!</v>
          </cell>
          <cell r="AF980" t="e">
            <v>#VALUE!</v>
          </cell>
          <cell r="AG980" t="e">
            <v>#VALUE!</v>
          </cell>
          <cell r="AH980" t="e">
            <v>#VALUE!</v>
          </cell>
          <cell r="AI980" t="e">
            <v>#VALUE!</v>
          </cell>
        </row>
        <row r="981">
          <cell r="M981" t="str">
            <v>Target; Gain &gt; 1; #pref=4</v>
          </cell>
          <cell r="N981" t="e">
            <v>#VALUE!</v>
          </cell>
          <cell r="O981" t="e">
            <v>#VALUE!</v>
          </cell>
          <cell r="P981" t="e">
            <v>#VALUE!</v>
          </cell>
          <cell r="Q981" t="e">
            <v>#VALUE!</v>
          </cell>
          <cell r="R981" t="e">
            <v>#VALUE!</v>
          </cell>
          <cell r="S981" t="e">
            <v>#VALUE!</v>
          </cell>
          <cell r="U981" t="str">
            <v>Target; Gain &gt; 1; #pref=4</v>
          </cell>
          <cell r="V981" t="e">
            <v>#VALUE!</v>
          </cell>
          <cell r="W981" t="e">
            <v>#VALUE!</v>
          </cell>
          <cell r="X981" t="e">
            <v>#VALUE!</v>
          </cell>
          <cell r="Y981" t="e">
            <v>#VALUE!</v>
          </cell>
          <cell r="Z981" t="e">
            <v>#VALUE!</v>
          </cell>
          <cell r="AA981" t="e">
            <v>#VALUE!</v>
          </cell>
          <cell r="AC981" t="str">
            <v>Target; Gain &gt; 1; #pref=4</v>
          </cell>
          <cell r="AD981" t="e">
            <v>#VALUE!</v>
          </cell>
          <cell r="AE981" t="e">
            <v>#VALUE!</v>
          </cell>
          <cell r="AF981" t="e">
            <v>#VALUE!</v>
          </cell>
          <cell r="AG981" t="e">
            <v>#VALUE!</v>
          </cell>
          <cell r="AH981" t="e">
            <v>#VALUE!</v>
          </cell>
          <cell r="AI981" t="e">
            <v>#VALUE!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X8"/>
  <sheetViews>
    <sheetView tabSelected="1" zoomScale="70" zoomScaleNormal="70" workbookViewId="0">
      <selection activeCell="X13" sqref="X13"/>
    </sheetView>
  </sheetViews>
  <sheetFormatPr defaultRowHeight="14.4" x14ac:dyDescent="0.3"/>
  <cols>
    <col min="1" max="1" width="22.88671875" customWidth="1"/>
    <col min="5" max="5" width="16.109375" bestFit="1" customWidth="1"/>
    <col min="6" max="6" width="11.77734375" bestFit="1" customWidth="1"/>
    <col min="7" max="7" width="15.44140625" bestFit="1" customWidth="1"/>
    <col min="8" max="8" width="11.6640625" bestFit="1" customWidth="1"/>
    <col min="9" max="9" width="13.88671875" bestFit="1" customWidth="1"/>
    <col min="10" max="10" width="12.109375" bestFit="1" customWidth="1"/>
    <col min="11" max="11" width="12" bestFit="1" customWidth="1"/>
    <col min="13" max="13" width="22.88671875" customWidth="1"/>
    <col min="17" max="17" width="16.109375" bestFit="1" customWidth="1"/>
    <col min="18" max="18" width="11.77734375" bestFit="1" customWidth="1"/>
    <col min="19" max="19" width="15.44140625" bestFit="1" customWidth="1"/>
    <col min="20" max="20" width="11.6640625" bestFit="1" customWidth="1"/>
    <col min="21" max="21" width="13.88671875" bestFit="1" customWidth="1"/>
    <col min="22" max="22" width="12.109375" bestFit="1" customWidth="1"/>
    <col min="23" max="23" width="12" bestFit="1" customWidth="1"/>
  </cols>
  <sheetData>
    <row r="2" spans="1:24" ht="15.6" x14ac:dyDescent="0.3">
      <c r="A2" s="3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18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45" customHeight="1" x14ac:dyDescent="0.3">
      <c r="A3" s="3" t="s">
        <v>1</v>
      </c>
      <c r="B3" s="13" t="s">
        <v>2</v>
      </c>
      <c r="C3" s="14"/>
      <c r="D3" s="15" t="s">
        <v>13</v>
      </c>
      <c r="E3" s="17" t="s">
        <v>3</v>
      </c>
      <c r="F3" s="10" t="s">
        <v>4</v>
      </c>
      <c r="G3" s="11"/>
      <c r="H3" s="11"/>
      <c r="I3" s="11"/>
      <c r="J3" s="11"/>
      <c r="K3" s="12"/>
      <c r="L3" s="2"/>
      <c r="M3" s="3" t="s">
        <v>1</v>
      </c>
      <c r="N3" s="13" t="s">
        <v>2</v>
      </c>
      <c r="O3" s="14"/>
      <c r="P3" s="15" t="s">
        <v>13</v>
      </c>
      <c r="Q3" s="17" t="s">
        <v>3</v>
      </c>
      <c r="R3" s="10" t="s">
        <v>4</v>
      </c>
      <c r="S3" s="11"/>
      <c r="T3" s="11"/>
      <c r="U3" s="11"/>
      <c r="V3" s="11"/>
      <c r="W3" s="12"/>
      <c r="X3" s="2"/>
    </row>
    <row r="4" spans="1:24" ht="15.6" x14ac:dyDescent="0.3">
      <c r="A4" s="2"/>
      <c r="B4" s="4" t="s">
        <v>5</v>
      </c>
      <c r="C4" s="4" t="s">
        <v>6</v>
      </c>
      <c r="D4" s="16"/>
      <c r="E4" s="18"/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2"/>
      <c r="M4" s="2"/>
      <c r="N4" s="4" t="s">
        <v>5</v>
      </c>
      <c r="O4" s="4" t="s">
        <v>6</v>
      </c>
      <c r="P4" s="16"/>
      <c r="Q4" s="18"/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2"/>
    </row>
    <row r="5" spans="1:24" ht="15.6" x14ac:dyDescent="0.3">
      <c r="A5" s="6" t="s">
        <v>0</v>
      </c>
      <c r="B5" s="7">
        <v>0.6</v>
      </c>
      <c r="C5" s="7">
        <v>0.4</v>
      </c>
      <c r="D5" s="8" t="s">
        <v>14</v>
      </c>
      <c r="E5" s="9" t="s">
        <v>0</v>
      </c>
      <c r="F5" s="1">
        <f>'50K'!M644</f>
        <v>0.29218949672218808</v>
      </c>
      <c r="G5" s="1">
        <f>'50K'!N644</f>
        <v>0.28581688452620646</v>
      </c>
      <c r="H5" s="1">
        <f>'50K'!O644</f>
        <v>0.58014495838963431</v>
      </c>
      <c r="I5" s="1">
        <f>'50K'!P644</f>
        <v>0.64019211317926095</v>
      </c>
      <c r="J5" s="1">
        <f>'50K'!Q644</f>
        <v>0.20451953944037213</v>
      </c>
      <c r="K5" s="1">
        <f>'50K'!R644</f>
        <v>0.76714637919513606</v>
      </c>
      <c r="L5" s="2"/>
      <c r="M5" s="6" t="s">
        <v>0</v>
      </c>
      <c r="N5" s="7">
        <v>0.6</v>
      </c>
      <c r="O5" s="7">
        <v>0.4</v>
      </c>
      <c r="P5" s="8" t="s">
        <v>14</v>
      </c>
      <c r="Q5" s="9" t="s">
        <v>0</v>
      </c>
      <c r="R5" s="1">
        <f>'50K'!T644</f>
        <v>0.16619748272520002</v>
      </c>
      <c r="S5" s="1">
        <f>'50K'!U644</f>
        <v>0.2004911218529041</v>
      </c>
      <c r="T5" s="1">
        <f>'50K'!V644</f>
        <v>0.41801893703364634</v>
      </c>
      <c r="U5" s="1">
        <f>'50K'!W644</f>
        <v>0.44066131797072572</v>
      </c>
      <c r="V5" s="1">
        <f>'50K'!X644</f>
        <v>1.4348409046127303E-2</v>
      </c>
      <c r="W5" s="1">
        <f>'50K'!Y644</f>
        <v>0.19742245719038373</v>
      </c>
      <c r="X5" s="2"/>
    </row>
    <row r="6" spans="1:24" ht="15.6" x14ac:dyDescent="0.3">
      <c r="A6" s="6" t="s">
        <v>0</v>
      </c>
      <c r="B6" s="7">
        <v>0.6</v>
      </c>
      <c r="C6" s="7">
        <v>0.4</v>
      </c>
      <c r="D6" s="8" t="s">
        <v>15</v>
      </c>
      <c r="E6" s="9" t="s">
        <v>0</v>
      </c>
      <c r="F6" s="1">
        <f>'100K'!M644</f>
        <v>0.27543891998562842</v>
      </c>
      <c r="G6" s="1">
        <f>'100K'!N644</f>
        <v>0.26740692400741073</v>
      </c>
      <c r="H6" s="1">
        <f>'100K'!O644</f>
        <v>0.6333581372702437</v>
      </c>
      <c r="I6" s="1">
        <f>'100K'!P644</f>
        <v>0.6954080460982941</v>
      </c>
      <c r="J6" s="1">
        <f>'100K'!Q644</f>
        <v>0.19571996626302929</v>
      </c>
      <c r="K6" s="1">
        <f>'100K'!R644</f>
        <v>0.77587822963058739</v>
      </c>
      <c r="L6" s="2"/>
      <c r="M6" s="6" t="s">
        <v>0</v>
      </c>
      <c r="N6" s="7">
        <v>0.6</v>
      </c>
      <c r="O6" s="7">
        <v>0.4</v>
      </c>
      <c r="P6" s="8" t="s">
        <v>15</v>
      </c>
      <c r="Q6" s="9" t="s">
        <v>0</v>
      </c>
      <c r="R6" s="1">
        <f>'100K'!T644</f>
        <v>0.23335552404238943</v>
      </c>
      <c r="S6" s="1">
        <f>'100K'!U644</f>
        <v>0.23468235003721072</v>
      </c>
      <c r="T6" s="1">
        <f>'100K'!V644</f>
        <v>0.46509343080591292</v>
      </c>
      <c r="U6" s="1">
        <f>'100K'!W644</f>
        <v>0.53858970642459403</v>
      </c>
      <c r="V6" s="1">
        <f>'100K'!X644</f>
        <v>8.6722981197111804E-3</v>
      </c>
      <c r="W6" s="1">
        <f>'100K'!Y644</f>
        <v>0.39568840064121585</v>
      </c>
      <c r="X6" s="2"/>
    </row>
    <row r="7" spans="1:24" ht="15.6" x14ac:dyDescent="0.3">
      <c r="A7" s="6" t="s">
        <v>0</v>
      </c>
      <c r="B7" s="7">
        <v>0.6</v>
      </c>
      <c r="C7" s="7">
        <v>0.4</v>
      </c>
      <c r="D7" s="8" t="s">
        <v>16</v>
      </c>
      <c r="E7" s="9" t="s">
        <v>0</v>
      </c>
      <c r="F7" s="1">
        <f>'200K'!M649</f>
        <v>0.33265982177286302</v>
      </c>
      <c r="G7" s="1">
        <f>'200K'!N649</f>
        <v>0.32951512850401665</v>
      </c>
      <c r="H7" s="1">
        <f>'200K'!O649</f>
        <v>0.67091148042843529</v>
      </c>
      <c r="I7" s="1">
        <f>'200K'!P649</f>
        <v>0.76107603289189618</v>
      </c>
      <c r="J7" s="1">
        <f>'200K'!Q649</f>
        <v>0.1851499483997559</v>
      </c>
      <c r="K7" s="1">
        <f>'200K'!R649</f>
        <v>0.79145207609472767</v>
      </c>
      <c r="L7" s="2"/>
      <c r="M7" s="6" t="s">
        <v>0</v>
      </c>
      <c r="N7" s="7">
        <v>0.6</v>
      </c>
      <c r="O7" s="7">
        <v>0.4</v>
      </c>
      <c r="P7" s="8" t="s">
        <v>16</v>
      </c>
      <c r="Q7" s="9" t="s">
        <v>0</v>
      </c>
      <c r="R7" s="1">
        <f>'200K'!T649</f>
        <v>0.26401016853553999</v>
      </c>
      <c r="S7" s="1">
        <f>'200K'!U649</f>
        <v>0.26483101058933434</v>
      </c>
      <c r="T7" s="1">
        <f>'200K'!V649</f>
        <v>0.48620910116986615</v>
      </c>
      <c r="U7" s="1">
        <f>'200K'!W649</f>
        <v>0.54150486180408475</v>
      </c>
      <c r="V7" s="1">
        <f>'200K'!X649</f>
        <v>2.9992350091671116E-2</v>
      </c>
      <c r="W7" s="1">
        <f>'200K'!Y649</f>
        <v>0.51961990499672039</v>
      </c>
      <c r="X7" s="2"/>
    </row>
    <row r="8" spans="1:24" ht="15.6" x14ac:dyDescent="0.3">
      <c r="A8" s="6" t="s">
        <v>0</v>
      </c>
      <c r="B8" s="7">
        <v>0.6</v>
      </c>
      <c r="C8" s="7">
        <v>0.4</v>
      </c>
      <c r="D8" s="8" t="s">
        <v>19</v>
      </c>
      <c r="E8" s="9" t="s">
        <v>0</v>
      </c>
      <c r="F8" s="1">
        <f>'400K'!M644</f>
        <v>0.32866529125359334</v>
      </c>
      <c r="G8" s="1">
        <f>'400K'!N644</f>
        <v>0.32475739317135416</v>
      </c>
      <c r="H8" s="1">
        <f>'400K'!O644</f>
        <v>0.73114688725912957</v>
      </c>
      <c r="I8" s="1">
        <f>'400K'!P644</f>
        <v>0.77245306013396386</v>
      </c>
      <c r="J8" s="1">
        <f>'400K'!Q644</f>
        <v>0.17960713439687548</v>
      </c>
      <c r="K8" s="1">
        <f>'400K'!R644</f>
        <v>0.77857483508056591</v>
      </c>
      <c r="L8" s="2"/>
      <c r="M8" s="6" t="s">
        <v>0</v>
      </c>
      <c r="N8" s="7">
        <v>0.6</v>
      </c>
      <c r="O8" s="7">
        <v>0.4</v>
      </c>
      <c r="P8" s="8" t="s">
        <v>19</v>
      </c>
      <c r="Q8" s="9" t="s">
        <v>0</v>
      </c>
      <c r="R8" s="1">
        <f>'400K'!T644</f>
        <v>0.31150665723607851</v>
      </c>
      <c r="S8" s="1">
        <f>'400K'!U644</f>
        <v>0.31528620715884914</v>
      </c>
      <c r="T8" s="1">
        <f>'400K'!V644</f>
        <v>0.55877849572544924</v>
      </c>
      <c r="U8" s="1">
        <f>'400K'!W644</f>
        <v>0.62386629975737429</v>
      </c>
      <c r="V8" s="1">
        <f>'400K'!X644</f>
        <v>3.3298634106747757E-2</v>
      </c>
      <c r="W8" s="1">
        <f>'400K'!Y644</f>
        <v>0.60129309075619153</v>
      </c>
      <c r="X8" s="2"/>
    </row>
  </sheetData>
  <mergeCells count="8">
    <mergeCell ref="N3:O3"/>
    <mergeCell ref="P3:P4"/>
    <mergeCell ref="Q3:Q4"/>
    <mergeCell ref="R3:W3"/>
    <mergeCell ref="B3:C3"/>
    <mergeCell ref="D3:D4"/>
    <mergeCell ref="E3:E4"/>
    <mergeCell ref="F3:K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1719-3236-4761-BC70-A3E896D48277}">
  <dimension ref="A1:BB982"/>
  <sheetViews>
    <sheetView topLeftCell="A604" zoomScale="85" zoomScaleNormal="85" workbookViewId="0">
      <selection activeCell="T644" sqref="T644:Y644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19" t="s">
        <v>26</v>
      </c>
      <c r="N1" s="20"/>
      <c r="O1" s="20"/>
      <c r="P1" s="20"/>
      <c r="Q1" s="20"/>
      <c r="R1" s="20"/>
      <c r="S1" s="20"/>
      <c r="T1" s="20"/>
      <c r="U1" s="20"/>
      <c r="V1" s="20"/>
      <c r="W1" s="20"/>
      <c r="Y1" s="19" t="s">
        <v>27</v>
      </c>
      <c r="Z1" s="20"/>
      <c r="AA1" s="20"/>
      <c r="AB1" s="20"/>
      <c r="AC1" s="20"/>
      <c r="AD1" s="20"/>
      <c r="AE1" s="20"/>
      <c r="AF1" s="20"/>
      <c r="AG1" s="20"/>
      <c r="AH1" s="20"/>
      <c r="AI1" s="20"/>
      <c r="AK1" s="19" t="s">
        <v>28</v>
      </c>
      <c r="AL1" s="20"/>
      <c r="AM1" s="20"/>
      <c r="AN1" s="20"/>
      <c r="AO1" s="20"/>
      <c r="AP1" s="20"/>
      <c r="AQ1" s="20"/>
      <c r="AR1" s="20"/>
      <c r="AS1" s="20"/>
      <c r="AT1" s="20"/>
      <c r="AU1" s="20"/>
      <c r="AW1" s="21" t="s">
        <v>29</v>
      </c>
    </row>
    <row r="2" spans="1:54" x14ac:dyDescent="0.3">
      <c r="F2" s="22" t="str">
        <f>F648</f>
        <v>TargetN</v>
      </c>
      <c r="G2" s="2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23" t="s">
        <v>20</v>
      </c>
      <c r="N2" s="23" t="s">
        <v>7</v>
      </c>
      <c r="O2" s="23" t="s">
        <v>8</v>
      </c>
      <c r="P2" s="23" t="s">
        <v>22</v>
      </c>
      <c r="Q2" s="23" t="s">
        <v>9</v>
      </c>
      <c r="R2" s="23" t="s">
        <v>23</v>
      </c>
      <c r="S2" s="23" t="s">
        <v>10</v>
      </c>
      <c r="T2" s="23" t="s">
        <v>24</v>
      </c>
      <c r="U2" s="23" t="s">
        <v>11</v>
      </c>
      <c r="V2" s="23" t="s">
        <v>25</v>
      </c>
      <c r="W2" s="23" t="s">
        <v>12</v>
      </c>
      <c r="Y2" s="23" t="s">
        <v>20</v>
      </c>
      <c r="Z2" s="23" t="s">
        <v>7</v>
      </c>
      <c r="AA2" s="23" t="s">
        <v>8</v>
      </c>
      <c r="AB2" s="23" t="s">
        <v>22</v>
      </c>
      <c r="AC2" s="23" t="s">
        <v>9</v>
      </c>
      <c r="AD2" s="23" t="s">
        <v>23</v>
      </c>
      <c r="AE2" s="23" t="s">
        <v>10</v>
      </c>
      <c r="AF2" s="23" t="s">
        <v>24</v>
      </c>
      <c r="AG2" s="23" t="s">
        <v>11</v>
      </c>
      <c r="AH2" s="23" t="s">
        <v>25</v>
      </c>
      <c r="AI2" s="23" t="s">
        <v>12</v>
      </c>
      <c r="AK2" s="23" t="s">
        <v>20</v>
      </c>
      <c r="AL2" s="23" t="s">
        <v>7</v>
      </c>
      <c r="AM2" s="23" t="s">
        <v>8</v>
      </c>
      <c r="AN2" s="23" t="s">
        <v>22</v>
      </c>
      <c r="AO2" s="23" t="s">
        <v>9</v>
      </c>
      <c r="AP2" s="23" t="s">
        <v>23</v>
      </c>
      <c r="AQ2" s="23" t="s">
        <v>10</v>
      </c>
      <c r="AR2" s="23" t="s">
        <v>24</v>
      </c>
      <c r="AS2" s="23" t="s">
        <v>11</v>
      </c>
      <c r="AT2" s="23" t="s">
        <v>25</v>
      </c>
      <c r="AU2" s="23" t="s">
        <v>12</v>
      </c>
      <c r="AW2" s="23" t="s">
        <v>30</v>
      </c>
      <c r="AY2" s="24" t="s">
        <v>31</v>
      </c>
      <c r="AZ2" s="25" t="str">
        <f t="shared" ref="AZ2:BB58" si="1">AX648</f>
        <v>Target (or sym) ; Gain</v>
      </c>
      <c r="BA2" s="25" t="str">
        <f t="shared" si="1"/>
        <v>Gain&lt;=0</v>
      </c>
      <c r="BB2" s="25" t="str">
        <f t="shared" si="1"/>
        <v>Gain&gt;0</v>
      </c>
    </row>
    <row r="3" spans="1:54" x14ac:dyDescent="0.3">
      <c r="A3">
        <v>21</v>
      </c>
      <c r="B3" t="s">
        <v>32</v>
      </c>
      <c r="C3" t="s">
        <v>33</v>
      </c>
      <c r="D3" t="s">
        <v>34</v>
      </c>
      <c r="F3" s="22">
        <f t="shared" ref="F3:L18" si="2">F649</f>
        <v>0</v>
      </c>
      <c r="G3" s="22">
        <f t="shared" si="2"/>
        <v>0</v>
      </c>
      <c r="H3" s="26">
        <f>H649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L649</f>
        <v>4</v>
      </c>
      <c r="M3">
        <v>269984.40000000002</v>
      </c>
      <c r="N3">
        <v>578669.80000000005</v>
      </c>
      <c r="O3">
        <v>583009.4</v>
      </c>
      <c r="P3">
        <v>323111.59999999998</v>
      </c>
      <c r="Q3">
        <v>271772.59999999998</v>
      </c>
      <c r="R3">
        <v>221468</v>
      </c>
      <c r="S3">
        <v>379587.4</v>
      </c>
      <c r="T3">
        <v>948204.6</v>
      </c>
      <c r="U3">
        <v>995750.8</v>
      </c>
      <c r="V3">
        <v>398373.6</v>
      </c>
      <c r="W3">
        <v>448453.4</v>
      </c>
      <c r="Y3">
        <v>0.31130448598414662</v>
      </c>
      <c r="Z3">
        <v>0.46694043781608341</v>
      </c>
      <c r="AA3">
        <v>0.46585424072109161</v>
      </c>
      <c r="AB3">
        <v>0.38659677500254469</v>
      </c>
      <c r="AC3">
        <v>0.34456493578618391</v>
      </c>
      <c r="AD3">
        <v>0.27762634065002201</v>
      </c>
      <c r="AE3">
        <v>0.48752315645106142</v>
      </c>
      <c r="AF3">
        <v>0.43352386290207512</v>
      </c>
      <c r="AG3">
        <v>0.75832727951928969</v>
      </c>
      <c r="AH3">
        <v>0.48186491020023831</v>
      </c>
      <c r="AI3">
        <v>1.1752610647119579</v>
      </c>
      <c r="AK3">
        <v>0.31130448598414662</v>
      </c>
      <c r="AL3">
        <v>0.13564000958576791</v>
      </c>
      <c r="AM3">
        <v>0.1317109434865415</v>
      </c>
      <c r="AN3">
        <v>0.38659677500254469</v>
      </c>
      <c r="AO3">
        <v>0.1175263840006664</v>
      </c>
      <c r="AP3">
        <v>0.27762634065002201</v>
      </c>
      <c r="AQ3">
        <v>0.14759665033780039</v>
      </c>
      <c r="AR3">
        <v>0.26669933628290893</v>
      </c>
      <c r="AS3">
        <v>0.122946066269651</v>
      </c>
      <c r="AT3">
        <v>0.48186491020023831</v>
      </c>
      <c r="AU3">
        <v>0.86669171266257761</v>
      </c>
      <c r="AW3">
        <v>4.761922140605742E-2</v>
      </c>
      <c r="AY3">
        <f t="shared" ref="AY3:AY58" si="3">BB339</f>
        <v>-0.35233006178009058</v>
      </c>
      <c r="AZ3">
        <f t="shared" si="1"/>
        <v>-0.35233006178009058</v>
      </c>
      <c r="BA3">
        <f t="shared" si="1"/>
        <v>-0.35233006178009058</v>
      </c>
      <c r="BB3" t="str">
        <f t="shared" si="1"/>
        <v/>
      </c>
    </row>
    <row r="4" spans="1:54" x14ac:dyDescent="0.3">
      <c r="A4">
        <v>21</v>
      </c>
      <c r="B4" t="s">
        <v>35</v>
      </c>
      <c r="C4" t="s">
        <v>33</v>
      </c>
      <c r="D4" t="s">
        <v>34</v>
      </c>
      <c r="F4" s="22">
        <f t="shared" si="2"/>
        <v>0</v>
      </c>
      <c r="G4" s="22">
        <f t="shared" si="2"/>
        <v>1</v>
      </c>
      <c r="H4" s="26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3257755.6</v>
      </c>
      <c r="N4">
        <v>2505039.6</v>
      </c>
      <c r="O4">
        <v>2581337.7999999998</v>
      </c>
      <c r="P4">
        <v>2557830.2000000002</v>
      </c>
      <c r="Q4">
        <v>829023.8</v>
      </c>
      <c r="R4">
        <v>3615106</v>
      </c>
      <c r="S4">
        <v>1652636</v>
      </c>
      <c r="T4">
        <v>1236247</v>
      </c>
      <c r="U4">
        <v>1139764.8</v>
      </c>
      <c r="V4">
        <v>3699807.4</v>
      </c>
      <c r="W4">
        <v>1797880</v>
      </c>
      <c r="Y4">
        <v>2.2436863759532568</v>
      </c>
      <c r="Z4">
        <v>1.6640196835156531</v>
      </c>
      <c r="AA4">
        <v>1.6948634057305749</v>
      </c>
      <c r="AB4">
        <v>1.42012519799755</v>
      </c>
      <c r="AC4">
        <v>0.74167300941189751</v>
      </c>
      <c r="AD4">
        <v>2.3113559111952782</v>
      </c>
      <c r="AE4">
        <v>1.2721517311409121</v>
      </c>
      <c r="AF4">
        <v>0.72656669472344215</v>
      </c>
      <c r="AG4">
        <v>0.92852619104087353</v>
      </c>
      <c r="AH4">
        <v>1.2752694147638981</v>
      </c>
      <c r="AI4">
        <v>3.1760624810121949</v>
      </c>
      <c r="AK4">
        <v>2.2436863759532568</v>
      </c>
      <c r="AL4">
        <v>0.62424010764807458</v>
      </c>
      <c r="AM4">
        <v>0.65694211386144163</v>
      </c>
      <c r="AN4">
        <v>1.42012519799755</v>
      </c>
      <c r="AO4">
        <v>0.27268982440582468</v>
      </c>
      <c r="AP4">
        <v>2.3113559111952782</v>
      </c>
      <c r="AQ4">
        <v>0.42223873073235152</v>
      </c>
      <c r="AR4">
        <v>0.39860019222833221</v>
      </c>
      <c r="AS4">
        <v>0.20684826523065561</v>
      </c>
      <c r="AT4">
        <v>1.2752694147638981</v>
      </c>
      <c r="AU4">
        <v>2.7017394375987349</v>
      </c>
      <c r="AW4">
        <v>4.8989649349823541E-2</v>
      </c>
      <c r="AY4">
        <f t="shared" si="3"/>
        <v>-5.8564036138107199E-2</v>
      </c>
      <c r="AZ4" t="str">
        <f t="shared" si="1"/>
        <v/>
      </c>
      <c r="BA4">
        <f t="shared" si="1"/>
        <v>-5.8564036138107199E-2</v>
      </c>
      <c r="BB4" t="str">
        <f t="shared" si="1"/>
        <v/>
      </c>
    </row>
    <row r="5" spans="1:54" x14ac:dyDescent="0.3">
      <c r="A5">
        <v>21</v>
      </c>
      <c r="B5" t="s">
        <v>36</v>
      </c>
      <c r="C5" t="s">
        <v>33</v>
      </c>
      <c r="D5" t="s">
        <v>34</v>
      </c>
      <c r="F5" s="22">
        <f t="shared" si="2"/>
        <v>0</v>
      </c>
      <c r="G5" s="22">
        <f t="shared" si="2"/>
        <v>1</v>
      </c>
      <c r="H5" s="26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1086194.2</v>
      </c>
      <c r="N5">
        <v>1080916</v>
      </c>
      <c r="O5">
        <v>1086936</v>
      </c>
      <c r="P5">
        <v>303141.59999999998</v>
      </c>
      <c r="Q5">
        <v>371605.6</v>
      </c>
      <c r="R5">
        <v>196672.6</v>
      </c>
      <c r="S5">
        <v>263791</v>
      </c>
      <c r="T5">
        <v>976989.4</v>
      </c>
      <c r="U5">
        <v>972998.2</v>
      </c>
      <c r="V5">
        <v>540024.19999999995</v>
      </c>
      <c r="W5">
        <v>502720.2</v>
      </c>
      <c r="Y5">
        <v>0.86786147421225901</v>
      </c>
      <c r="Z5">
        <v>0.77284458559006453</v>
      </c>
      <c r="AA5">
        <v>0.76519140927121043</v>
      </c>
      <c r="AB5">
        <v>0.49591517820372238</v>
      </c>
      <c r="AC5">
        <v>0.46384334220783779</v>
      </c>
      <c r="AD5">
        <v>0.44310027398169038</v>
      </c>
      <c r="AE5">
        <v>0.48320975359529261</v>
      </c>
      <c r="AF5">
        <v>0.45127055360935631</v>
      </c>
      <c r="AG5">
        <v>0.70698285787366333</v>
      </c>
      <c r="AH5">
        <v>0.55899442606605587</v>
      </c>
      <c r="AI5">
        <v>1.4028484053444119</v>
      </c>
      <c r="AK5">
        <v>0.86786147421225901</v>
      </c>
      <c r="AL5">
        <v>0.258599067479372</v>
      </c>
      <c r="AM5">
        <v>0.25288211009465161</v>
      </c>
      <c r="AN5">
        <v>0.49591517820372238</v>
      </c>
      <c r="AO5">
        <v>0.18533952880534341</v>
      </c>
      <c r="AP5">
        <v>0.44310027398169038</v>
      </c>
      <c r="AQ5">
        <v>0.1566127351485192</v>
      </c>
      <c r="AR5">
        <v>0.30439442605711509</v>
      </c>
      <c r="AS5">
        <v>0.14978537699207661</v>
      </c>
      <c r="AT5">
        <v>0.55899442606605587</v>
      </c>
      <c r="AU5">
        <v>1.086408181767911</v>
      </c>
      <c r="AW5">
        <v>4.7973657725378822E-2</v>
      </c>
      <c r="AY5">
        <f t="shared" si="3"/>
        <v>-0.12790195555663891</v>
      </c>
      <c r="AZ5" t="str">
        <f t="shared" si="1"/>
        <v/>
      </c>
      <c r="BA5">
        <f t="shared" si="1"/>
        <v>-0.12790195555663891</v>
      </c>
      <c r="BB5" t="str">
        <f t="shared" si="1"/>
        <v/>
      </c>
    </row>
    <row r="6" spans="1:54" x14ac:dyDescent="0.3">
      <c r="A6">
        <v>21</v>
      </c>
      <c r="B6" t="s">
        <v>37</v>
      </c>
      <c r="C6" t="s">
        <v>33</v>
      </c>
      <c r="D6" t="s">
        <v>34</v>
      </c>
      <c r="F6" s="22">
        <f t="shared" si="2"/>
        <v>0</v>
      </c>
      <c r="G6" s="22">
        <f t="shared" si="2"/>
        <v>0</v>
      </c>
      <c r="H6" s="26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1742747.6</v>
      </c>
      <c r="N6">
        <v>1098925</v>
      </c>
      <c r="O6">
        <v>1116451.6000000001</v>
      </c>
      <c r="P6">
        <v>458208</v>
      </c>
      <c r="Q6">
        <v>383061.2</v>
      </c>
      <c r="R6">
        <v>337896</v>
      </c>
      <c r="S6">
        <v>305661.40000000002</v>
      </c>
      <c r="T6">
        <v>1079943.3999999999</v>
      </c>
      <c r="U6">
        <v>744567.6</v>
      </c>
      <c r="V6">
        <v>1768674.2</v>
      </c>
      <c r="W6">
        <v>335948</v>
      </c>
      <c r="Y6">
        <v>1.321647938992828</v>
      </c>
      <c r="Z6">
        <v>0.86774748512543742</v>
      </c>
      <c r="AA6">
        <v>0.86872147093527019</v>
      </c>
      <c r="AB6">
        <v>0.65332104260451163</v>
      </c>
      <c r="AC6">
        <v>0.51293453962425706</v>
      </c>
      <c r="AD6">
        <v>0.71250726818107069</v>
      </c>
      <c r="AE6">
        <v>0.62079889206215744</v>
      </c>
      <c r="AF6">
        <v>0.52897700681351123</v>
      </c>
      <c r="AG6">
        <v>0.50343214021995664</v>
      </c>
      <c r="AH6">
        <v>0.91162492670118811</v>
      </c>
      <c r="AI6">
        <v>1.1435892822220921</v>
      </c>
      <c r="AK6">
        <v>1.321647938992828</v>
      </c>
      <c r="AL6">
        <v>0.31392296599224212</v>
      </c>
      <c r="AM6">
        <v>0.31580092641524971</v>
      </c>
      <c r="AN6">
        <v>0.65332104260451163</v>
      </c>
      <c r="AO6">
        <v>0.1876089516037609</v>
      </c>
      <c r="AP6">
        <v>0.71250726818107069</v>
      </c>
      <c r="AQ6">
        <v>0.20758690973743801</v>
      </c>
      <c r="AR6">
        <v>0.29671004558913411</v>
      </c>
      <c r="AS6">
        <v>0.1186545819975435</v>
      </c>
      <c r="AT6">
        <v>0.91162492670118811</v>
      </c>
      <c r="AU6">
        <v>0.86697055525146427</v>
      </c>
      <c r="AW6">
        <v>4.8967177281156141E-2</v>
      </c>
      <c r="AY6">
        <f t="shared" si="3"/>
        <v>0.11627095377051599</v>
      </c>
      <c r="AZ6" t="str">
        <f t="shared" si="1"/>
        <v/>
      </c>
      <c r="BA6" t="str">
        <f t="shared" si="1"/>
        <v/>
      </c>
      <c r="BB6">
        <f t="shared" si="1"/>
        <v>0.11627095377051599</v>
      </c>
    </row>
    <row r="7" spans="1:54" x14ac:dyDescent="0.3">
      <c r="A7">
        <v>21</v>
      </c>
      <c r="B7" t="s">
        <v>38</v>
      </c>
      <c r="C7" t="s">
        <v>33</v>
      </c>
      <c r="D7" t="s">
        <v>34</v>
      </c>
      <c r="F7" s="22">
        <f t="shared" si="2"/>
        <v>0</v>
      </c>
      <c r="G7" s="22">
        <f t="shared" si="2"/>
        <v>1</v>
      </c>
      <c r="H7" s="26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376402.8</v>
      </c>
      <c r="N7">
        <v>265111.40000000002</v>
      </c>
      <c r="O7">
        <v>267464.8</v>
      </c>
      <c r="P7">
        <v>583506</v>
      </c>
      <c r="Q7">
        <v>118208.4</v>
      </c>
      <c r="R7">
        <v>316829.59999999998</v>
      </c>
      <c r="S7">
        <v>123080.2</v>
      </c>
      <c r="T7">
        <v>1131124.6000000001</v>
      </c>
      <c r="U7">
        <v>829331.2</v>
      </c>
      <c r="V7">
        <v>1325021.2</v>
      </c>
      <c r="W7">
        <v>180534.2</v>
      </c>
      <c r="Y7">
        <v>0.41767454240471119</v>
      </c>
      <c r="Z7">
        <v>0.30271788244135678</v>
      </c>
      <c r="AA7">
        <v>0.29582352009601892</v>
      </c>
      <c r="AB7">
        <v>0.58185385860269889</v>
      </c>
      <c r="AC7">
        <v>0.22843720641685639</v>
      </c>
      <c r="AD7">
        <v>0.62219745563343165</v>
      </c>
      <c r="AE7">
        <v>0.28472280739806588</v>
      </c>
      <c r="AF7">
        <v>0.62986446232534943</v>
      </c>
      <c r="AG7">
        <v>0.62613572799600659</v>
      </c>
      <c r="AH7">
        <v>0.78464563782326879</v>
      </c>
      <c r="AI7">
        <v>0.59338348717428746</v>
      </c>
      <c r="AK7">
        <v>0.41767454240471119</v>
      </c>
      <c r="AL7">
        <v>0.11813436839729539</v>
      </c>
      <c r="AM7">
        <v>0.1109549002721905</v>
      </c>
      <c r="AN7">
        <v>0.58185385860269889</v>
      </c>
      <c r="AO7">
        <v>9.045998239307658E-2</v>
      </c>
      <c r="AP7">
        <v>0.62219745563343165</v>
      </c>
      <c r="AQ7">
        <v>0.1046019583009183</v>
      </c>
      <c r="AR7">
        <v>0.32315635741688309</v>
      </c>
      <c r="AS7">
        <v>0.10431334213353689</v>
      </c>
      <c r="AT7">
        <v>0.78464563782326879</v>
      </c>
      <c r="AU7">
        <v>0.38848551167175172</v>
      </c>
      <c r="AW7">
        <v>4.9190625781193341E-2</v>
      </c>
      <c r="AY7">
        <f t="shared" si="3"/>
        <v>0.23808717767835699</v>
      </c>
      <c r="AZ7" t="str">
        <f t="shared" si="1"/>
        <v/>
      </c>
      <c r="BA7" t="str">
        <f t="shared" si="1"/>
        <v/>
      </c>
      <c r="BB7">
        <f t="shared" si="1"/>
        <v>0.23808717767835699</v>
      </c>
    </row>
    <row r="8" spans="1:54" x14ac:dyDescent="0.3">
      <c r="A8">
        <v>21</v>
      </c>
      <c r="B8" t="s">
        <v>39</v>
      </c>
      <c r="C8" t="s">
        <v>33</v>
      </c>
      <c r="D8" t="s">
        <v>34</v>
      </c>
      <c r="F8" s="22">
        <f t="shared" si="2"/>
        <v>0</v>
      </c>
      <c r="G8" s="22">
        <f t="shared" si="2"/>
        <v>0</v>
      </c>
      <c r="H8" s="26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1313530.3999999999</v>
      </c>
      <c r="N8">
        <v>2646597.4</v>
      </c>
      <c r="O8">
        <v>2656997.6</v>
      </c>
      <c r="P8">
        <v>914736.6</v>
      </c>
      <c r="Q8">
        <v>1042407.8</v>
      </c>
      <c r="R8">
        <v>980203.2</v>
      </c>
      <c r="S8">
        <v>1952153.4</v>
      </c>
      <c r="T8">
        <v>950071.4</v>
      </c>
      <c r="U8">
        <v>1332403.2</v>
      </c>
      <c r="V8">
        <v>3183123.2</v>
      </c>
      <c r="W8">
        <v>1959840.6</v>
      </c>
      <c r="Y8">
        <v>1.172562456410378</v>
      </c>
      <c r="Z8">
        <v>1.7823395865503699</v>
      </c>
      <c r="AA8">
        <v>1.787742138607427</v>
      </c>
      <c r="AB8">
        <v>1.119447985803709</v>
      </c>
      <c r="AC8">
        <v>0.77173628422315232</v>
      </c>
      <c r="AD8">
        <v>1.231794580630958</v>
      </c>
      <c r="AE8">
        <v>1.359707025112584</v>
      </c>
      <c r="AF8">
        <v>0.46761408699676388</v>
      </c>
      <c r="AG8">
        <v>1.1909255864098669</v>
      </c>
      <c r="AH8">
        <v>1.115568027645349</v>
      </c>
      <c r="AI8">
        <v>4.0899927098769693</v>
      </c>
      <c r="AK8">
        <v>1.172562456410378</v>
      </c>
      <c r="AL8">
        <v>0.56054717646911745</v>
      </c>
      <c r="AM8">
        <v>0.56511701163835826</v>
      </c>
      <c r="AN8">
        <v>1.119447985803709</v>
      </c>
      <c r="AO8">
        <v>0.27627250980003731</v>
      </c>
      <c r="AP8">
        <v>1.231794580630958</v>
      </c>
      <c r="AQ8">
        <v>0.35588639890775092</v>
      </c>
      <c r="AR8">
        <v>0.31201110915280877</v>
      </c>
      <c r="AS8">
        <v>0.2103629200253635</v>
      </c>
      <c r="AT8">
        <v>1.115568027645349</v>
      </c>
      <c r="AU8">
        <v>3.5498678679112339</v>
      </c>
      <c r="AW8">
        <v>4.8453174810856543E-2</v>
      </c>
      <c r="AY8">
        <f t="shared" si="3"/>
        <v>8.9505628453601299E-2</v>
      </c>
      <c r="AZ8" t="str">
        <f t="shared" si="1"/>
        <v/>
      </c>
      <c r="BA8" t="str">
        <f t="shared" si="1"/>
        <v/>
      </c>
      <c r="BB8">
        <f t="shared" si="1"/>
        <v>8.9505628453601299E-2</v>
      </c>
    </row>
    <row r="9" spans="1:54" x14ac:dyDescent="0.3">
      <c r="A9">
        <v>21</v>
      </c>
      <c r="B9" t="s">
        <v>40</v>
      </c>
      <c r="C9" t="s">
        <v>33</v>
      </c>
      <c r="D9" t="s">
        <v>34</v>
      </c>
      <c r="F9" s="22">
        <f t="shared" si="2"/>
        <v>0</v>
      </c>
      <c r="G9" s="22">
        <f t="shared" si="2"/>
        <v>0</v>
      </c>
      <c r="H9" s="26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493127.2</v>
      </c>
      <c r="N9">
        <v>532666.19999999995</v>
      </c>
      <c r="O9">
        <v>536081.6</v>
      </c>
      <c r="P9">
        <v>353382.8</v>
      </c>
      <c r="Q9">
        <v>185567</v>
      </c>
      <c r="R9">
        <v>147489.4</v>
      </c>
      <c r="S9">
        <v>125503</v>
      </c>
      <c r="T9">
        <v>1072550.8</v>
      </c>
      <c r="U9">
        <v>773606.8</v>
      </c>
      <c r="V9">
        <v>150033.20000000001</v>
      </c>
      <c r="W9">
        <v>128327</v>
      </c>
      <c r="Y9">
        <v>0.46102335853502152</v>
      </c>
      <c r="Z9">
        <v>0.47603830876760178</v>
      </c>
      <c r="AA9">
        <v>0.46812081034295261</v>
      </c>
      <c r="AB9">
        <v>0.44072306519374249</v>
      </c>
      <c r="AC9">
        <v>0.29557960840757003</v>
      </c>
      <c r="AD9">
        <v>0.39890276463702318</v>
      </c>
      <c r="AE9">
        <v>0.38884355407208199</v>
      </c>
      <c r="AF9">
        <v>0.53307826709933581</v>
      </c>
      <c r="AG9">
        <v>0.53806397481821477</v>
      </c>
      <c r="AH9">
        <v>0.44276682962663472</v>
      </c>
      <c r="AI9">
        <v>0.68167674308642745</v>
      </c>
      <c r="AK9">
        <v>0.46102335853502152</v>
      </c>
      <c r="AL9">
        <v>0.16280767261050641</v>
      </c>
      <c r="AM9">
        <v>0.1561049880925566</v>
      </c>
      <c r="AN9">
        <v>0.44072306519374249</v>
      </c>
      <c r="AO9">
        <v>0.1310215276025701</v>
      </c>
      <c r="AP9">
        <v>0.39890276463702318</v>
      </c>
      <c r="AQ9">
        <v>0.117252766015008</v>
      </c>
      <c r="AR9">
        <v>0.29569909083656959</v>
      </c>
      <c r="AS9">
        <v>0.1068937477190047</v>
      </c>
      <c r="AT9">
        <v>0.44276682962663472</v>
      </c>
      <c r="AU9">
        <v>0.48057663957588381</v>
      </c>
      <c r="AW9">
        <v>4.9055407615378459E-2</v>
      </c>
      <c r="AY9">
        <f t="shared" si="3"/>
        <v>0.14655347955597331</v>
      </c>
      <c r="AZ9" t="str">
        <f t="shared" si="1"/>
        <v/>
      </c>
      <c r="BA9" t="str">
        <f t="shared" si="1"/>
        <v/>
      </c>
      <c r="BB9">
        <f t="shared" si="1"/>
        <v>0.14655347955597331</v>
      </c>
    </row>
    <row r="10" spans="1:54" x14ac:dyDescent="0.3">
      <c r="A10">
        <v>21</v>
      </c>
      <c r="B10" t="s">
        <v>41</v>
      </c>
      <c r="C10" t="s">
        <v>33</v>
      </c>
      <c r="D10" t="s">
        <v>34</v>
      </c>
      <c r="F10" s="22">
        <f t="shared" si="2"/>
        <v>0</v>
      </c>
      <c r="G10" s="22">
        <f t="shared" si="2"/>
        <v>1</v>
      </c>
      <c r="H10" s="26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367907.8</v>
      </c>
      <c r="N10">
        <v>1122260.3999999999</v>
      </c>
      <c r="O10">
        <v>1128993</v>
      </c>
      <c r="P10">
        <v>116064.4</v>
      </c>
      <c r="Q10">
        <v>254109.4</v>
      </c>
      <c r="R10">
        <v>87087.2</v>
      </c>
      <c r="S10">
        <v>229793.4</v>
      </c>
      <c r="T10">
        <v>820344.8</v>
      </c>
      <c r="U10">
        <v>872312.6</v>
      </c>
      <c r="V10">
        <v>65256.6</v>
      </c>
      <c r="W10">
        <v>311276.40000000002</v>
      </c>
      <c r="Y10">
        <v>0.39314734567888082</v>
      </c>
      <c r="Z10">
        <v>0.85075649460777636</v>
      </c>
      <c r="AA10">
        <v>0.84135944754816594</v>
      </c>
      <c r="AB10">
        <v>0.26418936260160991</v>
      </c>
      <c r="AC10">
        <v>0.36635746223037119</v>
      </c>
      <c r="AD10">
        <v>0.39406833015382292</v>
      </c>
      <c r="AE10">
        <v>0.5303505066316575</v>
      </c>
      <c r="AF10">
        <v>0.30147554301656782</v>
      </c>
      <c r="AG10">
        <v>0.62806452829390769</v>
      </c>
      <c r="AH10">
        <v>0.28813609499484288</v>
      </c>
      <c r="AI10">
        <v>1.5002516638953241</v>
      </c>
      <c r="AK10">
        <v>0.39314734567888082</v>
      </c>
      <c r="AL10">
        <v>0.21049846075475209</v>
      </c>
      <c r="AM10">
        <v>0.2051245104055851</v>
      </c>
      <c r="AN10">
        <v>0.26418936260160991</v>
      </c>
      <c r="AO10">
        <v>0.11902806780417451</v>
      </c>
      <c r="AP10">
        <v>0.39406833015382292</v>
      </c>
      <c r="AQ10">
        <v>0.14971224903129041</v>
      </c>
      <c r="AR10">
        <v>0.1879579147789627</v>
      </c>
      <c r="AS10">
        <v>0.1042005439754575</v>
      </c>
      <c r="AT10">
        <v>0.28813609499484288</v>
      </c>
      <c r="AU10">
        <v>1.206364868814126</v>
      </c>
      <c r="AW10">
        <v>4.9859961960464681E-2</v>
      </c>
      <c r="AY10">
        <f t="shared" si="3"/>
        <v>-5.1621185983610797E-2</v>
      </c>
      <c r="AZ10" t="str">
        <f t="shared" si="1"/>
        <v/>
      </c>
      <c r="BA10">
        <f t="shared" si="1"/>
        <v>-5.1621185983610797E-2</v>
      </c>
      <c r="BB10" t="str">
        <f t="shared" si="1"/>
        <v/>
      </c>
    </row>
    <row r="11" spans="1:54" x14ac:dyDescent="0.3">
      <c r="A11">
        <v>21</v>
      </c>
      <c r="B11" t="s">
        <v>42</v>
      </c>
      <c r="C11" t="s">
        <v>33</v>
      </c>
      <c r="D11" t="s">
        <v>34</v>
      </c>
      <c r="F11" s="22">
        <f t="shared" si="2"/>
        <v>0</v>
      </c>
      <c r="G11" s="22">
        <f t="shared" si="2"/>
        <v>1</v>
      </c>
      <c r="H11" s="26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1890379.4</v>
      </c>
      <c r="N11">
        <v>2855553.8</v>
      </c>
      <c r="O11">
        <v>2887463.2</v>
      </c>
      <c r="P11">
        <v>1434346.8</v>
      </c>
      <c r="Q11">
        <v>1032448.2</v>
      </c>
      <c r="R11">
        <v>2097475.2000000002</v>
      </c>
      <c r="S11">
        <v>1908876.6</v>
      </c>
      <c r="T11">
        <v>964880.6</v>
      </c>
      <c r="U11">
        <v>1099603</v>
      </c>
      <c r="V11">
        <v>3125783.6</v>
      </c>
      <c r="W11">
        <v>1955433.8</v>
      </c>
      <c r="Y11">
        <v>1.657771199988201</v>
      </c>
      <c r="Z11">
        <v>1.995210323249921</v>
      </c>
      <c r="AA11">
        <v>2.0039708432741459</v>
      </c>
      <c r="AB11">
        <v>1.5920480610046071</v>
      </c>
      <c r="AC11">
        <v>0.96936234559980217</v>
      </c>
      <c r="AD11">
        <v>1.97740104040131</v>
      </c>
      <c r="AE11">
        <v>1.704281651088968</v>
      </c>
      <c r="AF11">
        <v>0.47424079533666369</v>
      </c>
      <c r="AG11">
        <v>0.91628213841468098</v>
      </c>
      <c r="AH11">
        <v>1.588386212242767</v>
      </c>
      <c r="AI11">
        <v>4.4997169391717762</v>
      </c>
      <c r="AK11">
        <v>1.657771199988201</v>
      </c>
      <c r="AL11">
        <v>0.65858731614425781</v>
      </c>
      <c r="AM11">
        <v>0.66994981598109005</v>
      </c>
      <c r="AN11">
        <v>1.5920480610046071</v>
      </c>
      <c r="AO11">
        <v>0.37227666580001822</v>
      </c>
      <c r="AP11">
        <v>1.97740104040131</v>
      </c>
      <c r="AQ11">
        <v>0.578981327265501</v>
      </c>
      <c r="AR11">
        <v>0.28662192411720749</v>
      </c>
      <c r="AS11">
        <v>0.153345396881923</v>
      </c>
      <c r="AT11">
        <v>1.588386212242767</v>
      </c>
      <c r="AU11">
        <v>3.9121992065571249</v>
      </c>
      <c r="AW11">
        <v>5.0339851295575437E-2</v>
      </c>
      <c r="AY11">
        <f t="shared" si="3"/>
        <v>-5.1621185983610797E-2</v>
      </c>
      <c r="AZ11" t="str">
        <f t="shared" si="1"/>
        <v/>
      </c>
      <c r="BA11">
        <f t="shared" si="1"/>
        <v>-5.1621185983610797E-2</v>
      </c>
      <c r="BB11" t="str">
        <f t="shared" si="1"/>
        <v/>
      </c>
    </row>
    <row r="12" spans="1:54" x14ac:dyDescent="0.3">
      <c r="A12">
        <v>21</v>
      </c>
      <c r="B12" t="s">
        <v>43</v>
      </c>
      <c r="C12" t="s">
        <v>33</v>
      </c>
      <c r="D12" t="s">
        <v>34</v>
      </c>
      <c r="F12" s="22">
        <f t="shared" si="2"/>
        <v>0</v>
      </c>
      <c r="G12" s="22">
        <f t="shared" si="2"/>
        <v>0</v>
      </c>
      <c r="H12" s="26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1935132.2</v>
      </c>
      <c r="N12">
        <v>1559613.6</v>
      </c>
      <c r="O12">
        <v>1585575</v>
      </c>
      <c r="P12">
        <v>2420692.6</v>
      </c>
      <c r="Q12">
        <v>962145.4</v>
      </c>
      <c r="R12">
        <v>1920009</v>
      </c>
      <c r="S12">
        <v>956384.4</v>
      </c>
      <c r="T12">
        <v>1201063.8</v>
      </c>
      <c r="U12">
        <v>1044015</v>
      </c>
      <c r="V12">
        <v>4786216.8</v>
      </c>
      <c r="W12">
        <v>1439257.2</v>
      </c>
      <c r="Y12">
        <v>1.5027142853941771</v>
      </c>
      <c r="Z12">
        <v>1.1234647287521511</v>
      </c>
      <c r="AA12">
        <v>1.1314607300329951</v>
      </c>
      <c r="AB12">
        <v>2.063845612009755</v>
      </c>
      <c r="AC12">
        <v>0.95980673879967071</v>
      </c>
      <c r="AD12">
        <v>1.938582229800522</v>
      </c>
      <c r="AE12">
        <v>1.1113174737431111</v>
      </c>
      <c r="AF12">
        <v>0.72495155963115399</v>
      </c>
      <c r="AG12">
        <v>0.8659881125669926</v>
      </c>
      <c r="AH12">
        <v>1.66234693415463</v>
      </c>
      <c r="AI12">
        <v>2.1163879632949829</v>
      </c>
      <c r="AK12">
        <v>1.5027142853941771</v>
      </c>
      <c r="AL12">
        <v>0.51716776886023585</v>
      </c>
      <c r="AM12">
        <v>0.52389471302740276</v>
      </c>
      <c r="AN12">
        <v>2.063845612009755</v>
      </c>
      <c r="AO12">
        <v>0.4530821473977994</v>
      </c>
      <c r="AP12">
        <v>1.938582229800522</v>
      </c>
      <c r="AQ12">
        <v>0.45968775306828319</v>
      </c>
      <c r="AR12">
        <v>0.3892121581360698</v>
      </c>
      <c r="AS12">
        <v>0.1720394005533307</v>
      </c>
      <c r="AT12">
        <v>1.66234693415463</v>
      </c>
      <c r="AU12">
        <v>1.6982232470996681</v>
      </c>
      <c r="AW12">
        <v>5.0292022014036743E-2</v>
      </c>
      <c r="AY12">
        <f t="shared" si="3"/>
        <v>0.14655347955597331</v>
      </c>
      <c r="AZ12" t="str">
        <f t="shared" si="1"/>
        <v/>
      </c>
      <c r="BA12" t="str">
        <f t="shared" si="1"/>
        <v/>
      </c>
      <c r="BB12">
        <f t="shared" si="1"/>
        <v>0.14655347955597331</v>
      </c>
    </row>
    <row r="13" spans="1:54" x14ac:dyDescent="0.3">
      <c r="A13">
        <v>21</v>
      </c>
      <c r="B13" t="s">
        <v>44</v>
      </c>
      <c r="C13" t="s">
        <v>33</v>
      </c>
      <c r="D13" t="s">
        <v>34</v>
      </c>
      <c r="F13" s="22">
        <f t="shared" si="2"/>
        <v>0</v>
      </c>
      <c r="G13" s="22">
        <f t="shared" si="2"/>
        <v>0</v>
      </c>
      <c r="H13" s="26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1204995</v>
      </c>
      <c r="N13">
        <v>1592226.2</v>
      </c>
      <c r="O13">
        <v>1595818.8</v>
      </c>
      <c r="P13">
        <v>929775.4</v>
      </c>
      <c r="Q13">
        <v>751670</v>
      </c>
      <c r="R13">
        <v>626525.4</v>
      </c>
      <c r="S13">
        <v>587780.6</v>
      </c>
      <c r="T13">
        <v>981010.8</v>
      </c>
      <c r="U13">
        <v>1004733.6</v>
      </c>
      <c r="V13">
        <v>1243023.6000000001</v>
      </c>
      <c r="W13">
        <v>1010553.8</v>
      </c>
      <c r="Y13">
        <v>1.0264923958573491</v>
      </c>
      <c r="Z13">
        <v>1.1464377481490371</v>
      </c>
      <c r="AA13">
        <v>1.1365433406084779</v>
      </c>
      <c r="AB13">
        <v>0.63149582660407755</v>
      </c>
      <c r="AC13">
        <v>0.4979517290077638</v>
      </c>
      <c r="AD13">
        <v>0.65310466983355586</v>
      </c>
      <c r="AE13">
        <v>0.62226720624603327</v>
      </c>
      <c r="AF13">
        <v>0.4711954663041979</v>
      </c>
      <c r="AG13">
        <v>0.7704459107946604</v>
      </c>
      <c r="AH13">
        <v>0.7170682667754591</v>
      </c>
      <c r="AI13">
        <v>1.953998281573877</v>
      </c>
      <c r="AK13">
        <v>1.0264923958573491</v>
      </c>
      <c r="AL13">
        <v>0.34973439765162773</v>
      </c>
      <c r="AM13">
        <v>0.34027087064459921</v>
      </c>
      <c r="AN13">
        <v>0.63149582660407755</v>
      </c>
      <c r="AO13">
        <v>0.17179463418433441</v>
      </c>
      <c r="AP13">
        <v>0.65310466983355586</v>
      </c>
      <c r="AQ13">
        <v>0.18926422181539229</v>
      </c>
      <c r="AR13">
        <v>0.31695529916323723</v>
      </c>
      <c r="AS13">
        <v>0.15469351732172071</v>
      </c>
      <c r="AT13">
        <v>0.7170682667754591</v>
      </c>
      <c r="AU13">
        <v>1.5652723159641031</v>
      </c>
      <c r="AW13">
        <v>5.0910541787743548E-2</v>
      </c>
      <c r="AY13">
        <f t="shared" si="3"/>
        <v>8.9505628453601299E-2</v>
      </c>
      <c r="AZ13" t="str">
        <f t="shared" si="1"/>
        <v/>
      </c>
      <c r="BA13" t="str">
        <f t="shared" si="1"/>
        <v/>
      </c>
      <c r="BB13">
        <f t="shared" si="1"/>
        <v>8.9505628453601299E-2</v>
      </c>
    </row>
    <row r="14" spans="1:54" x14ac:dyDescent="0.3">
      <c r="A14">
        <v>21</v>
      </c>
      <c r="B14" t="s">
        <v>45</v>
      </c>
      <c r="C14" t="s">
        <v>33</v>
      </c>
      <c r="D14" t="s">
        <v>34</v>
      </c>
      <c r="F14" s="22">
        <f t="shared" si="2"/>
        <v>0</v>
      </c>
      <c r="G14" s="22">
        <f t="shared" si="2"/>
        <v>1</v>
      </c>
      <c r="H14" s="26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616789.6</v>
      </c>
      <c r="N14">
        <v>272845.40000000002</v>
      </c>
      <c r="O14">
        <v>276069.2</v>
      </c>
      <c r="P14">
        <v>949677.2</v>
      </c>
      <c r="Q14">
        <v>114977.60000000001</v>
      </c>
      <c r="R14">
        <v>746168.6</v>
      </c>
      <c r="S14">
        <v>92567.8</v>
      </c>
      <c r="T14">
        <v>1064725.6000000001</v>
      </c>
      <c r="U14">
        <v>689983.4</v>
      </c>
      <c r="V14">
        <v>1700610.4</v>
      </c>
      <c r="W14">
        <v>145730</v>
      </c>
      <c r="Y14">
        <v>0.52589545897208156</v>
      </c>
      <c r="Z14">
        <v>0.30123813045211129</v>
      </c>
      <c r="AA14">
        <v>0.29357837918214502</v>
      </c>
      <c r="AB14">
        <v>0.78373070000088774</v>
      </c>
      <c r="AC14">
        <v>0.21999603858566841</v>
      </c>
      <c r="AD14">
        <v>0.85264861625619237</v>
      </c>
      <c r="AE14">
        <v>0.36917604994960118</v>
      </c>
      <c r="AF14">
        <v>0.51727987779304385</v>
      </c>
      <c r="AG14">
        <v>0.45345677346922458</v>
      </c>
      <c r="AH14">
        <v>0.88264419119805093</v>
      </c>
      <c r="AI14">
        <v>0.47086529568769042</v>
      </c>
      <c r="AK14">
        <v>0.52589545897208156</v>
      </c>
      <c r="AL14">
        <v>0.1189985346980393</v>
      </c>
      <c r="AM14">
        <v>0.11184733407571899</v>
      </c>
      <c r="AN14">
        <v>0.78373070000088774</v>
      </c>
      <c r="AO14">
        <v>9.2265999002847779E-2</v>
      </c>
      <c r="AP14">
        <v>0.85264861625619237</v>
      </c>
      <c r="AQ14">
        <v>0.11492883544415231</v>
      </c>
      <c r="AR14">
        <v>0.28666470618918533</v>
      </c>
      <c r="AS14">
        <v>9.380371547304088E-2</v>
      </c>
      <c r="AT14">
        <v>0.88264419119805093</v>
      </c>
      <c r="AU14">
        <v>0.30715419962070878</v>
      </c>
      <c r="AW14">
        <v>4.9546139547601321E-2</v>
      </c>
      <c r="AY14">
        <f t="shared" si="3"/>
        <v>0.23808717767835699</v>
      </c>
      <c r="AZ14" t="str">
        <f t="shared" si="1"/>
        <v/>
      </c>
      <c r="BA14" t="str">
        <f t="shared" si="1"/>
        <v/>
      </c>
      <c r="BB14">
        <f t="shared" si="1"/>
        <v>0.23808717767835699</v>
      </c>
    </row>
    <row r="15" spans="1:54" x14ac:dyDescent="0.3">
      <c r="A15">
        <v>21</v>
      </c>
      <c r="B15" t="s">
        <v>46</v>
      </c>
      <c r="C15" t="s">
        <v>33</v>
      </c>
      <c r="D15" t="s">
        <v>34</v>
      </c>
      <c r="F15" s="22">
        <f t="shared" si="2"/>
        <v>0</v>
      </c>
      <c r="G15" s="22">
        <f t="shared" si="2"/>
        <v>0</v>
      </c>
      <c r="H15" s="26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3626050</v>
      </c>
      <c r="N15">
        <v>2730194.2</v>
      </c>
      <c r="O15">
        <v>2817944</v>
      </c>
      <c r="P15">
        <v>3464876</v>
      </c>
      <c r="Q15">
        <v>1204117</v>
      </c>
      <c r="R15">
        <v>3663020.2</v>
      </c>
      <c r="S15">
        <v>1774499</v>
      </c>
      <c r="T15">
        <v>1157809</v>
      </c>
      <c r="U15">
        <v>978062.4</v>
      </c>
      <c r="V15">
        <v>3857323.6</v>
      </c>
      <c r="W15">
        <v>1808110</v>
      </c>
      <c r="Y15">
        <v>2.679807837726548</v>
      </c>
      <c r="Z15">
        <v>1.963934620795772</v>
      </c>
      <c r="AA15">
        <v>2.0050928525626661</v>
      </c>
      <c r="AB15">
        <v>2.0082145906053479</v>
      </c>
      <c r="AC15">
        <v>1.158100872999057</v>
      </c>
      <c r="AD15">
        <v>2.9607752182520932</v>
      </c>
      <c r="AE15">
        <v>1.8286681978963319</v>
      </c>
      <c r="AF15">
        <v>0.66973188561387365</v>
      </c>
      <c r="AG15">
        <v>0.78979782895185058</v>
      </c>
      <c r="AH15">
        <v>1.6709031574428079</v>
      </c>
      <c r="AI15">
        <v>3.677860667323694</v>
      </c>
      <c r="AK15">
        <v>2.679807837726548</v>
      </c>
      <c r="AL15">
        <v>0.79670631359331312</v>
      </c>
      <c r="AM15">
        <v>0.83534674826078115</v>
      </c>
      <c r="AN15">
        <v>2.0082145906053479</v>
      </c>
      <c r="AO15">
        <v>0.48365709519712252</v>
      </c>
      <c r="AP15">
        <v>2.9607752182520932</v>
      </c>
      <c r="AQ15">
        <v>0.66948513630777595</v>
      </c>
      <c r="AR15">
        <v>0.34767346745356908</v>
      </c>
      <c r="AS15">
        <v>0.16378787956200541</v>
      </c>
      <c r="AT15">
        <v>1.6709031574428079</v>
      </c>
      <c r="AU15">
        <v>3.099457716429606</v>
      </c>
      <c r="AW15">
        <v>5.2846632990986062E-2</v>
      </c>
      <c r="AY15">
        <f t="shared" si="3"/>
        <v>0.11627095377051599</v>
      </c>
      <c r="AZ15" t="str">
        <f t="shared" si="1"/>
        <v/>
      </c>
      <c r="BA15" t="str">
        <f t="shared" si="1"/>
        <v/>
      </c>
      <c r="BB15">
        <f t="shared" si="1"/>
        <v>0.11627095377051599</v>
      </c>
    </row>
    <row r="16" spans="1:54" x14ac:dyDescent="0.3">
      <c r="A16">
        <v>21</v>
      </c>
      <c r="B16" t="s">
        <v>47</v>
      </c>
      <c r="C16" t="s">
        <v>33</v>
      </c>
      <c r="D16" t="s">
        <v>34</v>
      </c>
      <c r="F16" s="22">
        <f t="shared" si="2"/>
        <v>0</v>
      </c>
      <c r="G16" s="22">
        <f t="shared" si="2"/>
        <v>1</v>
      </c>
      <c r="H16" s="26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1146936.6000000001</v>
      </c>
      <c r="N16">
        <v>2181012.6</v>
      </c>
      <c r="O16">
        <v>2168495.7999999998</v>
      </c>
      <c r="P16">
        <v>610180.6</v>
      </c>
      <c r="Q16">
        <v>960042.4</v>
      </c>
      <c r="R16">
        <v>648010.19999999995</v>
      </c>
      <c r="S16">
        <v>1226111.2</v>
      </c>
      <c r="T16">
        <v>941858.4</v>
      </c>
      <c r="U16">
        <v>1265621.2</v>
      </c>
      <c r="V16">
        <v>2054928.6</v>
      </c>
      <c r="W16">
        <v>1753014</v>
      </c>
      <c r="Y16">
        <v>1.010507531324401</v>
      </c>
      <c r="Z16">
        <v>1.518607296142727</v>
      </c>
      <c r="AA16">
        <v>1.5013577526900921</v>
      </c>
      <c r="AB16">
        <v>0.7571999821986537</v>
      </c>
      <c r="AC16">
        <v>0.95924102599965411</v>
      </c>
      <c r="AD16">
        <v>0.94932448500767352</v>
      </c>
      <c r="AE16">
        <v>1.3233964756131169</v>
      </c>
      <c r="AF16">
        <v>0.45675456328317521</v>
      </c>
      <c r="AG16">
        <v>1.0932375682983551</v>
      </c>
      <c r="AH16">
        <v>0.95659592663869264</v>
      </c>
      <c r="AI16">
        <v>3.5793681290931998</v>
      </c>
      <c r="AK16">
        <v>1.010507531324401</v>
      </c>
      <c r="AL16">
        <v>0.53217962463386359</v>
      </c>
      <c r="AM16">
        <v>0.51423594537191097</v>
      </c>
      <c r="AN16">
        <v>0.7571999821986537</v>
      </c>
      <c r="AO16">
        <v>0.35267625678679898</v>
      </c>
      <c r="AP16">
        <v>0.94932448500767352</v>
      </c>
      <c r="AQ16">
        <v>0.45331816677935421</v>
      </c>
      <c r="AR16">
        <v>0.31041052523069079</v>
      </c>
      <c r="AS16">
        <v>0.18743867576122281</v>
      </c>
      <c r="AT16">
        <v>0.95659592663869264</v>
      </c>
      <c r="AU16">
        <v>3.054546228516847</v>
      </c>
      <c r="AW16">
        <v>5.0767728593200397E-2</v>
      </c>
      <c r="AY16">
        <f t="shared" si="3"/>
        <v>-0.12790195555663891</v>
      </c>
      <c r="AZ16" t="str">
        <f t="shared" si="1"/>
        <v/>
      </c>
      <c r="BA16">
        <f t="shared" si="1"/>
        <v>-0.12790195555663891</v>
      </c>
      <c r="BB16" t="str">
        <f t="shared" si="1"/>
        <v/>
      </c>
    </row>
    <row r="17" spans="1:54" x14ac:dyDescent="0.3">
      <c r="A17">
        <v>21</v>
      </c>
      <c r="B17" t="s">
        <v>48</v>
      </c>
      <c r="C17" t="s">
        <v>33</v>
      </c>
      <c r="D17" t="s">
        <v>34</v>
      </c>
      <c r="F17" s="22">
        <f t="shared" si="2"/>
        <v>0</v>
      </c>
      <c r="G17" s="22">
        <f t="shared" si="2"/>
        <v>1</v>
      </c>
      <c r="H17" s="26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1778574.6</v>
      </c>
      <c r="N17">
        <v>1391556.8</v>
      </c>
      <c r="O17">
        <v>1388230.8</v>
      </c>
      <c r="P17">
        <v>2228480.2000000002</v>
      </c>
      <c r="Q17">
        <v>541329.6</v>
      </c>
      <c r="R17">
        <v>1618405.8</v>
      </c>
      <c r="S17">
        <v>447364.6</v>
      </c>
      <c r="T17">
        <v>1085865.6000000001</v>
      </c>
      <c r="U17">
        <v>844052</v>
      </c>
      <c r="V17">
        <v>1562881.8</v>
      </c>
      <c r="W17">
        <v>889811.6</v>
      </c>
      <c r="Y17">
        <v>1.3712605718988931</v>
      </c>
      <c r="Z17">
        <v>1.0608071791473781</v>
      </c>
      <c r="AA17">
        <v>1.0453403425868599</v>
      </c>
      <c r="AB17">
        <v>1.094642314210069</v>
      </c>
      <c r="AC17">
        <v>0.43048342499532738</v>
      </c>
      <c r="AD17">
        <v>1.0616409321781251</v>
      </c>
      <c r="AE17">
        <v>0.57510737627744679</v>
      </c>
      <c r="AF17">
        <v>0.54331296621821823</v>
      </c>
      <c r="AG17">
        <v>0.61775899352505803</v>
      </c>
      <c r="AH17">
        <v>0.81620693756267426</v>
      </c>
      <c r="AI17">
        <v>1.722229761583731</v>
      </c>
      <c r="AK17">
        <v>1.3712605718988931</v>
      </c>
      <c r="AL17">
        <v>0.33698960342444467</v>
      </c>
      <c r="AM17">
        <v>0.32291409368626772</v>
      </c>
      <c r="AN17">
        <v>1.094642314210069</v>
      </c>
      <c r="AO17">
        <v>0.1561205428035464</v>
      </c>
      <c r="AP17">
        <v>1.0616409321781251</v>
      </c>
      <c r="AQ17">
        <v>0.1771475351415574</v>
      </c>
      <c r="AR17">
        <v>0.3079161074012518</v>
      </c>
      <c r="AS17">
        <v>0.1288634637370705</v>
      </c>
      <c r="AT17">
        <v>0.81620693756267426</v>
      </c>
      <c r="AU17">
        <v>1.346075742645189</v>
      </c>
      <c r="AW17">
        <v>5.4351964453235223E-2</v>
      </c>
      <c r="AY17">
        <f t="shared" si="3"/>
        <v>-5.8564036138107199E-2</v>
      </c>
      <c r="AZ17" t="str">
        <f t="shared" si="1"/>
        <v/>
      </c>
      <c r="BA17">
        <f t="shared" si="1"/>
        <v>-5.8564036138107199E-2</v>
      </c>
      <c r="BB17" t="str">
        <f t="shared" si="1"/>
        <v/>
      </c>
    </row>
    <row r="18" spans="1:54" x14ac:dyDescent="0.3">
      <c r="A18">
        <v>21</v>
      </c>
      <c r="B18" t="s">
        <v>49</v>
      </c>
      <c r="C18" t="s">
        <v>33</v>
      </c>
      <c r="D18" t="s">
        <v>34</v>
      </c>
      <c r="F18" s="22">
        <f t="shared" si="2"/>
        <v>0</v>
      </c>
      <c r="G18" s="22">
        <f t="shared" si="2"/>
        <v>0</v>
      </c>
      <c r="H18" s="26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132027</v>
      </c>
      <c r="N18">
        <v>450843.4</v>
      </c>
      <c r="O18">
        <v>452236.4</v>
      </c>
      <c r="P18">
        <v>92143.6</v>
      </c>
      <c r="Q18">
        <v>129727.2</v>
      </c>
      <c r="R18">
        <v>72676.600000000006</v>
      </c>
      <c r="S18">
        <v>111575.4</v>
      </c>
      <c r="T18">
        <v>816169.2</v>
      </c>
      <c r="U18">
        <v>841543.4</v>
      </c>
      <c r="V18">
        <v>3854</v>
      </c>
      <c r="W18">
        <v>274650.40000000002</v>
      </c>
      <c r="Y18">
        <v>0.16392152099870139</v>
      </c>
      <c r="Z18">
        <v>0.40880115898326042</v>
      </c>
      <c r="AA18">
        <v>0.39963587988167998</v>
      </c>
      <c r="AB18">
        <v>0.1676317622011993</v>
      </c>
      <c r="AC18">
        <v>0.2372848287923261</v>
      </c>
      <c r="AD18">
        <v>0.30017245784401891</v>
      </c>
      <c r="AE18">
        <v>0.39809970851056281</v>
      </c>
      <c r="AF18">
        <v>0.30029221517033872</v>
      </c>
      <c r="AG18">
        <v>0.59645605245605116</v>
      </c>
      <c r="AH18">
        <v>1.9303732831031019E-2</v>
      </c>
      <c r="AI18">
        <v>0.7067798206582665</v>
      </c>
      <c r="AK18">
        <v>0.16392152099870139</v>
      </c>
      <c r="AL18">
        <v>0.1216017549391835</v>
      </c>
      <c r="AM18">
        <v>0.1132989179342985</v>
      </c>
      <c r="AN18">
        <v>0.1676317622011993</v>
      </c>
      <c r="AO18">
        <v>7.9872715001692934E-2</v>
      </c>
      <c r="AP18">
        <v>0.30017245784401891</v>
      </c>
      <c r="AQ18">
        <v>0.1050984195899218</v>
      </c>
      <c r="AR18">
        <v>0.19176037334837021</v>
      </c>
      <c r="AS18">
        <v>9.70000749919563E-2</v>
      </c>
      <c r="AT18">
        <v>1.9303732831031019E-2</v>
      </c>
      <c r="AU18">
        <v>0.4333512128330767</v>
      </c>
      <c r="AW18">
        <v>5.1055276021361319E-2</v>
      </c>
      <c r="AY18">
        <f t="shared" si="3"/>
        <v>-0.35233006178009058</v>
      </c>
      <c r="AZ18">
        <f t="shared" si="1"/>
        <v>-0.35233006178009058</v>
      </c>
      <c r="BA18">
        <f t="shared" si="1"/>
        <v>-0.35233006178009058</v>
      </c>
      <c r="BB18" t="str">
        <f t="shared" si="1"/>
        <v/>
      </c>
    </row>
    <row r="19" spans="1:54" x14ac:dyDescent="0.3">
      <c r="A19">
        <v>22</v>
      </c>
      <c r="B19" t="s">
        <v>50</v>
      </c>
      <c r="C19" t="s">
        <v>51</v>
      </c>
      <c r="D19" t="s">
        <v>52</v>
      </c>
      <c r="F19" s="22">
        <f t="shared" ref="F19:L34" si="4">F665</f>
        <v>0</v>
      </c>
      <c r="G19" s="22">
        <f t="shared" si="4"/>
        <v>0</v>
      </c>
      <c r="H19" s="26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1982588.2</v>
      </c>
      <c r="N19">
        <v>1673261.2</v>
      </c>
      <c r="O19">
        <v>1685804</v>
      </c>
      <c r="P19">
        <v>3489174.4</v>
      </c>
      <c r="Q19">
        <v>2256062.7999999998</v>
      </c>
      <c r="R19">
        <v>3952577.8</v>
      </c>
      <c r="S19">
        <v>1949631</v>
      </c>
      <c r="T19">
        <v>1069936.6000000001</v>
      </c>
      <c r="U19">
        <v>822360.2</v>
      </c>
      <c r="V19">
        <v>3378930.2</v>
      </c>
      <c r="W19">
        <v>2096420.8</v>
      </c>
      <c r="Y19">
        <v>1.5323132118210201</v>
      </c>
      <c r="Z19">
        <v>1.2461508983280509</v>
      </c>
      <c r="AA19">
        <v>1.2273647064343089</v>
      </c>
      <c r="AB19">
        <v>3.2216355628042952</v>
      </c>
      <c r="AC19">
        <v>2.1497716667945501</v>
      </c>
      <c r="AD19">
        <v>2.7359478787984699</v>
      </c>
      <c r="AE19">
        <v>1.504587081912905</v>
      </c>
      <c r="AF19">
        <v>0.57654376709833743</v>
      </c>
      <c r="AG19">
        <v>0.53643545792438085</v>
      </c>
      <c r="AH19">
        <v>1.509735858114436</v>
      </c>
      <c r="AI19">
        <v>2.488368523214012</v>
      </c>
      <c r="AK19">
        <v>1.5323132118210201</v>
      </c>
      <c r="AL19">
        <v>0.49226123187690968</v>
      </c>
      <c r="AM19">
        <v>0.48105772496201099</v>
      </c>
      <c r="AN19">
        <v>3.2216355628042952</v>
      </c>
      <c r="AO19">
        <v>0.75313351700315256</v>
      </c>
      <c r="AP19">
        <v>2.7359478787984699</v>
      </c>
      <c r="AQ19">
        <v>0.51620972701348367</v>
      </c>
      <c r="AR19">
        <v>0.3019345122855156</v>
      </c>
      <c r="AS19">
        <v>0.1261155166663229</v>
      </c>
      <c r="AT19">
        <v>1.509735858114436</v>
      </c>
      <c r="AU19">
        <v>1.788612923957408</v>
      </c>
      <c r="AW19">
        <v>7.1459605218842578E-2</v>
      </c>
      <c r="AY19">
        <f t="shared" si="3"/>
        <v>-1.42142570495999E-2</v>
      </c>
      <c r="AZ19" t="str">
        <f t="shared" si="1"/>
        <v/>
      </c>
      <c r="BA19">
        <f t="shared" si="1"/>
        <v>-1.42142570495999E-2</v>
      </c>
      <c r="BB19" t="str">
        <f t="shared" si="1"/>
        <v/>
      </c>
    </row>
    <row r="20" spans="1:54" x14ac:dyDescent="0.3">
      <c r="A20">
        <v>22</v>
      </c>
      <c r="B20" t="s">
        <v>53</v>
      </c>
      <c r="C20" t="s">
        <v>51</v>
      </c>
      <c r="D20" t="s">
        <v>52</v>
      </c>
      <c r="F20" s="22">
        <f t="shared" si="4"/>
        <v>0</v>
      </c>
      <c r="G20" s="22">
        <f t="shared" si="4"/>
        <v>1</v>
      </c>
      <c r="H20" s="26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153048.20000000001</v>
      </c>
      <c r="N20">
        <v>103411.2</v>
      </c>
      <c r="O20">
        <v>103787.2</v>
      </c>
      <c r="P20">
        <v>95543.6</v>
      </c>
      <c r="Q20">
        <v>60012.6</v>
      </c>
      <c r="R20">
        <v>90719.8</v>
      </c>
      <c r="S20">
        <v>12096.2</v>
      </c>
      <c r="T20">
        <v>1053996.2</v>
      </c>
      <c r="U20">
        <v>742038.2</v>
      </c>
      <c r="V20">
        <v>345902.8</v>
      </c>
      <c r="W20">
        <v>40422.199999999997</v>
      </c>
      <c r="Y20">
        <v>0.1901126386132091</v>
      </c>
      <c r="Z20">
        <v>0.18894310947507609</v>
      </c>
      <c r="AA20">
        <v>0.1726232024375349</v>
      </c>
      <c r="AB20">
        <v>0.1784666694060433</v>
      </c>
      <c r="AC20">
        <v>0.1736876407987438</v>
      </c>
      <c r="AD20">
        <v>0.12749630543403331</v>
      </c>
      <c r="AE20">
        <v>8.9842385938391042E-2</v>
      </c>
      <c r="AF20">
        <v>0.56696522431448104</v>
      </c>
      <c r="AG20">
        <v>0.47559804152697333</v>
      </c>
      <c r="AH20">
        <v>0.50219276258721945</v>
      </c>
      <c r="AI20">
        <v>0.19828420472331351</v>
      </c>
      <c r="AK20">
        <v>0.1901126386132091</v>
      </c>
      <c r="AL20">
        <v>9.6288561774417705E-2</v>
      </c>
      <c r="AM20">
        <v>8.0095247039571341E-2</v>
      </c>
      <c r="AN20">
        <v>0.1784666694060433</v>
      </c>
      <c r="AO20">
        <v>9.2580690584145447E-2</v>
      </c>
      <c r="AP20">
        <v>0.12749630543403331</v>
      </c>
      <c r="AQ20">
        <v>6.5419728681445077E-2</v>
      </c>
      <c r="AR20">
        <v>0.29659109697677188</v>
      </c>
      <c r="AS20">
        <v>0.10930022667162111</v>
      </c>
      <c r="AT20">
        <v>0.50219276258721945</v>
      </c>
      <c r="AU20">
        <v>0.14000887246802449</v>
      </c>
      <c r="AW20">
        <v>7.222980181686578E-2</v>
      </c>
      <c r="AY20">
        <f t="shared" si="3"/>
        <v>0.1343779946496001</v>
      </c>
      <c r="AZ20">
        <f t="shared" si="1"/>
        <v>0.1343779946496001</v>
      </c>
      <c r="BA20" t="str">
        <f t="shared" si="1"/>
        <v/>
      </c>
      <c r="BB20">
        <f t="shared" si="1"/>
        <v>0.1343779946496001</v>
      </c>
    </row>
    <row r="21" spans="1:54" x14ac:dyDescent="0.3">
      <c r="A21">
        <v>22</v>
      </c>
      <c r="B21" t="s">
        <v>54</v>
      </c>
      <c r="C21" t="s">
        <v>51</v>
      </c>
      <c r="D21" t="s">
        <v>52</v>
      </c>
      <c r="F21" s="22">
        <f t="shared" si="4"/>
        <v>0</v>
      </c>
      <c r="G21" s="22">
        <f t="shared" si="4"/>
        <v>1</v>
      </c>
      <c r="H21" s="26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1192479.6000000001</v>
      </c>
      <c r="N21">
        <v>1482194.4</v>
      </c>
      <c r="O21">
        <v>1487320</v>
      </c>
      <c r="P21">
        <v>758111</v>
      </c>
      <c r="Q21">
        <v>627185</v>
      </c>
      <c r="R21">
        <v>1749592.4</v>
      </c>
      <c r="S21">
        <v>1671562.4</v>
      </c>
      <c r="T21">
        <v>1000290.4</v>
      </c>
      <c r="U21">
        <v>1005182.8</v>
      </c>
      <c r="V21">
        <v>1750894.4</v>
      </c>
      <c r="W21">
        <v>1425646</v>
      </c>
      <c r="Y21">
        <v>0.90420512277632947</v>
      </c>
      <c r="Z21">
        <v>1.014516715891659</v>
      </c>
      <c r="AA21">
        <v>0.99369601001963015</v>
      </c>
      <c r="AB21">
        <v>0.81777046420029365</v>
      </c>
      <c r="AC21">
        <v>0.65775968381203709</v>
      </c>
      <c r="AD21">
        <v>1.447375775035471</v>
      </c>
      <c r="AE21">
        <v>1.3332859435584401</v>
      </c>
      <c r="AF21">
        <v>0.52774668354541066</v>
      </c>
      <c r="AG21">
        <v>0.6687230602838099</v>
      </c>
      <c r="AH21">
        <v>0.90581753114238384</v>
      </c>
      <c r="AI21">
        <v>2.0029333003796639</v>
      </c>
      <c r="AK21">
        <v>0.90420512277632947</v>
      </c>
      <c r="AL21">
        <v>0.34960106811486191</v>
      </c>
      <c r="AM21">
        <v>0.33403659421019249</v>
      </c>
      <c r="AN21">
        <v>0.81777046420029365</v>
      </c>
      <c r="AO21">
        <v>0.25756957560079169</v>
      </c>
      <c r="AP21">
        <v>1.447375775035471</v>
      </c>
      <c r="AQ21">
        <v>0.46362723656930033</v>
      </c>
      <c r="AR21">
        <v>0.2972626607399434</v>
      </c>
      <c r="AS21">
        <v>0.13420303743332621</v>
      </c>
      <c r="AT21">
        <v>0.90581753114238384</v>
      </c>
      <c r="AU21">
        <v>1.494798477506265</v>
      </c>
      <c r="AW21">
        <v>7.3532823985442475E-2</v>
      </c>
      <c r="AY21">
        <f t="shared" si="3"/>
        <v>-3.4914852864000097E-2</v>
      </c>
      <c r="AZ21" t="str">
        <f t="shared" si="1"/>
        <v/>
      </c>
      <c r="BA21">
        <f t="shared" si="1"/>
        <v>-3.4914852864000097E-2</v>
      </c>
      <c r="BB21" t="str">
        <f t="shared" si="1"/>
        <v/>
      </c>
    </row>
    <row r="22" spans="1:54" x14ac:dyDescent="0.3">
      <c r="A22">
        <v>22</v>
      </c>
      <c r="B22" t="s">
        <v>55</v>
      </c>
      <c r="C22" t="s">
        <v>51</v>
      </c>
      <c r="D22" t="s">
        <v>52</v>
      </c>
      <c r="F22" s="22">
        <f t="shared" si="4"/>
        <v>0</v>
      </c>
      <c r="G22" s="22">
        <f t="shared" si="4"/>
        <v>0</v>
      </c>
      <c r="H22" s="26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239304.4</v>
      </c>
      <c r="N22">
        <v>700627.6</v>
      </c>
      <c r="O22">
        <v>706333.6</v>
      </c>
      <c r="P22">
        <v>1063975.8</v>
      </c>
      <c r="Q22">
        <v>566861.6</v>
      </c>
      <c r="R22">
        <v>431785.8</v>
      </c>
      <c r="S22">
        <v>736218.2</v>
      </c>
      <c r="T22">
        <v>992386.2</v>
      </c>
      <c r="U22">
        <v>974809.4</v>
      </c>
      <c r="V22">
        <v>686104.8</v>
      </c>
      <c r="W22">
        <v>910889.4</v>
      </c>
      <c r="Y22">
        <v>0.25649613561108697</v>
      </c>
      <c r="Z22">
        <v>0.55826981016434729</v>
      </c>
      <c r="AA22">
        <v>0.54556796839460731</v>
      </c>
      <c r="AB22">
        <v>0.49411779639194719</v>
      </c>
      <c r="AC22">
        <v>0.40261749399360269</v>
      </c>
      <c r="AD22">
        <v>0.46950776963494723</v>
      </c>
      <c r="AE22">
        <v>0.67040146081708374</v>
      </c>
      <c r="AF22">
        <v>0.52662894283421335</v>
      </c>
      <c r="AG22">
        <v>0.65142185105942185</v>
      </c>
      <c r="AH22">
        <v>0.58307929988950491</v>
      </c>
      <c r="AI22">
        <v>1.231682855542749</v>
      </c>
      <c r="AK22">
        <v>0.25649613561108697</v>
      </c>
      <c r="AL22">
        <v>0.17981179952621459</v>
      </c>
      <c r="AM22">
        <v>0.16973323486745351</v>
      </c>
      <c r="AN22">
        <v>0.49411779639194719</v>
      </c>
      <c r="AO22">
        <v>0.17170178460073651</v>
      </c>
      <c r="AP22">
        <v>0.46950776963494723</v>
      </c>
      <c r="AQ22">
        <v>0.2286149611230939</v>
      </c>
      <c r="AR22">
        <v>0.30200046785175799</v>
      </c>
      <c r="AS22">
        <v>0.12622659602202471</v>
      </c>
      <c r="AT22">
        <v>0.58307929988950491</v>
      </c>
      <c r="AU22">
        <v>0.80986983291804793</v>
      </c>
      <c r="AW22">
        <v>7.1648477530106877E-2</v>
      </c>
      <c r="AY22">
        <f t="shared" si="3"/>
        <v>-8.5248884735999897E-2</v>
      </c>
      <c r="AZ22" t="str">
        <f t="shared" si="1"/>
        <v/>
      </c>
      <c r="BA22">
        <f t="shared" si="1"/>
        <v>-8.5248884735999897E-2</v>
      </c>
      <c r="BB22" t="str">
        <f t="shared" si="1"/>
        <v/>
      </c>
    </row>
    <row r="23" spans="1:54" x14ac:dyDescent="0.3">
      <c r="A23">
        <v>22</v>
      </c>
      <c r="B23" t="s">
        <v>56</v>
      </c>
      <c r="C23" t="s">
        <v>51</v>
      </c>
      <c r="D23" t="s">
        <v>52</v>
      </c>
      <c r="F23" s="22">
        <f t="shared" si="4"/>
        <v>0</v>
      </c>
      <c r="G23" s="22">
        <f t="shared" si="4"/>
        <v>1</v>
      </c>
      <c r="H23" s="26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276352</v>
      </c>
      <c r="N23">
        <v>689131.2</v>
      </c>
      <c r="O23">
        <v>698146</v>
      </c>
      <c r="P23">
        <v>218993.2</v>
      </c>
      <c r="Q23">
        <v>395009.6</v>
      </c>
      <c r="R23">
        <v>205340.6</v>
      </c>
      <c r="S23">
        <v>666813</v>
      </c>
      <c r="T23">
        <v>977586.6</v>
      </c>
      <c r="U23">
        <v>1000858.2</v>
      </c>
      <c r="V23">
        <v>602518.6</v>
      </c>
      <c r="W23">
        <v>1414471.8</v>
      </c>
      <c r="Y23">
        <v>0.27507310635410248</v>
      </c>
      <c r="Z23">
        <v>0.54331203945912421</v>
      </c>
      <c r="AA23">
        <v>0.53285917155444618</v>
      </c>
      <c r="AB23">
        <v>0.29109347160556348</v>
      </c>
      <c r="AC23">
        <v>0.3342570829729084</v>
      </c>
      <c r="AD23">
        <v>0.24989953720942129</v>
      </c>
      <c r="AE23">
        <v>0.58916896269656716</v>
      </c>
      <c r="AF23">
        <v>0.51479899808764462</v>
      </c>
      <c r="AG23">
        <v>0.67151971696875989</v>
      </c>
      <c r="AH23">
        <v>0.57590119219385083</v>
      </c>
      <c r="AI23">
        <v>1.360338226007298</v>
      </c>
      <c r="AK23">
        <v>0.27507310635410248</v>
      </c>
      <c r="AL23">
        <v>0.17192208594642569</v>
      </c>
      <c r="AM23">
        <v>0.16175997927784919</v>
      </c>
      <c r="AN23">
        <v>0.29109347160556348</v>
      </c>
      <c r="AO23">
        <v>0.13481635678908779</v>
      </c>
      <c r="AP23">
        <v>0.24989953720942129</v>
      </c>
      <c r="AQ23">
        <v>0.17473613703623411</v>
      </c>
      <c r="AR23">
        <v>0.29550536889582868</v>
      </c>
      <c r="AS23">
        <v>0.13087134836241601</v>
      </c>
      <c r="AT23">
        <v>0.57590119219385083</v>
      </c>
      <c r="AU23">
        <v>0.81033175131306057</v>
      </c>
      <c r="AW23">
        <v>7.0454159518703791E-2</v>
      </c>
      <c r="AY23">
        <f t="shared" si="3"/>
        <v>-8.5248884735999897E-2</v>
      </c>
      <c r="AZ23" t="str">
        <f t="shared" si="1"/>
        <v/>
      </c>
      <c r="BA23">
        <f t="shared" si="1"/>
        <v>-8.5248884735999897E-2</v>
      </c>
      <c r="BB23" t="str">
        <f t="shared" si="1"/>
        <v/>
      </c>
    </row>
    <row r="24" spans="1:54" x14ac:dyDescent="0.3">
      <c r="A24">
        <v>22</v>
      </c>
      <c r="B24" t="s">
        <v>57</v>
      </c>
      <c r="C24" t="s">
        <v>51</v>
      </c>
      <c r="D24" t="s">
        <v>52</v>
      </c>
      <c r="F24" s="22">
        <f t="shared" si="4"/>
        <v>0</v>
      </c>
      <c r="G24" s="22">
        <f t="shared" si="4"/>
        <v>0</v>
      </c>
      <c r="H24" s="26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515360.2</v>
      </c>
      <c r="N24">
        <v>503138.8</v>
      </c>
      <c r="O24">
        <v>502066</v>
      </c>
      <c r="P24">
        <v>386821.8</v>
      </c>
      <c r="Q24">
        <v>174733.4</v>
      </c>
      <c r="R24">
        <v>360633.59999999998</v>
      </c>
      <c r="S24">
        <v>167660.20000000001</v>
      </c>
      <c r="T24">
        <v>977720.4</v>
      </c>
      <c r="U24">
        <v>985605.6</v>
      </c>
      <c r="V24">
        <v>1149867.6000000001</v>
      </c>
      <c r="W24">
        <v>440352.8</v>
      </c>
      <c r="Y24">
        <v>0.43931855033151812</v>
      </c>
      <c r="Z24">
        <v>0.4235859409440309</v>
      </c>
      <c r="AA24">
        <v>0.40642801541835061</v>
      </c>
      <c r="AB24">
        <v>0.4248795949970372</v>
      </c>
      <c r="AC24">
        <v>0.25892309499904509</v>
      </c>
      <c r="AD24">
        <v>0.42430762997828431</v>
      </c>
      <c r="AE24">
        <v>0.25332242487929763</v>
      </c>
      <c r="AF24">
        <v>0.51511415010318162</v>
      </c>
      <c r="AG24">
        <v>0.65995808728039262</v>
      </c>
      <c r="AH24">
        <v>0.72854946251027286</v>
      </c>
      <c r="AI24">
        <v>0.68498723828233776</v>
      </c>
      <c r="AK24">
        <v>0.43931855033151812</v>
      </c>
      <c r="AL24">
        <v>0.1936418960336595</v>
      </c>
      <c r="AM24">
        <v>0.17471182160079471</v>
      </c>
      <c r="AN24">
        <v>0.4248795949970372</v>
      </c>
      <c r="AO24">
        <v>0.120916489791125</v>
      </c>
      <c r="AP24">
        <v>0.42430762997828431</v>
      </c>
      <c r="AQ24">
        <v>0.1167624578345567</v>
      </c>
      <c r="AR24">
        <v>0.29936179495416582</v>
      </c>
      <c r="AS24">
        <v>0.1316633097827434</v>
      </c>
      <c r="AT24">
        <v>0.72854946251027286</v>
      </c>
      <c r="AU24">
        <v>0.37812381940893819</v>
      </c>
      <c r="AW24">
        <v>7.5241039833053899E-2</v>
      </c>
      <c r="AY24">
        <f t="shared" si="3"/>
        <v>-3.4914852864000097E-2</v>
      </c>
      <c r="AZ24" t="str">
        <f t="shared" si="1"/>
        <v/>
      </c>
      <c r="BA24">
        <f t="shared" si="1"/>
        <v>-3.4914852864000097E-2</v>
      </c>
      <c r="BB24" t="str">
        <f t="shared" si="1"/>
        <v/>
      </c>
    </row>
    <row r="25" spans="1:54" x14ac:dyDescent="0.3">
      <c r="A25">
        <v>22</v>
      </c>
      <c r="B25" t="s">
        <v>58</v>
      </c>
      <c r="C25" t="s">
        <v>51</v>
      </c>
      <c r="D25" t="s">
        <v>52</v>
      </c>
      <c r="F25" s="22">
        <f t="shared" si="4"/>
        <v>0</v>
      </c>
      <c r="G25" s="22">
        <f t="shared" si="4"/>
        <v>0</v>
      </c>
      <c r="H25" s="26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102015</v>
      </c>
      <c r="N25">
        <v>100573</v>
      </c>
      <c r="O25">
        <v>100677.2</v>
      </c>
      <c r="P25">
        <v>69615</v>
      </c>
      <c r="Q25">
        <v>57072.4</v>
      </c>
      <c r="R25">
        <v>18969.599999999999</v>
      </c>
      <c r="S25">
        <v>15435.6</v>
      </c>
      <c r="T25">
        <v>1008314.4</v>
      </c>
      <c r="U25">
        <v>725315.4</v>
      </c>
      <c r="V25">
        <v>92206</v>
      </c>
      <c r="W25">
        <v>46473.2</v>
      </c>
      <c r="Y25">
        <v>0.15017266655340791</v>
      </c>
      <c r="Z25">
        <v>0.1923361991532147</v>
      </c>
      <c r="AA25">
        <v>0.17434194423258301</v>
      </c>
      <c r="AB25">
        <v>0.1520213275973219</v>
      </c>
      <c r="AC25">
        <v>0.16781977860955519</v>
      </c>
      <c r="AD25">
        <v>4.9224743014201468E-2</v>
      </c>
      <c r="AE25">
        <v>0.1037811599206179</v>
      </c>
      <c r="AF25">
        <v>0.52781215682625771</v>
      </c>
      <c r="AG25">
        <v>0.4651473849080503</v>
      </c>
      <c r="AH25">
        <v>0.25721044694073503</v>
      </c>
      <c r="AI25">
        <v>0.23800975177437059</v>
      </c>
      <c r="AK25">
        <v>0.15017266655340791</v>
      </c>
      <c r="AL25">
        <v>0.1017343658488243</v>
      </c>
      <c r="AM25">
        <v>8.4047160251066066E-2</v>
      </c>
      <c r="AN25">
        <v>0.1520213275973219</v>
      </c>
      <c r="AO25">
        <v>8.836374020902435E-2</v>
      </c>
      <c r="AP25">
        <v>4.9224743014201468E-2</v>
      </c>
      <c r="AQ25">
        <v>7.4308912223204932E-2</v>
      </c>
      <c r="AR25">
        <v>0.30364743540994821</v>
      </c>
      <c r="AS25">
        <v>0.1104979170020669</v>
      </c>
      <c r="AT25">
        <v>0.25721044694073503</v>
      </c>
      <c r="AU25">
        <v>0.1628049396444112</v>
      </c>
      <c r="AW25">
        <v>7.3910355940461123E-2</v>
      </c>
      <c r="AY25">
        <f t="shared" si="3"/>
        <v>0.1343779946496001</v>
      </c>
      <c r="AZ25">
        <f t="shared" si="1"/>
        <v>0.1343779946496001</v>
      </c>
      <c r="BA25" t="str">
        <f t="shared" si="1"/>
        <v/>
      </c>
      <c r="BB25">
        <f t="shared" si="1"/>
        <v>0.1343779946496001</v>
      </c>
    </row>
    <row r="26" spans="1:54" x14ac:dyDescent="0.3">
      <c r="A26">
        <v>22</v>
      </c>
      <c r="B26" t="s">
        <v>59</v>
      </c>
      <c r="C26" t="s">
        <v>51</v>
      </c>
      <c r="D26" t="s">
        <v>52</v>
      </c>
      <c r="F26" s="22">
        <f t="shared" si="4"/>
        <v>0</v>
      </c>
      <c r="G26" s="22">
        <f t="shared" si="4"/>
        <v>1</v>
      </c>
      <c r="H26" s="26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597389.4</v>
      </c>
      <c r="N26">
        <v>653534.80000000005</v>
      </c>
      <c r="O26">
        <v>660473.4</v>
      </c>
      <c r="P26">
        <v>409937.2</v>
      </c>
      <c r="Q26">
        <v>180316.6</v>
      </c>
      <c r="R26">
        <v>680894.4</v>
      </c>
      <c r="S26">
        <v>388015.6</v>
      </c>
      <c r="T26">
        <v>1015095.2</v>
      </c>
      <c r="U26">
        <v>757114</v>
      </c>
      <c r="V26">
        <v>1234642.6000000001</v>
      </c>
      <c r="W26">
        <v>865884.8</v>
      </c>
      <c r="Y26">
        <v>0.50989547902718191</v>
      </c>
      <c r="Z26">
        <v>0.56376054673455656</v>
      </c>
      <c r="AA26">
        <v>0.54668231531977651</v>
      </c>
      <c r="AB26">
        <v>0.33844100559945212</v>
      </c>
      <c r="AC26">
        <v>0.28468499979353512</v>
      </c>
      <c r="AD26">
        <v>0.76509800394996996</v>
      </c>
      <c r="AE26">
        <v>0.52870607036165895</v>
      </c>
      <c r="AF26">
        <v>0.53427103916183116</v>
      </c>
      <c r="AG26">
        <v>0.49446396864950659</v>
      </c>
      <c r="AH26">
        <v>0.81271514785476029</v>
      </c>
      <c r="AI26">
        <v>1.0294250769540669</v>
      </c>
      <c r="AK26">
        <v>0.50989547902718191</v>
      </c>
      <c r="AL26">
        <v>0.20249690548516799</v>
      </c>
      <c r="AM26">
        <v>0.18663024394772951</v>
      </c>
      <c r="AN26">
        <v>0.33844100559945212</v>
      </c>
      <c r="AO26">
        <v>0.12739416881231591</v>
      </c>
      <c r="AP26">
        <v>0.76509800394996996</v>
      </c>
      <c r="AQ26">
        <v>0.20078100343234831</v>
      </c>
      <c r="AR26">
        <v>0.31112374719232322</v>
      </c>
      <c r="AS26">
        <v>0.11730176289565861</v>
      </c>
      <c r="AT26">
        <v>0.81271514785476029</v>
      </c>
      <c r="AU26">
        <v>0.59791266135871413</v>
      </c>
      <c r="AW26">
        <v>7.5547601841390075E-2</v>
      </c>
      <c r="AY26">
        <f t="shared" si="3"/>
        <v>-1.42142570495999E-2</v>
      </c>
      <c r="AZ26" t="str">
        <f t="shared" si="1"/>
        <v/>
      </c>
      <c r="BA26">
        <f t="shared" si="1"/>
        <v>-1.42142570495999E-2</v>
      </c>
      <c r="BB26" t="str">
        <f t="shared" si="1"/>
        <v/>
      </c>
    </row>
    <row r="27" spans="1:54" x14ac:dyDescent="0.3">
      <c r="A27">
        <v>23</v>
      </c>
      <c r="B27" t="s">
        <v>60</v>
      </c>
      <c r="C27" t="s">
        <v>61</v>
      </c>
      <c r="D27" t="s">
        <v>62</v>
      </c>
      <c r="F27" s="22">
        <f t="shared" si="4"/>
        <v>0</v>
      </c>
      <c r="G27" s="22">
        <f t="shared" si="4"/>
        <v>0</v>
      </c>
      <c r="H27" s="26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540959</v>
      </c>
      <c r="N27">
        <v>684801.6</v>
      </c>
      <c r="O27">
        <v>689829.1333333333</v>
      </c>
      <c r="P27">
        <v>517298.6</v>
      </c>
      <c r="Q27">
        <v>338381.73333333328</v>
      </c>
      <c r="R27">
        <v>454538.2</v>
      </c>
      <c r="S27">
        <v>510771.20000000001</v>
      </c>
      <c r="T27">
        <v>1063877</v>
      </c>
      <c r="U27">
        <v>1047713.933333333</v>
      </c>
      <c r="V27">
        <v>642917.19999999995</v>
      </c>
      <c r="W27">
        <v>382365.8666666667</v>
      </c>
      <c r="Y27">
        <v>0.56773026152513917</v>
      </c>
      <c r="Z27">
        <v>0.64526946543095021</v>
      </c>
      <c r="AA27">
        <v>0.651049327555423</v>
      </c>
      <c r="AB27">
        <v>0.75014689440140503</v>
      </c>
      <c r="AC27">
        <v>0.47155549346352932</v>
      </c>
      <c r="AD27">
        <v>0.64595998818986122</v>
      </c>
      <c r="AE27">
        <v>0.72204185165464874</v>
      </c>
      <c r="AF27">
        <v>0.74331715004518628</v>
      </c>
      <c r="AG27">
        <v>0.93773552359392254</v>
      </c>
      <c r="AH27">
        <v>0.69267800054512918</v>
      </c>
      <c r="AI27">
        <v>1.2446379418174429</v>
      </c>
      <c r="AK27">
        <v>0.56773026152513917</v>
      </c>
      <c r="AL27">
        <v>0.21482338455195221</v>
      </c>
      <c r="AM27">
        <v>0.21708730269844331</v>
      </c>
      <c r="AN27">
        <v>0.75014689440140503</v>
      </c>
      <c r="AO27">
        <v>0.1818023009380946</v>
      </c>
      <c r="AP27">
        <v>0.64595998818986122</v>
      </c>
      <c r="AQ27">
        <v>0.24075122528399029</v>
      </c>
      <c r="AR27">
        <v>0.38122457242570812</v>
      </c>
      <c r="AS27">
        <v>0.16844481886364521</v>
      </c>
      <c r="AT27">
        <v>0.69267800054512918</v>
      </c>
      <c r="AU27">
        <v>0.91938363894199315</v>
      </c>
      <c r="AW27">
        <v>5.0164363471170197E-2</v>
      </c>
      <c r="AY27">
        <f t="shared" si="3"/>
        <v>-0.38741759999999997</v>
      </c>
      <c r="AZ27" t="str">
        <f t="shared" si="1"/>
        <v/>
      </c>
      <c r="BA27">
        <f t="shared" si="1"/>
        <v>-0.38741759999999997</v>
      </c>
      <c r="BB27" t="str">
        <f t="shared" si="1"/>
        <v/>
      </c>
    </row>
    <row r="28" spans="1:54" x14ac:dyDescent="0.3">
      <c r="A28">
        <v>23</v>
      </c>
      <c r="B28" t="s">
        <v>63</v>
      </c>
      <c r="C28" t="s">
        <v>61</v>
      </c>
      <c r="D28" t="s">
        <v>62</v>
      </c>
      <c r="F28" s="22">
        <f t="shared" si="4"/>
        <v>0</v>
      </c>
      <c r="G28" s="22">
        <f t="shared" si="4"/>
        <v>1</v>
      </c>
      <c r="H28" s="26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148766.39999999999</v>
      </c>
      <c r="N28">
        <v>428661.2</v>
      </c>
      <c r="O28">
        <v>431135.93333333341</v>
      </c>
      <c r="P28">
        <v>79827.8</v>
      </c>
      <c r="Q28">
        <v>147589.26666666669</v>
      </c>
      <c r="R28">
        <v>33310.800000000003</v>
      </c>
      <c r="S28">
        <v>219444</v>
      </c>
      <c r="T28">
        <v>1060932.3999999999</v>
      </c>
      <c r="U28">
        <v>1037530.266666667</v>
      </c>
      <c r="V28">
        <v>75638.8</v>
      </c>
      <c r="W28">
        <v>172215.33333333331</v>
      </c>
      <c r="Y28">
        <v>0.2229530192445964</v>
      </c>
      <c r="Z28">
        <v>0.45997639123039952</v>
      </c>
      <c r="AA28">
        <v>0.45910568895439308</v>
      </c>
      <c r="AB28">
        <v>0.1974131542025134</v>
      </c>
      <c r="AC28">
        <v>0.25486488760410181</v>
      </c>
      <c r="AD28">
        <v>7.6076859189197377E-2</v>
      </c>
      <c r="AE28">
        <v>0.42762553356587879</v>
      </c>
      <c r="AF28">
        <v>0.74646396730095144</v>
      </c>
      <c r="AG28">
        <v>0.95709947254508732</v>
      </c>
      <c r="AH28">
        <v>0.23869609101675451</v>
      </c>
      <c r="AI28">
        <v>0.90559017260869346</v>
      </c>
      <c r="AK28">
        <v>0.2229530192445964</v>
      </c>
      <c r="AL28">
        <v>0.1603508790799727</v>
      </c>
      <c r="AM28">
        <v>0.1564777345551798</v>
      </c>
      <c r="AN28">
        <v>0.1974131542025134</v>
      </c>
      <c r="AO28">
        <v>9.837769400328393E-2</v>
      </c>
      <c r="AP28">
        <v>7.6076859189197377E-2</v>
      </c>
      <c r="AQ28">
        <v>0.1435812254281093</v>
      </c>
      <c r="AR28">
        <v>0.39031928773038083</v>
      </c>
      <c r="AS28">
        <v>0.16961414938171701</v>
      </c>
      <c r="AT28">
        <v>0.23869609101675451</v>
      </c>
      <c r="AU28">
        <v>0.65848994970632102</v>
      </c>
      <c r="AW28">
        <v>5.356733269679044E-2</v>
      </c>
      <c r="AY28">
        <f t="shared" si="3"/>
        <v>-0.37175039999999998</v>
      </c>
      <c r="AZ28" t="str">
        <f t="shared" si="1"/>
        <v/>
      </c>
      <c r="BA28">
        <f t="shared" si="1"/>
        <v>-0.37175039999999998</v>
      </c>
      <c r="BB28" t="str">
        <f t="shared" si="1"/>
        <v/>
      </c>
    </row>
    <row r="29" spans="1:54" x14ac:dyDescent="0.3">
      <c r="A29">
        <v>23</v>
      </c>
      <c r="B29" t="s">
        <v>64</v>
      </c>
      <c r="C29" t="s">
        <v>61</v>
      </c>
      <c r="D29" t="s">
        <v>62</v>
      </c>
      <c r="F29" s="22">
        <f t="shared" si="4"/>
        <v>0</v>
      </c>
      <c r="G29" s="22">
        <f t="shared" si="4"/>
        <v>1</v>
      </c>
      <c r="H29" s="26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714431.6</v>
      </c>
      <c r="N29">
        <v>606452.7333333334</v>
      </c>
      <c r="O29">
        <v>613257.7333333334</v>
      </c>
      <c r="P29">
        <v>767709.6</v>
      </c>
      <c r="Q29">
        <v>280526.06666666671</v>
      </c>
      <c r="R29">
        <v>443024.4</v>
      </c>
      <c r="S29">
        <v>212822.8</v>
      </c>
      <c r="T29">
        <v>1240937.8</v>
      </c>
      <c r="U29">
        <v>1026495.4</v>
      </c>
      <c r="V29">
        <v>1241915</v>
      </c>
      <c r="W29">
        <v>365736</v>
      </c>
      <c r="Y29">
        <v>0.66871479414403434</v>
      </c>
      <c r="Z29">
        <v>0.60811480712145571</v>
      </c>
      <c r="AA29">
        <v>0.60897819125093522</v>
      </c>
      <c r="AB29">
        <v>0.87881606259616096</v>
      </c>
      <c r="AC29">
        <v>0.39906227753187218</v>
      </c>
      <c r="AD29">
        <v>0.81633666618727152</v>
      </c>
      <c r="AE29">
        <v>0.53079996888215342</v>
      </c>
      <c r="AF29">
        <v>0.90040744212456048</v>
      </c>
      <c r="AG29">
        <v>0.90912964440261335</v>
      </c>
      <c r="AH29">
        <v>0.82277986635454003</v>
      </c>
      <c r="AI29">
        <v>1.054374482342973</v>
      </c>
      <c r="AK29">
        <v>0.66871479414403434</v>
      </c>
      <c r="AL29">
        <v>0.21061339609635371</v>
      </c>
      <c r="AM29">
        <v>0.2127240209064136</v>
      </c>
      <c r="AN29">
        <v>0.87881606259616096</v>
      </c>
      <c r="AO29">
        <v>0.15835338012936209</v>
      </c>
      <c r="AP29">
        <v>0.81633666618727152</v>
      </c>
      <c r="AQ29">
        <v>0.2097063277071963</v>
      </c>
      <c r="AR29">
        <v>0.46703608357347548</v>
      </c>
      <c r="AS29">
        <v>0.16069802415246759</v>
      </c>
      <c r="AT29">
        <v>0.82277986635454003</v>
      </c>
      <c r="AU29">
        <v>0.74648412461392577</v>
      </c>
      <c r="AW29">
        <v>5.3525997962181722E-2</v>
      </c>
      <c r="AY29">
        <f t="shared" si="3"/>
        <v>0.36</v>
      </c>
      <c r="AZ29" t="str">
        <f t="shared" si="1"/>
        <v/>
      </c>
      <c r="BA29" t="str">
        <f t="shared" si="1"/>
        <v/>
      </c>
      <c r="BB29">
        <f t="shared" si="1"/>
        <v>0.36</v>
      </c>
    </row>
    <row r="30" spans="1:54" x14ac:dyDescent="0.3">
      <c r="A30">
        <v>23</v>
      </c>
      <c r="B30" t="s">
        <v>65</v>
      </c>
      <c r="C30" t="s">
        <v>61</v>
      </c>
      <c r="D30" t="s">
        <v>62</v>
      </c>
      <c r="F30" s="22">
        <f t="shared" si="4"/>
        <v>0</v>
      </c>
      <c r="G30" s="22">
        <f t="shared" si="4"/>
        <v>0</v>
      </c>
      <c r="H30" s="26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203189.4</v>
      </c>
      <c r="N30">
        <v>345241.73333333328</v>
      </c>
      <c r="O30">
        <v>345275.53333333333</v>
      </c>
      <c r="P30">
        <v>66221</v>
      </c>
      <c r="Q30">
        <v>99779.933333333334</v>
      </c>
      <c r="R30">
        <v>48137.8</v>
      </c>
      <c r="S30">
        <v>78715.066666666666</v>
      </c>
      <c r="T30">
        <v>1231595.2</v>
      </c>
      <c r="U30">
        <v>1012339.266666667</v>
      </c>
      <c r="V30">
        <v>48169.4</v>
      </c>
      <c r="W30">
        <v>103080.1333333333</v>
      </c>
      <c r="Y30">
        <v>0.24645867315121001</v>
      </c>
      <c r="Z30">
        <v>0.39267626875080169</v>
      </c>
      <c r="AA30">
        <v>0.38908842913806441</v>
      </c>
      <c r="AB30">
        <v>0.16941571919596751</v>
      </c>
      <c r="AC30">
        <v>0.209954494255362</v>
      </c>
      <c r="AD30">
        <v>0.23960572248324741</v>
      </c>
      <c r="AE30">
        <v>0.33486418511408073</v>
      </c>
      <c r="AF30">
        <v>0.89235530579462652</v>
      </c>
      <c r="AG30">
        <v>0.89147103031476349</v>
      </c>
      <c r="AH30">
        <v>0.1151192845311015</v>
      </c>
      <c r="AI30">
        <v>0.60315281287766997</v>
      </c>
      <c r="AK30">
        <v>0.24645867315121001</v>
      </c>
      <c r="AL30">
        <v>0.1405741470245023</v>
      </c>
      <c r="AM30">
        <v>0.13719243517455951</v>
      </c>
      <c r="AN30">
        <v>0.16941571919596751</v>
      </c>
      <c r="AO30">
        <v>8.6575300527814106E-2</v>
      </c>
      <c r="AP30">
        <v>0.23960572248324741</v>
      </c>
      <c r="AQ30">
        <v>0.13587796088928969</v>
      </c>
      <c r="AR30">
        <v>0.46793542099185292</v>
      </c>
      <c r="AS30">
        <v>0.15601212006683149</v>
      </c>
      <c r="AT30">
        <v>0.1151192845311015</v>
      </c>
      <c r="AU30">
        <v>0.40860603735782208</v>
      </c>
      <c r="AW30">
        <v>5.2160227997228463E-2</v>
      </c>
      <c r="AY30">
        <f t="shared" si="3"/>
        <v>0.36</v>
      </c>
      <c r="AZ30" t="str">
        <f t="shared" si="1"/>
        <v/>
      </c>
      <c r="BA30" t="str">
        <f t="shared" si="1"/>
        <v/>
      </c>
      <c r="BB30">
        <f t="shared" si="1"/>
        <v>0.36</v>
      </c>
    </row>
    <row r="31" spans="1:54" x14ac:dyDescent="0.3">
      <c r="A31">
        <v>23</v>
      </c>
      <c r="B31" t="s">
        <v>66</v>
      </c>
      <c r="C31" t="s">
        <v>61</v>
      </c>
      <c r="D31" t="s">
        <v>62</v>
      </c>
      <c r="F31" s="22">
        <f t="shared" si="4"/>
        <v>0</v>
      </c>
      <c r="G31" s="22">
        <f t="shared" si="4"/>
        <v>1</v>
      </c>
      <c r="H31" s="26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698149.2</v>
      </c>
      <c r="N31">
        <v>555524.4</v>
      </c>
      <c r="O31">
        <v>560961.33333333326</v>
      </c>
      <c r="P31">
        <v>300511.8</v>
      </c>
      <c r="Q31">
        <v>198900.4</v>
      </c>
      <c r="R31">
        <v>238978</v>
      </c>
      <c r="S31">
        <v>173010.8</v>
      </c>
      <c r="T31">
        <v>1021404.8</v>
      </c>
      <c r="U31">
        <v>910683.8</v>
      </c>
      <c r="V31">
        <v>575251.80000000005</v>
      </c>
      <c r="W31">
        <v>254821</v>
      </c>
      <c r="Y31">
        <v>0.68873029281385245</v>
      </c>
      <c r="Z31">
        <v>0.60129737633590907</v>
      </c>
      <c r="AA31">
        <v>0.59456357761907086</v>
      </c>
      <c r="AB31">
        <v>0.4854840968095232</v>
      </c>
      <c r="AC31">
        <v>0.31602411533822311</v>
      </c>
      <c r="AD31">
        <v>0.60532065257430079</v>
      </c>
      <c r="AE31">
        <v>0.53887775021915629</v>
      </c>
      <c r="AF31">
        <v>0.70797796780243516</v>
      </c>
      <c r="AG31">
        <v>0.80190741213349015</v>
      </c>
      <c r="AH31">
        <v>0.64769128579646351</v>
      </c>
      <c r="AI31">
        <v>1.001932159795736</v>
      </c>
      <c r="AK31">
        <v>0.68873029281385245</v>
      </c>
      <c r="AL31">
        <v>0.21101121393342809</v>
      </c>
      <c r="AM31">
        <v>0.2104551171107838</v>
      </c>
      <c r="AN31">
        <v>0.4854840968095232</v>
      </c>
      <c r="AO31">
        <v>0.13277929913213779</v>
      </c>
      <c r="AP31">
        <v>0.60532065257430079</v>
      </c>
      <c r="AQ31">
        <v>0.1949466174623618</v>
      </c>
      <c r="AR31">
        <v>0.37238535741344092</v>
      </c>
      <c r="AS31">
        <v>0.15327703834821779</v>
      </c>
      <c r="AT31">
        <v>0.64769128579646351</v>
      </c>
      <c r="AU31">
        <v>0.71714792237617075</v>
      </c>
      <c r="AW31">
        <v>5.4581289707372541E-2</v>
      </c>
      <c r="AY31">
        <f t="shared" si="3"/>
        <v>0.36</v>
      </c>
      <c r="AZ31">
        <f t="shared" si="1"/>
        <v>0.36</v>
      </c>
      <c r="BA31" t="str">
        <f t="shared" si="1"/>
        <v/>
      </c>
      <c r="BB31">
        <f t="shared" si="1"/>
        <v>0.36</v>
      </c>
    </row>
    <row r="32" spans="1:54" x14ac:dyDescent="0.3">
      <c r="A32">
        <v>23</v>
      </c>
      <c r="B32" t="s">
        <v>67</v>
      </c>
      <c r="C32" t="s">
        <v>61</v>
      </c>
      <c r="D32" t="s">
        <v>62</v>
      </c>
      <c r="F32" s="22">
        <f t="shared" si="4"/>
        <v>0</v>
      </c>
      <c r="G32" s="22">
        <f t="shared" si="4"/>
        <v>0</v>
      </c>
      <c r="H32" s="26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272331.59999999998</v>
      </c>
      <c r="N32">
        <v>337259.53333333333</v>
      </c>
      <c r="O32">
        <v>338621.06666666671</v>
      </c>
      <c r="P32">
        <v>86581.4</v>
      </c>
      <c r="Q32">
        <v>107119.26666666671</v>
      </c>
      <c r="R32">
        <v>61467.8</v>
      </c>
      <c r="S32">
        <v>89468.266666666663</v>
      </c>
      <c r="T32">
        <v>1015083.6</v>
      </c>
      <c r="U32">
        <v>895610.86666666658</v>
      </c>
      <c r="V32">
        <v>67149.600000000006</v>
      </c>
      <c r="W32">
        <v>104136.8666666667</v>
      </c>
      <c r="Y32">
        <v>0.28741220696829262</v>
      </c>
      <c r="Z32">
        <v>0.40414078915491702</v>
      </c>
      <c r="AA32">
        <v>0.40168752235670879</v>
      </c>
      <c r="AB32">
        <v>0.2040553044062107</v>
      </c>
      <c r="AC32">
        <v>0.21003837132787639</v>
      </c>
      <c r="AD32">
        <v>0.32847079802304507</v>
      </c>
      <c r="AE32">
        <v>0.41297039816466469</v>
      </c>
      <c r="AF32">
        <v>0.69535117368213828</v>
      </c>
      <c r="AG32">
        <v>0.79575235961625967</v>
      </c>
      <c r="AH32">
        <v>0.27317822305485612</v>
      </c>
      <c r="AI32">
        <v>0.63478672366278865</v>
      </c>
      <c r="AK32">
        <v>0.28741220696829262</v>
      </c>
      <c r="AL32">
        <v>0.15145763245721661</v>
      </c>
      <c r="AM32">
        <v>0.14718945592952271</v>
      </c>
      <c r="AN32">
        <v>0.2040553044062107</v>
      </c>
      <c r="AO32">
        <v>8.8313838461181099E-2</v>
      </c>
      <c r="AP32">
        <v>0.32847079802304507</v>
      </c>
      <c r="AQ32">
        <v>0.14266132676663501</v>
      </c>
      <c r="AR32">
        <v>0.3621622498147189</v>
      </c>
      <c r="AS32">
        <v>0.14993227220450839</v>
      </c>
      <c r="AT32">
        <v>0.27317822305485612</v>
      </c>
      <c r="AU32">
        <v>0.44209814363469679</v>
      </c>
      <c r="AW32">
        <v>5.4613099976753163E-2</v>
      </c>
      <c r="AY32">
        <f t="shared" si="3"/>
        <v>0.36</v>
      </c>
      <c r="AZ32" t="str">
        <f t="shared" si="1"/>
        <v/>
      </c>
      <c r="BA32" t="str">
        <f t="shared" si="1"/>
        <v/>
      </c>
      <c r="BB32">
        <f t="shared" si="1"/>
        <v>0.36</v>
      </c>
    </row>
    <row r="33" spans="1:54" x14ac:dyDescent="0.3">
      <c r="A33">
        <v>23</v>
      </c>
      <c r="B33" t="s">
        <v>68</v>
      </c>
      <c r="C33" t="s">
        <v>61</v>
      </c>
      <c r="D33" t="s">
        <v>62</v>
      </c>
      <c r="F33" s="22">
        <f t="shared" si="4"/>
        <v>0</v>
      </c>
      <c r="G33" s="22">
        <f t="shared" si="4"/>
        <v>0</v>
      </c>
      <c r="H33" s="26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603240.80000000005</v>
      </c>
      <c r="N33">
        <v>501734.26666666672</v>
      </c>
      <c r="O33">
        <v>505094.13333333342</v>
      </c>
      <c r="P33">
        <v>119500.2</v>
      </c>
      <c r="Q33">
        <v>119979.06666666669</v>
      </c>
      <c r="R33">
        <v>119314.8</v>
      </c>
      <c r="S33">
        <v>116809.93333333331</v>
      </c>
      <c r="T33">
        <v>1226021.2</v>
      </c>
      <c r="U33">
        <v>940361.93333333335</v>
      </c>
      <c r="V33">
        <v>208792.8</v>
      </c>
      <c r="W33">
        <v>127925.26666666671</v>
      </c>
      <c r="Y33">
        <v>0.57148225861601532</v>
      </c>
      <c r="Z33">
        <v>0.54668448918188606</v>
      </c>
      <c r="AA33">
        <v>0.5464637571790566</v>
      </c>
      <c r="AB33">
        <v>0.23174379599513489</v>
      </c>
      <c r="AC33">
        <v>0.2190597420092672</v>
      </c>
      <c r="AD33">
        <v>0.39641704489476981</v>
      </c>
      <c r="AE33">
        <v>0.44354749992489823</v>
      </c>
      <c r="AF33">
        <v>0.84205444669350982</v>
      </c>
      <c r="AG33">
        <v>0.80574234154385826</v>
      </c>
      <c r="AH33">
        <v>0.55555774378590284</v>
      </c>
      <c r="AI33">
        <v>0.77056660776336983</v>
      </c>
      <c r="AK33">
        <v>0.57148225861601532</v>
      </c>
      <c r="AL33">
        <v>0.17942624854234351</v>
      </c>
      <c r="AM33">
        <v>0.1783625717274844</v>
      </c>
      <c r="AN33">
        <v>0.23174379599513489</v>
      </c>
      <c r="AO33">
        <v>8.8757723329278296E-2</v>
      </c>
      <c r="AP33">
        <v>0.39641704489476981</v>
      </c>
      <c r="AQ33">
        <v>0.1487988600041717</v>
      </c>
      <c r="AR33">
        <v>0.43746341154910617</v>
      </c>
      <c r="AS33">
        <v>0.14015009215412039</v>
      </c>
      <c r="AT33">
        <v>0.55555774378590284</v>
      </c>
      <c r="AU33">
        <v>0.54461719389073548</v>
      </c>
      <c r="AW33">
        <v>5.2618449693545663E-2</v>
      </c>
      <c r="AY33">
        <f t="shared" si="3"/>
        <v>-0.33258239999999989</v>
      </c>
      <c r="AZ33" t="str">
        <f t="shared" si="1"/>
        <v/>
      </c>
      <c r="BA33">
        <f t="shared" si="1"/>
        <v>-0.33258239999999989</v>
      </c>
      <c r="BB33" t="str">
        <f t="shared" si="1"/>
        <v/>
      </c>
    </row>
    <row r="34" spans="1:54" x14ac:dyDescent="0.3">
      <c r="A34">
        <v>23</v>
      </c>
      <c r="B34" t="s">
        <v>69</v>
      </c>
      <c r="C34" t="s">
        <v>61</v>
      </c>
      <c r="D34" t="s">
        <v>62</v>
      </c>
      <c r="F34" s="22">
        <f t="shared" si="4"/>
        <v>0</v>
      </c>
      <c r="G34" s="22">
        <f t="shared" si="4"/>
        <v>1</v>
      </c>
      <c r="H34" s="26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530788.80000000005</v>
      </c>
      <c r="N34">
        <v>384840.13333333342</v>
      </c>
      <c r="O34">
        <v>385758.06666666671</v>
      </c>
      <c r="P34">
        <v>93971</v>
      </c>
      <c r="Q34">
        <v>81937.53333333334</v>
      </c>
      <c r="R34">
        <v>85901.6</v>
      </c>
      <c r="S34">
        <v>78159.333333333343</v>
      </c>
      <c r="T34">
        <v>1219634</v>
      </c>
      <c r="U34">
        <v>928689.06666666665</v>
      </c>
      <c r="V34">
        <v>50995.199999999997</v>
      </c>
      <c r="W34">
        <v>73096.133333333331</v>
      </c>
      <c r="Y34">
        <v>0.45915313349105419</v>
      </c>
      <c r="Z34">
        <v>0.42915855358975619</v>
      </c>
      <c r="AA34">
        <v>0.42851985294061401</v>
      </c>
      <c r="AB34">
        <v>0.1810142731992527</v>
      </c>
      <c r="AC34">
        <v>0.1833822024695109</v>
      </c>
      <c r="AD34">
        <v>0.33334390693344168</v>
      </c>
      <c r="AE34">
        <v>0.39308341521148882</v>
      </c>
      <c r="AF34">
        <v>0.84635260025970638</v>
      </c>
      <c r="AG34">
        <v>0.79021032170082139</v>
      </c>
      <c r="AH34">
        <v>0.188595239399001</v>
      </c>
      <c r="AI34">
        <v>0.46546116851580638</v>
      </c>
      <c r="AK34">
        <v>0.45915313349105419</v>
      </c>
      <c r="AL34">
        <v>0.1600378814619034</v>
      </c>
      <c r="AM34">
        <v>0.15775844912665579</v>
      </c>
      <c r="AN34">
        <v>0.1810142731992527</v>
      </c>
      <c r="AO34">
        <v>8.0454588264304489E-2</v>
      </c>
      <c r="AP34">
        <v>0.33334390693344168</v>
      </c>
      <c r="AQ34">
        <v>0.1378976588447888</v>
      </c>
      <c r="AR34">
        <v>0.4359393102116883</v>
      </c>
      <c r="AS34">
        <v>0.13951632591585311</v>
      </c>
      <c r="AT34">
        <v>0.188595239399001</v>
      </c>
      <c r="AU34">
        <v>0.29475718525548772</v>
      </c>
      <c r="AW34">
        <v>5.2584313446034953E-2</v>
      </c>
      <c r="AY34">
        <f t="shared" si="3"/>
        <v>-0.34824959999999988</v>
      </c>
      <c r="AZ34" t="str">
        <f t="shared" si="1"/>
        <v/>
      </c>
      <c r="BA34">
        <f t="shared" si="1"/>
        <v>-0.34824959999999988</v>
      </c>
      <c r="BB34" t="str">
        <f t="shared" si="1"/>
        <v/>
      </c>
    </row>
    <row r="35" spans="1:54" x14ac:dyDescent="0.3">
      <c r="A35">
        <v>23</v>
      </c>
      <c r="B35" t="s">
        <v>70</v>
      </c>
      <c r="C35" t="s">
        <v>61</v>
      </c>
      <c r="D35" t="s">
        <v>62</v>
      </c>
      <c r="F35" s="22">
        <f t="shared" ref="F35:L50" si="5">F681</f>
        <v>0</v>
      </c>
      <c r="G35" s="22">
        <f t="shared" si="5"/>
        <v>1</v>
      </c>
      <c r="H35" s="26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2250293.6</v>
      </c>
      <c r="N35">
        <v>1731049.8</v>
      </c>
      <c r="O35">
        <v>1764538.0666666669</v>
      </c>
      <c r="P35">
        <v>6988480</v>
      </c>
      <c r="Q35">
        <v>1415512.2666666671</v>
      </c>
      <c r="R35">
        <v>2527401.6</v>
      </c>
      <c r="S35">
        <v>1249455.3999999999</v>
      </c>
      <c r="T35">
        <v>1959557.6</v>
      </c>
      <c r="U35">
        <v>1537117.4</v>
      </c>
      <c r="V35">
        <v>11342091.800000001</v>
      </c>
      <c r="W35">
        <v>2314852</v>
      </c>
      <c r="Y35">
        <v>1.84610494999215</v>
      </c>
      <c r="Z35">
        <v>1.4203415459487589</v>
      </c>
      <c r="AA35">
        <v>1.4308452176706239</v>
      </c>
      <c r="AB35">
        <v>6.0544495894049764</v>
      </c>
      <c r="AC35">
        <v>1.275551754870685</v>
      </c>
      <c r="AD35">
        <v>1.987910533603281</v>
      </c>
      <c r="AE35">
        <v>1.235642662271857</v>
      </c>
      <c r="AF35">
        <v>1.717202768987045</v>
      </c>
      <c r="AG35">
        <v>1.5319099866009009</v>
      </c>
      <c r="AH35">
        <v>4.9901202385779468</v>
      </c>
      <c r="AI35">
        <v>3.220695767800013</v>
      </c>
      <c r="AK35">
        <v>1.84610494999215</v>
      </c>
      <c r="AL35">
        <v>0.57015376617200675</v>
      </c>
      <c r="AM35">
        <v>0.58748533165392769</v>
      </c>
      <c r="AN35">
        <v>6.0544495894049764</v>
      </c>
      <c r="AO35">
        <v>0.48094220300360269</v>
      </c>
      <c r="AP35">
        <v>1.987910533603281</v>
      </c>
      <c r="AQ35">
        <v>0.4435864210749666</v>
      </c>
      <c r="AR35">
        <v>0.90994550362229343</v>
      </c>
      <c r="AS35">
        <v>0.27983854838336508</v>
      </c>
      <c r="AT35">
        <v>4.9901202385779468</v>
      </c>
      <c r="AU35">
        <v>2.4439442449714992</v>
      </c>
      <c r="AW35">
        <v>5.1732513525833627E-2</v>
      </c>
      <c r="AY35">
        <f t="shared" si="3"/>
        <v>-0.34824959999999988</v>
      </c>
      <c r="AZ35" t="str">
        <f t="shared" si="1"/>
        <v/>
      </c>
      <c r="BA35">
        <f t="shared" si="1"/>
        <v>-0.34824959999999988</v>
      </c>
      <c r="BB35" t="str">
        <f t="shared" si="1"/>
        <v/>
      </c>
    </row>
    <row r="36" spans="1:54" x14ac:dyDescent="0.3">
      <c r="A36">
        <v>23</v>
      </c>
      <c r="B36" t="s">
        <v>71</v>
      </c>
      <c r="C36" t="s">
        <v>61</v>
      </c>
      <c r="D36" t="s">
        <v>62</v>
      </c>
      <c r="F36" s="22">
        <f t="shared" si="5"/>
        <v>0</v>
      </c>
      <c r="G36" s="22">
        <f t="shared" si="5"/>
        <v>0</v>
      </c>
      <c r="H36" s="26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2660845.6</v>
      </c>
      <c r="N36">
        <v>2022694.5333333339</v>
      </c>
      <c r="O36">
        <v>2062143.4666666661</v>
      </c>
      <c r="P36">
        <v>9653127.8000000007</v>
      </c>
      <c r="Q36">
        <v>2005122.4666666661</v>
      </c>
      <c r="R36">
        <v>2699149.4</v>
      </c>
      <c r="S36">
        <v>1464079.2</v>
      </c>
      <c r="T36">
        <v>1967011.6</v>
      </c>
      <c r="U36">
        <v>1569923</v>
      </c>
      <c r="V36">
        <v>13874491.4</v>
      </c>
      <c r="W36">
        <v>2888436.9333333331</v>
      </c>
      <c r="Y36">
        <v>2.1471792243886738</v>
      </c>
      <c r="Z36">
        <v>1.617069042349855</v>
      </c>
      <c r="AA36">
        <v>1.628709709178656</v>
      </c>
      <c r="AB36">
        <v>8.3670366129896134</v>
      </c>
      <c r="AC36">
        <v>1.740751034357042</v>
      </c>
      <c r="AD36">
        <v>2.1668900518212468</v>
      </c>
      <c r="AE36">
        <v>1.395329731609672</v>
      </c>
      <c r="AF36">
        <v>1.743349281232804</v>
      </c>
      <c r="AG36">
        <v>1.566721163146819</v>
      </c>
      <c r="AH36">
        <v>6.1853174260351809</v>
      </c>
      <c r="AI36">
        <v>3.9496713110245758</v>
      </c>
      <c r="AK36">
        <v>2.1471792243886738</v>
      </c>
      <c r="AL36">
        <v>0.67209112265457716</v>
      </c>
      <c r="AM36">
        <v>0.68954352640236416</v>
      </c>
      <c r="AN36">
        <v>8.3670366129896134</v>
      </c>
      <c r="AO36">
        <v>0.68705067526510299</v>
      </c>
      <c r="AP36">
        <v>2.1668900518212468</v>
      </c>
      <c r="AQ36">
        <v>0.52280522530588014</v>
      </c>
      <c r="AR36">
        <v>0.92931435322389011</v>
      </c>
      <c r="AS36">
        <v>0.29582545948214828</v>
      </c>
      <c r="AT36">
        <v>6.1853174260351809</v>
      </c>
      <c r="AU36">
        <v>3.0603837665791311</v>
      </c>
      <c r="AW36">
        <v>5.6212171788016907E-2</v>
      </c>
      <c r="AY36">
        <f t="shared" si="3"/>
        <v>-0.33258239999999989</v>
      </c>
      <c r="AZ36" t="str">
        <f t="shared" si="1"/>
        <v/>
      </c>
      <c r="BA36">
        <f t="shared" si="1"/>
        <v>-0.33258239999999989</v>
      </c>
      <c r="BB36" t="str">
        <f t="shared" si="1"/>
        <v/>
      </c>
    </row>
    <row r="37" spans="1:54" x14ac:dyDescent="0.3">
      <c r="A37">
        <v>23</v>
      </c>
      <c r="B37" t="s">
        <v>72</v>
      </c>
      <c r="C37" t="s">
        <v>61</v>
      </c>
      <c r="D37" t="s">
        <v>62</v>
      </c>
      <c r="F37" s="22">
        <f t="shared" si="5"/>
        <v>0</v>
      </c>
      <c r="G37" s="22">
        <f t="shared" si="5"/>
        <v>0</v>
      </c>
      <c r="H37" s="26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601440.6</v>
      </c>
      <c r="N37">
        <v>514777</v>
      </c>
      <c r="O37">
        <v>520080.66666666669</v>
      </c>
      <c r="P37">
        <v>470277.2</v>
      </c>
      <c r="Q37">
        <v>192051.53333333341</v>
      </c>
      <c r="R37">
        <v>420757</v>
      </c>
      <c r="S37">
        <v>175180.2</v>
      </c>
      <c r="T37">
        <v>1148286.8</v>
      </c>
      <c r="U37">
        <v>998908.06666666665</v>
      </c>
      <c r="V37">
        <v>2573855</v>
      </c>
      <c r="W37">
        <v>622287.13333333342</v>
      </c>
      <c r="Y37">
        <v>0.57714787935838108</v>
      </c>
      <c r="Z37">
        <v>0.53459637393243609</v>
      </c>
      <c r="AA37">
        <v>0.53422870080297202</v>
      </c>
      <c r="AB37">
        <v>0.5689441066002473</v>
      </c>
      <c r="AC37">
        <v>0.29767140218561211</v>
      </c>
      <c r="AD37">
        <v>0.7235019196290523</v>
      </c>
      <c r="AE37">
        <v>0.48519534217193722</v>
      </c>
      <c r="AF37">
        <v>0.82664043745025995</v>
      </c>
      <c r="AG37">
        <v>0.89511471084939931</v>
      </c>
      <c r="AH37">
        <v>1.4362400705460461</v>
      </c>
      <c r="AI37">
        <v>1.020031701105957</v>
      </c>
      <c r="AK37">
        <v>0.57714787935838108</v>
      </c>
      <c r="AL37">
        <v>0.1914652560216685</v>
      </c>
      <c r="AM37">
        <v>0.19389638174325219</v>
      </c>
      <c r="AN37">
        <v>0.5689441066002473</v>
      </c>
      <c r="AO37">
        <v>0.1179937323283714</v>
      </c>
      <c r="AP37">
        <v>0.7235019196290523</v>
      </c>
      <c r="AQ37">
        <v>0.16917683609450851</v>
      </c>
      <c r="AR37">
        <v>0.42237223773263388</v>
      </c>
      <c r="AS37">
        <v>0.1611508628198256</v>
      </c>
      <c r="AT37">
        <v>1.4362400705460461</v>
      </c>
      <c r="AU37">
        <v>0.63520638227152326</v>
      </c>
      <c r="AW37">
        <v>5.1701107155531598E-2</v>
      </c>
      <c r="AY37">
        <f t="shared" si="3"/>
        <v>0.36</v>
      </c>
      <c r="AZ37" t="str">
        <f t="shared" si="1"/>
        <v/>
      </c>
      <c r="BA37" t="str">
        <f t="shared" si="1"/>
        <v/>
      </c>
      <c r="BB37">
        <f t="shared" si="1"/>
        <v>0.36</v>
      </c>
    </row>
    <row r="38" spans="1:54" x14ac:dyDescent="0.3">
      <c r="A38">
        <v>23</v>
      </c>
      <c r="B38" t="s">
        <v>73</v>
      </c>
      <c r="C38" t="s">
        <v>61</v>
      </c>
      <c r="D38" t="s">
        <v>62</v>
      </c>
      <c r="F38" s="22">
        <f t="shared" si="5"/>
        <v>0</v>
      </c>
      <c r="G38" s="22">
        <f t="shared" si="5"/>
        <v>1</v>
      </c>
      <c r="H38" s="26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737505.2</v>
      </c>
      <c r="N38">
        <v>653414.06666666665</v>
      </c>
      <c r="O38">
        <v>664344.73333333328</v>
      </c>
      <c r="P38">
        <v>1039044.2</v>
      </c>
      <c r="Q38">
        <v>340262.6</v>
      </c>
      <c r="R38">
        <v>814928.6</v>
      </c>
      <c r="S38">
        <v>284922.8666666667</v>
      </c>
      <c r="T38">
        <v>1155189.2</v>
      </c>
      <c r="U38">
        <v>1015841</v>
      </c>
      <c r="V38">
        <v>3726472.6</v>
      </c>
      <c r="W38">
        <v>851266.06666666677</v>
      </c>
      <c r="Y38">
        <v>0.66545188236050312</v>
      </c>
      <c r="Z38">
        <v>0.63415425283213456</v>
      </c>
      <c r="AA38">
        <v>0.63643912609356146</v>
      </c>
      <c r="AB38">
        <v>1.1022432439960539</v>
      </c>
      <c r="AC38">
        <v>0.43234316186086902</v>
      </c>
      <c r="AD38">
        <v>1.128162298770621</v>
      </c>
      <c r="AE38">
        <v>0.60389203202600283</v>
      </c>
      <c r="AF38">
        <v>0.83847518796101217</v>
      </c>
      <c r="AG38">
        <v>0.91396201934354993</v>
      </c>
      <c r="AH38">
        <v>1.834363152552396</v>
      </c>
      <c r="AI38">
        <v>1.3384535877034069</v>
      </c>
      <c r="AK38">
        <v>0.66545188236050312</v>
      </c>
      <c r="AL38">
        <v>0.2267421264201403</v>
      </c>
      <c r="AM38">
        <v>0.2279755914583802</v>
      </c>
      <c r="AN38">
        <v>1.1022432439960539</v>
      </c>
      <c r="AO38">
        <v>0.17810465132545991</v>
      </c>
      <c r="AP38">
        <v>1.128162298770621</v>
      </c>
      <c r="AQ38">
        <v>0.2213980228484918</v>
      </c>
      <c r="AR38">
        <v>0.42800832903012631</v>
      </c>
      <c r="AS38">
        <v>0.16637557231200231</v>
      </c>
      <c r="AT38">
        <v>1.834363152552396</v>
      </c>
      <c r="AU38">
        <v>0.90487993398370836</v>
      </c>
      <c r="AW38">
        <v>5.3283319684366351E-2</v>
      </c>
      <c r="AY38">
        <f t="shared" si="3"/>
        <v>0.36</v>
      </c>
      <c r="AZ38">
        <f t="shared" si="1"/>
        <v>0.36</v>
      </c>
      <c r="BA38" t="str">
        <f t="shared" si="1"/>
        <v/>
      </c>
      <c r="BB38">
        <f t="shared" si="1"/>
        <v>0.36</v>
      </c>
    </row>
    <row r="39" spans="1:54" x14ac:dyDescent="0.3">
      <c r="A39">
        <v>23</v>
      </c>
      <c r="B39" t="s">
        <v>74</v>
      </c>
      <c r="C39" t="s">
        <v>61</v>
      </c>
      <c r="D39" t="s">
        <v>62</v>
      </c>
      <c r="F39" s="22">
        <f t="shared" si="5"/>
        <v>0</v>
      </c>
      <c r="G39" s="22">
        <f t="shared" si="5"/>
        <v>0</v>
      </c>
      <c r="H39" s="26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636946</v>
      </c>
      <c r="N39">
        <v>634763.33333333326</v>
      </c>
      <c r="O39">
        <v>638716.66666666674</v>
      </c>
      <c r="P39">
        <v>1851461.6</v>
      </c>
      <c r="Q39">
        <v>554735.93333333335</v>
      </c>
      <c r="R39">
        <v>1335054</v>
      </c>
      <c r="S39">
        <v>430190.26666666672</v>
      </c>
      <c r="T39">
        <v>1391005.6</v>
      </c>
      <c r="U39">
        <v>1084458.1333333331</v>
      </c>
      <c r="V39">
        <v>1858760.8</v>
      </c>
      <c r="W39">
        <v>700543.73333333328</v>
      </c>
      <c r="Y39">
        <v>0.64640765758231278</v>
      </c>
      <c r="Z39">
        <v>0.67149750559280319</v>
      </c>
      <c r="AA39">
        <v>0.66896331335107484</v>
      </c>
      <c r="AB39">
        <v>1.617477935412899</v>
      </c>
      <c r="AC39">
        <v>0.59041569840822683</v>
      </c>
      <c r="AD39">
        <v>1.627427724888548</v>
      </c>
      <c r="AE39">
        <v>0.80485570227416847</v>
      </c>
      <c r="AF39">
        <v>1.0718088697176431</v>
      </c>
      <c r="AG39">
        <v>1.0122578144383929</v>
      </c>
      <c r="AH39">
        <v>1.152270323643461</v>
      </c>
      <c r="AI39">
        <v>1.118294040781135</v>
      </c>
      <c r="AK39">
        <v>0.64640765758231278</v>
      </c>
      <c r="AL39">
        <v>0.2342488533506791</v>
      </c>
      <c r="AM39">
        <v>0.232046442416807</v>
      </c>
      <c r="AN39">
        <v>1.617477935412899</v>
      </c>
      <c r="AO39">
        <v>0.20798816993871391</v>
      </c>
      <c r="AP39">
        <v>1.627427724888548</v>
      </c>
      <c r="AQ39">
        <v>0.26534023464967799</v>
      </c>
      <c r="AR39">
        <v>0.55268200887367125</v>
      </c>
      <c r="AS39">
        <v>0.17375999507494269</v>
      </c>
      <c r="AT39">
        <v>1.152270323643461</v>
      </c>
      <c r="AU39">
        <v>0.71814793421265977</v>
      </c>
      <c r="AW39">
        <v>5.1660839468240703E-2</v>
      </c>
      <c r="AY39">
        <f t="shared" si="3"/>
        <v>0.36</v>
      </c>
      <c r="AZ39" t="str">
        <f t="shared" si="1"/>
        <v/>
      </c>
      <c r="BA39" t="str">
        <f t="shared" si="1"/>
        <v/>
      </c>
      <c r="BB39">
        <f t="shared" si="1"/>
        <v>0.36</v>
      </c>
    </row>
    <row r="40" spans="1:54" x14ac:dyDescent="0.3">
      <c r="A40">
        <v>23</v>
      </c>
      <c r="B40" t="s">
        <v>75</v>
      </c>
      <c r="C40" t="s">
        <v>61</v>
      </c>
      <c r="D40" t="s">
        <v>62</v>
      </c>
      <c r="F40" s="22">
        <f t="shared" si="5"/>
        <v>0</v>
      </c>
      <c r="G40" s="22">
        <f t="shared" si="5"/>
        <v>1</v>
      </c>
      <c r="H40" s="26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772898.4</v>
      </c>
      <c r="N40">
        <v>737434.66666666663</v>
      </c>
      <c r="O40">
        <v>746384.2</v>
      </c>
      <c r="P40">
        <v>2095058.4</v>
      </c>
      <c r="Q40">
        <v>721763.46666666667</v>
      </c>
      <c r="R40">
        <v>1484450.2</v>
      </c>
      <c r="S40">
        <v>542470.53333333333</v>
      </c>
      <c r="T40">
        <v>1399110.2</v>
      </c>
      <c r="U40">
        <v>1102088.8</v>
      </c>
      <c r="V40">
        <v>2024471.8</v>
      </c>
      <c r="W40">
        <v>841176.4</v>
      </c>
      <c r="Y40">
        <v>0.73365663141012194</v>
      </c>
      <c r="Z40">
        <v>0.75910763302817941</v>
      </c>
      <c r="AA40">
        <v>0.7514166010698925</v>
      </c>
      <c r="AB40">
        <v>1.787392446200829</v>
      </c>
      <c r="AC40">
        <v>0.71124813415032506</v>
      </c>
      <c r="AD40">
        <v>1.782117086881772</v>
      </c>
      <c r="AE40">
        <v>0.9239358431193978</v>
      </c>
      <c r="AF40">
        <v>1.0927451768424361</v>
      </c>
      <c r="AG40">
        <v>1.031196946899096</v>
      </c>
      <c r="AH40">
        <v>1.2382113365922121</v>
      </c>
      <c r="AI40">
        <v>1.3617855745678149</v>
      </c>
      <c r="AK40">
        <v>0.73365663141012194</v>
      </c>
      <c r="AL40">
        <v>0.23793365933621921</v>
      </c>
      <c r="AM40">
        <v>0.235112431893746</v>
      </c>
      <c r="AN40">
        <v>1.787392446200829</v>
      </c>
      <c r="AO40">
        <v>0.24081463080171181</v>
      </c>
      <c r="AP40">
        <v>1.782117086881772</v>
      </c>
      <c r="AQ40">
        <v>0.30349754899119341</v>
      </c>
      <c r="AR40">
        <v>0.55866390145383771</v>
      </c>
      <c r="AS40">
        <v>0.18265188330163551</v>
      </c>
      <c r="AT40">
        <v>1.2382113365922121</v>
      </c>
      <c r="AU40">
        <v>0.92480243834046028</v>
      </c>
      <c r="AW40">
        <v>5.5840404937043737E-2</v>
      </c>
      <c r="AY40">
        <f t="shared" si="3"/>
        <v>0.36</v>
      </c>
      <c r="AZ40" t="str">
        <f t="shared" si="1"/>
        <v/>
      </c>
      <c r="BA40" t="str">
        <f t="shared" si="1"/>
        <v/>
      </c>
      <c r="BB40">
        <f t="shared" si="1"/>
        <v>0.36</v>
      </c>
    </row>
    <row r="41" spans="1:54" x14ac:dyDescent="0.3">
      <c r="A41">
        <v>23</v>
      </c>
      <c r="B41" t="s">
        <v>76</v>
      </c>
      <c r="C41" t="s">
        <v>61</v>
      </c>
      <c r="D41" t="s">
        <v>62</v>
      </c>
      <c r="F41" s="22">
        <f t="shared" si="5"/>
        <v>0</v>
      </c>
      <c r="G41" s="22">
        <f t="shared" si="5"/>
        <v>1</v>
      </c>
      <c r="H41" s="26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168560</v>
      </c>
      <c r="N41">
        <v>208365.33333333331</v>
      </c>
      <c r="O41">
        <v>208727.46666666659</v>
      </c>
      <c r="P41">
        <v>81958</v>
      </c>
      <c r="Q41">
        <v>77018.600000000006</v>
      </c>
      <c r="R41">
        <v>78668.399999999994</v>
      </c>
      <c r="S41">
        <v>74778.46666666666</v>
      </c>
      <c r="T41">
        <v>829557</v>
      </c>
      <c r="U41">
        <v>755053.73333333328</v>
      </c>
      <c r="V41">
        <v>23224.400000000001</v>
      </c>
      <c r="W41">
        <v>51441.133333333331</v>
      </c>
      <c r="Y41">
        <v>0.21401709862984719</v>
      </c>
      <c r="Z41">
        <v>0.29605923440928261</v>
      </c>
      <c r="AA41">
        <v>0.29345717315251629</v>
      </c>
      <c r="AB41">
        <v>0.16943137439084241</v>
      </c>
      <c r="AC41">
        <v>0.17241950834092371</v>
      </c>
      <c r="AD41">
        <v>0.31649473840370768</v>
      </c>
      <c r="AE41">
        <v>0.37400260760138432</v>
      </c>
      <c r="AF41">
        <v>0.46434913091361518</v>
      </c>
      <c r="AG41">
        <v>0.6014268873725086</v>
      </c>
      <c r="AH41">
        <v>0.10072087584994729</v>
      </c>
      <c r="AI41">
        <v>0.32094027752367149</v>
      </c>
      <c r="AK41">
        <v>0.21401709862984719</v>
      </c>
      <c r="AL41">
        <v>0.1182578818406909</v>
      </c>
      <c r="AM41">
        <v>0.11438023483691109</v>
      </c>
      <c r="AN41">
        <v>0.16943137439084241</v>
      </c>
      <c r="AO41">
        <v>7.9399337739838871E-2</v>
      </c>
      <c r="AP41">
        <v>0.31649473840370768</v>
      </c>
      <c r="AQ41">
        <v>0.13562088749992349</v>
      </c>
      <c r="AR41">
        <v>0.25024576368741691</v>
      </c>
      <c r="AS41">
        <v>0.11576750762760631</v>
      </c>
      <c r="AT41">
        <v>0.10072087584994729</v>
      </c>
      <c r="AU41">
        <v>0.19792963502307731</v>
      </c>
      <c r="AW41">
        <v>5.3327107584724788E-2</v>
      </c>
      <c r="AY41">
        <f t="shared" si="3"/>
        <v>-0.37175039999999998</v>
      </c>
      <c r="AZ41" t="str">
        <f t="shared" si="1"/>
        <v/>
      </c>
      <c r="BA41">
        <f t="shared" si="1"/>
        <v>-0.37175039999999998</v>
      </c>
      <c r="BB41" t="str">
        <f t="shared" si="1"/>
        <v/>
      </c>
    </row>
    <row r="42" spans="1:54" x14ac:dyDescent="0.3">
      <c r="A42">
        <v>23</v>
      </c>
      <c r="B42" t="s">
        <v>77</v>
      </c>
      <c r="C42" t="s">
        <v>61</v>
      </c>
      <c r="D42" t="s">
        <v>62</v>
      </c>
      <c r="F42" s="22">
        <f t="shared" si="5"/>
        <v>0</v>
      </c>
      <c r="G42" s="22">
        <f t="shared" si="5"/>
        <v>0</v>
      </c>
      <c r="H42" s="26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179020.2</v>
      </c>
      <c r="N42">
        <v>275845.1333333333</v>
      </c>
      <c r="O42">
        <v>276872.26666666672</v>
      </c>
      <c r="P42">
        <v>87592.8</v>
      </c>
      <c r="Q42">
        <v>94865.733333333337</v>
      </c>
      <c r="R42">
        <v>82920.399999999994</v>
      </c>
      <c r="S42">
        <v>89246.933333333334</v>
      </c>
      <c r="T42">
        <v>833683.8</v>
      </c>
      <c r="U42">
        <v>763728.33333333326</v>
      </c>
      <c r="V42">
        <v>31704.6</v>
      </c>
      <c r="W42">
        <v>77421.466666666674</v>
      </c>
      <c r="Y42">
        <v>0.22348755258135489</v>
      </c>
      <c r="Z42">
        <v>0.35263813352212309</v>
      </c>
      <c r="AA42">
        <v>0.35157301556318998</v>
      </c>
      <c r="AB42">
        <v>0.16463494960335079</v>
      </c>
      <c r="AC42">
        <v>0.18581955232851519</v>
      </c>
      <c r="AD42">
        <v>0.31834882204420872</v>
      </c>
      <c r="AE42">
        <v>0.39511412565285958</v>
      </c>
      <c r="AF42">
        <v>0.47555731632746762</v>
      </c>
      <c r="AG42">
        <v>0.60877850575683012</v>
      </c>
      <c r="AH42">
        <v>0.16235035881400101</v>
      </c>
      <c r="AI42">
        <v>0.41495958661350107</v>
      </c>
      <c r="AK42">
        <v>0.22348755258135489</v>
      </c>
      <c r="AL42">
        <v>0.1226450737565755</v>
      </c>
      <c r="AM42">
        <v>0.1190310379800697</v>
      </c>
      <c r="AN42">
        <v>0.16463494960335079</v>
      </c>
      <c r="AO42">
        <v>7.9980044932259825E-2</v>
      </c>
      <c r="AP42">
        <v>0.31834882204420872</v>
      </c>
      <c r="AQ42">
        <v>0.136061920132488</v>
      </c>
      <c r="AR42">
        <v>0.25489382636733349</v>
      </c>
      <c r="AS42">
        <v>0.1158995554627229</v>
      </c>
      <c r="AT42">
        <v>0.16235035881400101</v>
      </c>
      <c r="AU42">
        <v>0.25380549694721899</v>
      </c>
      <c r="AW42">
        <v>5.3154058195650541E-2</v>
      </c>
      <c r="AY42">
        <f t="shared" si="3"/>
        <v>-0.38741759999999997</v>
      </c>
      <c r="AZ42" t="str">
        <f t="shared" si="1"/>
        <v/>
      </c>
      <c r="BA42">
        <f t="shared" si="1"/>
        <v>-0.38741759999999997</v>
      </c>
      <c r="BB42" t="str">
        <f t="shared" si="1"/>
        <v/>
      </c>
    </row>
    <row r="43" spans="1:54" x14ac:dyDescent="0.3">
      <c r="A43">
        <v>24</v>
      </c>
      <c r="B43" t="s">
        <v>78</v>
      </c>
      <c r="C43" t="s">
        <v>79</v>
      </c>
      <c r="D43" t="s">
        <v>80</v>
      </c>
      <c r="F43" s="22">
        <f t="shared" si="5"/>
        <v>0</v>
      </c>
      <c r="G43" s="22">
        <f t="shared" si="5"/>
        <v>0</v>
      </c>
      <c r="H43" s="26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398104.4</v>
      </c>
      <c r="N43">
        <v>242973.8</v>
      </c>
      <c r="O43">
        <v>246795.6</v>
      </c>
      <c r="P43">
        <v>426705.8</v>
      </c>
      <c r="Q43">
        <v>112343.2</v>
      </c>
      <c r="R43">
        <v>241499.6</v>
      </c>
      <c r="S43">
        <v>89351.6</v>
      </c>
      <c r="T43">
        <v>748229.6</v>
      </c>
      <c r="U43">
        <v>663362.19999999995</v>
      </c>
      <c r="V43">
        <v>1265704.8</v>
      </c>
      <c r="W43">
        <v>156905.60000000001</v>
      </c>
      <c r="Y43">
        <v>0.41039107064716518</v>
      </c>
      <c r="Z43">
        <v>0.27040392355993392</v>
      </c>
      <c r="AA43">
        <v>0.25662540271878242</v>
      </c>
      <c r="AB43">
        <v>0.5973605369974393</v>
      </c>
      <c r="AC43">
        <v>0.2222840988019015</v>
      </c>
      <c r="AD43">
        <v>0.27790118516422802</v>
      </c>
      <c r="AE43">
        <v>0.16212452389299861</v>
      </c>
      <c r="AF43">
        <v>0.33535149046219881</v>
      </c>
      <c r="AG43">
        <v>0.4072665478568524</v>
      </c>
      <c r="AH43">
        <v>0.94081333447247739</v>
      </c>
      <c r="AI43">
        <v>0.64162482651881869</v>
      </c>
      <c r="AK43">
        <v>0.41039107064716518</v>
      </c>
      <c r="AL43">
        <v>0.1102117697708308</v>
      </c>
      <c r="AM43">
        <v>9.8515801690518823E-2</v>
      </c>
      <c r="AN43">
        <v>0.5973605369974393</v>
      </c>
      <c r="AO43">
        <v>9.3479085603030337E-2</v>
      </c>
      <c r="AP43">
        <v>0.27790118516422802</v>
      </c>
      <c r="AQ43">
        <v>7.5287480046972555E-2</v>
      </c>
      <c r="AR43">
        <v>0.1748901202809065</v>
      </c>
      <c r="AS43">
        <v>7.8109797369688677E-2</v>
      </c>
      <c r="AT43">
        <v>0.94081333447247739</v>
      </c>
      <c r="AU43">
        <v>0.40844621160067618</v>
      </c>
      <c r="AW43">
        <v>5.2801446802914077E-2</v>
      </c>
      <c r="AY43">
        <f t="shared" si="3"/>
        <v>2.4191999999999998E-3</v>
      </c>
      <c r="AZ43">
        <f t="shared" si="1"/>
        <v>2.4191999999999998E-3</v>
      </c>
      <c r="BA43" t="str">
        <f t="shared" si="1"/>
        <v/>
      </c>
      <c r="BB43">
        <f t="shared" si="1"/>
        <v>2.4191999999999998E-3</v>
      </c>
    </row>
    <row r="44" spans="1:54" x14ac:dyDescent="0.3">
      <c r="A44">
        <v>24</v>
      </c>
      <c r="B44" t="s">
        <v>81</v>
      </c>
      <c r="C44" t="s">
        <v>79</v>
      </c>
      <c r="D44" t="s">
        <v>80</v>
      </c>
      <c r="F44" s="22">
        <f t="shared" si="5"/>
        <v>0</v>
      </c>
      <c r="G44" s="22">
        <f t="shared" si="5"/>
        <v>1</v>
      </c>
      <c r="H44" s="26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2110707.6</v>
      </c>
      <c r="N44">
        <v>1640254.2</v>
      </c>
      <c r="O44">
        <v>1680988.4</v>
      </c>
      <c r="P44">
        <v>1516194.8</v>
      </c>
      <c r="Q44">
        <v>730824.4</v>
      </c>
      <c r="R44">
        <v>3262323</v>
      </c>
      <c r="S44">
        <v>1269813</v>
      </c>
      <c r="T44">
        <v>1792351.2</v>
      </c>
      <c r="U44">
        <v>1273361.6000000001</v>
      </c>
      <c r="V44">
        <v>3997271.2</v>
      </c>
      <c r="W44">
        <v>1682028.2</v>
      </c>
      <c r="Y44">
        <v>1.408801862504333</v>
      </c>
      <c r="Z44">
        <v>1.0822473028674719</v>
      </c>
      <c r="AA44">
        <v>1.0755219886545091</v>
      </c>
      <c r="AB44">
        <v>1.220229296403704</v>
      </c>
      <c r="AC44">
        <v>0.55522991458419713</v>
      </c>
      <c r="AD44">
        <v>2.2216266224160792</v>
      </c>
      <c r="AE44">
        <v>0.98874451532028618</v>
      </c>
      <c r="AF44">
        <v>1.110423646634445</v>
      </c>
      <c r="AG44">
        <v>0.8556092154234648</v>
      </c>
      <c r="AH44">
        <v>1.7415210109204049</v>
      </c>
      <c r="AI44">
        <v>2.3299747333396228</v>
      </c>
      <c r="AK44">
        <v>1.408801862504333</v>
      </c>
      <c r="AL44">
        <v>0.37190990480594333</v>
      </c>
      <c r="AM44">
        <v>0.37140811500139542</v>
      </c>
      <c r="AN44">
        <v>1.220229296403704</v>
      </c>
      <c r="AO44">
        <v>0.20982423438108519</v>
      </c>
      <c r="AP44">
        <v>2.2216266224160792</v>
      </c>
      <c r="AQ44">
        <v>0.33453234098851681</v>
      </c>
      <c r="AR44">
        <v>0.60301265828311446</v>
      </c>
      <c r="AS44">
        <v>0.14809404588304459</v>
      </c>
      <c r="AT44">
        <v>1.7415210109204049</v>
      </c>
      <c r="AU44">
        <v>1.701937252609059</v>
      </c>
      <c r="AW44">
        <v>5.7682913169264757E-2</v>
      </c>
      <c r="AY44">
        <f t="shared" si="3"/>
        <v>-0.17567999999999989</v>
      </c>
      <c r="AZ44" t="str">
        <f t="shared" si="1"/>
        <v/>
      </c>
      <c r="BA44">
        <f t="shared" si="1"/>
        <v>-0.17567999999999989</v>
      </c>
      <c r="BB44" t="str">
        <f t="shared" si="1"/>
        <v/>
      </c>
    </row>
    <row r="45" spans="1:54" x14ac:dyDescent="0.3">
      <c r="A45">
        <v>24</v>
      </c>
      <c r="B45" t="s">
        <v>82</v>
      </c>
      <c r="C45" t="s">
        <v>79</v>
      </c>
      <c r="D45" t="s">
        <v>80</v>
      </c>
      <c r="F45" s="22">
        <f t="shared" si="5"/>
        <v>0</v>
      </c>
      <c r="G45" s="22">
        <f t="shared" si="5"/>
        <v>1</v>
      </c>
      <c r="H45" s="26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710786</v>
      </c>
      <c r="N45">
        <v>569213.80000000005</v>
      </c>
      <c r="O45">
        <v>571698</v>
      </c>
      <c r="P45">
        <v>1015248</v>
      </c>
      <c r="Q45">
        <v>333062.8</v>
      </c>
      <c r="R45">
        <v>1099413.6000000001</v>
      </c>
      <c r="S45">
        <v>379808.6</v>
      </c>
      <c r="T45">
        <v>1762472.6</v>
      </c>
      <c r="U45">
        <v>1219877</v>
      </c>
      <c r="V45">
        <v>2941226.4</v>
      </c>
      <c r="W45">
        <v>878550.4</v>
      </c>
      <c r="Y45">
        <v>0.62862561121582983</v>
      </c>
      <c r="Z45">
        <v>0.46097665322013198</v>
      </c>
      <c r="AA45">
        <v>0.44601445049047472</v>
      </c>
      <c r="AB45">
        <v>0.64345725180464797</v>
      </c>
      <c r="AC45">
        <v>0.35967386479605917</v>
      </c>
      <c r="AD45">
        <v>0.85179107021540401</v>
      </c>
      <c r="AE45">
        <v>0.39766968148760501</v>
      </c>
      <c r="AF45">
        <v>1.090432938933372</v>
      </c>
      <c r="AG45">
        <v>0.82202069647610188</v>
      </c>
      <c r="AH45">
        <v>1.382635289337486</v>
      </c>
      <c r="AI45">
        <v>1.1084715086501089</v>
      </c>
      <c r="AK45">
        <v>0.62862561121582983</v>
      </c>
      <c r="AL45">
        <v>0.1721173082012683</v>
      </c>
      <c r="AM45">
        <v>0.16057411655783649</v>
      </c>
      <c r="AN45">
        <v>0.64345725180464797</v>
      </c>
      <c r="AO45">
        <v>0.14845320140593679</v>
      </c>
      <c r="AP45">
        <v>0.85179107021540401</v>
      </c>
      <c r="AQ45">
        <v>0.1450056070461869</v>
      </c>
      <c r="AR45">
        <v>0.58867083992809055</v>
      </c>
      <c r="AS45">
        <v>0.13759164824150499</v>
      </c>
      <c r="AT45">
        <v>1.382635289337486</v>
      </c>
      <c r="AU45">
        <v>0.6868818709161133</v>
      </c>
      <c r="AW45">
        <v>5.2104911021888217E-2</v>
      </c>
      <c r="AY45">
        <f t="shared" si="3"/>
        <v>0.16646399999999989</v>
      </c>
      <c r="AZ45" t="str">
        <f t="shared" si="1"/>
        <v/>
      </c>
      <c r="BA45" t="str">
        <f t="shared" si="1"/>
        <v/>
      </c>
      <c r="BB45">
        <f t="shared" si="1"/>
        <v>0.16646399999999989</v>
      </c>
    </row>
    <row r="46" spans="1:54" x14ac:dyDescent="0.3">
      <c r="A46">
        <v>24</v>
      </c>
      <c r="B46" t="s">
        <v>83</v>
      </c>
      <c r="C46" t="s">
        <v>79</v>
      </c>
      <c r="D46" t="s">
        <v>80</v>
      </c>
      <c r="F46" s="22">
        <f t="shared" si="5"/>
        <v>0</v>
      </c>
      <c r="G46" s="22">
        <f t="shared" si="5"/>
        <v>0</v>
      </c>
      <c r="H46" s="26">
        <f t="shared" si="5"/>
        <v>0</v>
      </c>
      <c r="I46">
        <f t="shared" si="5"/>
        <v>0</v>
      </c>
      <c r="J46">
        <f t="shared" si="5"/>
        <v>1</v>
      </c>
      <c r="K46">
        <f t="shared" si="5"/>
        <v>3</v>
      </c>
      <c r="L46">
        <f t="shared" si="5"/>
        <v>0</v>
      </c>
      <c r="M46">
        <v>141053.20000000001</v>
      </c>
      <c r="N46">
        <v>316024.40000000002</v>
      </c>
      <c r="O46">
        <v>317097.59999999998</v>
      </c>
      <c r="P46">
        <v>81883</v>
      </c>
      <c r="Q46">
        <v>110159.2</v>
      </c>
      <c r="R46">
        <v>42326</v>
      </c>
      <c r="S46">
        <v>114886.8</v>
      </c>
      <c r="T46">
        <v>782969.8</v>
      </c>
      <c r="U46">
        <v>686338.4</v>
      </c>
      <c r="V46">
        <v>142347.4</v>
      </c>
      <c r="W46">
        <v>290958.8</v>
      </c>
      <c r="Y46">
        <v>0.2426622213795781</v>
      </c>
      <c r="Z46">
        <v>0.35640492402017121</v>
      </c>
      <c r="AA46">
        <v>0.33947788514196869</v>
      </c>
      <c r="AB46">
        <v>0.17314651579945339</v>
      </c>
      <c r="AC46">
        <v>0.2143837877782061</v>
      </c>
      <c r="AD46">
        <v>8.5526738362386751E-2</v>
      </c>
      <c r="AE46">
        <v>0.2237637432757765</v>
      </c>
      <c r="AF46">
        <v>0.40234840083867313</v>
      </c>
      <c r="AG46">
        <v>0.47023797053843741</v>
      </c>
      <c r="AH46">
        <v>0.37725512026809149</v>
      </c>
      <c r="AI46">
        <v>0.73313348796218636</v>
      </c>
      <c r="AK46">
        <v>0.2426622213795781</v>
      </c>
      <c r="AL46">
        <v>0.1212683811318129</v>
      </c>
      <c r="AM46">
        <v>0.10921605513431119</v>
      </c>
      <c r="AN46">
        <v>0.17314651579945339</v>
      </c>
      <c r="AO46">
        <v>8.378413360915142E-2</v>
      </c>
      <c r="AP46">
        <v>8.5526738362386751E-2</v>
      </c>
      <c r="AQ46">
        <v>8.6236448446288666E-2</v>
      </c>
      <c r="AR46">
        <v>0.20852406797930589</v>
      </c>
      <c r="AS46">
        <v>9.6154140168800903E-2</v>
      </c>
      <c r="AT46">
        <v>0.37725512026809149</v>
      </c>
      <c r="AU46">
        <v>0.43317740489728751</v>
      </c>
      <c r="AW46">
        <v>5.8372215600684237E-2</v>
      </c>
      <c r="AY46">
        <f t="shared" si="3"/>
        <v>6.7968000000000004E-3</v>
      </c>
      <c r="AZ46" t="str">
        <f t="shared" si="1"/>
        <v/>
      </c>
      <c r="BA46" t="str">
        <f t="shared" si="1"/>
        <v/>
      </c>
      <c r="BB46">
        <f t="shared" si="1"/>
        <v>6.7968000000000004E-3</v>
      </c>
    </row>
    <row r="47" spans="1:54" x14ac:dyDescent="0.3">
      <c r="A47">
        <v>24</v>
      </c>
      <c r="B47" t="s">
        <v>84</v>
      </c>
      <c r="C47" t="s">
        <v>79</v>
      </c>
      <c r="D47" t="s">
        <v>80</v>
      </c>
      <c r="F47" s="22">
        <f t="shared" si="5"/>
        <v>0</v>
      </c>
      <c r="G47" s="22">
        <f t="shared" si="5"/>
        <v>1</v>
      </c>
      <c r="H47" s="26">
        <f t="shared" si="5"/>
        <v>0</v>
      </c>
      <c r="I47">
        <f t="shared" si="5"/>
        <v>0</v>
      </c>
      <c r="J47">
        <f t="shared" si="5"/>
        <v>1</v>
      </c>
      <c r="K47">
        <f t="shared" si="5"/>
        <v>3</v>
      </c>
      <c r="L47">
        <f t="shared" si="5"/>
        <v>0</v>
      </c>
      <c r="M47">
        <v>87627.6</v>
      </c>
      <c r="N47">
        <v>333447.59999999998</v>
      </c>
      <c r="O47">
        <v>334329.40000000002</v>
      </c>
      <c r="P47">
        <v>62417.4</v>
      </c>
      <c r="Q47">
        <v>195263</v>
      </c>
      <c r="R47">
        <v>25560.400000000001</v>
      </c>
      <c r="S47">
        <v>139479.6</v>
      </c>
      <c r="T47">
        <v>754299.2</v>
      </c>
      <c r="U47">
        <v>665436</v>
      </c>
      <c r="V47">
        <v>104965.4</v>
      </c>
      <c r="W47">
        <v>591211.6</v>
      </c>
      <c r="Y47">
        <v>0.1770164820365607</v>
      </c>
      <c r="Z47">
        <v>0.38556579775176941</v>
      </c>
      <c r="AA47">
        <v>0.3736702715512365</v>
      </c>
      <c r="AB47">
        <v>0.16921867359778839</v>
      </c>
      <c r="AC47">
        <v>0.31108571620425213</v>
      </c>
      <c r="AD47">
        <v>5.3298339806497057E-2</v>
      </c>
      <c r="AE47">
        <v>0.25487164980731902</v>
      </c>
      <c r="AF47">
        <v>0.37616020217537882</v>
      </c>
      <c r="AG47">
        <v>0.46429735706187791</v>
      </c>
      <c r="AH47">
        <v>0.28855686103925099</v>
      </c>
      <c r="AI47">
        <v>0.82932677902281282</v>
      </c>
      <c r="AK47">
        <v>0.1770164820365607</v>
      </c>
      <c r="AL47">
        <v>0.13562815883196891</v>
      </c>
      <c r="AM47">
        <v>0.125323241436854</v>
      </c>
      <c r="AN47">
        <v>0.16921867359778839</v>
      </c>
      <c r="AO47">
        <v>0.1212391495821066</v>
      </c>
      <c r="AP47">
        <v>5.3298339806497057E-2</v>
      </c>
      <c r="AQ47">
        <v>9.1305534495040724E-2</v>
      </c>
      <c r="AR47">
        <v>0.19638747600838541</v>
      </c>
      <c r="AS47">
        <v>8.9595012972131335E-2</v>
      </c>
      <c r="AT47">
        <v>0.28855686103925099</v>
      </c>
      <c r="AU47">
        <v>0.48593628383241588</v>
      </c>
      <c r="AW47">
        <v>5.5810414394363718E-2</v>
      </c>
      <c r="AY47">
        <f t="shared" si="3"/>
        <v>6.7968000000000004E-3</v>
      </c>
      <c r="AZ47" t="str">
        <f t="shared" si="1"/>
        <v/>
      </c>
      <c r="BA47" t="str">
        <f t="shared" si="1"/>
        <v/>
      </c>
      <c r="BB47">
        <f t="shared" si="1"/>
        <v>6.7968000000000004E-3</v>
      </c>
    </row>
    <row r="48" spans="1:54" x14ac:dyDescent="0.3">
      <c r="A48">
        <v>24</v>
      </c>
      <c r="B48" t="s">
        <v>85</v>
      </c>
      <c r="C48" t="s">
        <v>79</v>
      </c>
      <c r="D48" t="s">
        <v>80</v>
      </c>
      <c r="F48" s="22">
        <f t="shared" si="5"/>
        <v>0</v>
      </c>
      <c r="G48" s="22">
        <f t="shared" si="5"/>
        <v>0</v>
      </c>
      <c r="H48" s="26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659907.80000000005</v>
      </c>
      <c r="N48">
        <v>602034.4</v>
      </c>
      <c r="O48">
        <v>615229.6</v>
      </c>
      <c r="P48">
        <v>1677908.6</v>
      </c>
      <c r="Q48">
        <v>215300.4</v>
      </c>
      <c r="R48">
        <v>1172437</v>
      </c>
      <c r="S48">
        <v>330646.8</v>
      </c>
      <c r="T48">
        <v>1783749</v>
      </c>
      <c r="U48">
        <v>1226578.6000000001</v>
      </c>
      <c r="V48">
        <v>1920067.8</v>
      </c>
      <c r="W48">
        <v>754128</v>
      </c>
      <c r="Y48">
        <v>0.60128178596496584</v>
      </c>
      <c r="Z48">
        <v>0.54466886813752358</v>
      </c>
      <c r="AA48">
        <v>0.5253428759519011</v>
      </c>
      <c r="AB48">
        <v>0.76692211820045486</v>
      </c>
      <c r="AC48">
        <v>0.27879870042670513</v>
      </c>
      <c r="AD48">
        <v>0.87811194839887319</v>
      </c>
      <c r="AE48">
        <v>0.44668112392537301</v>
      </c>
      <c r="AF48">
        <v>1.252711043693125</v>
      </c>
      <c r="AG48">
        <v>0.93259920324198897</v>
      </c>
      <c r="AH48">
        <v>0.95647461353801189</v>
      </c>
      <c r="AI48">
        <v>0.99086340684443708</v>
      </c>
      <c r="AK48">
        <v>0.60128178596496584</v>
      </c>
      <c r="AL48">
        <v>0.2073767937719822</v>
      </c>
      <c r="AM48">
        <v>0.19945542253553861</v>
      </c>
      <c r="AN48">
        <v>0.76692211820045486</v>
      </c>
      <c r="AO48">
        <v>0.1045507595990784</v>
      </c>
      <c r="AP48">
        <v>0.87811194839887319</v>
      </c>
      <c r="AQ48">
        <v>0.1618474388495087</v>
      </c>
      <c r="AR48">
        <v>0.67618832793086769</v>
      </c>
      <c r="AS48">
        <v>0.15504212351515881</v>
      </c>
      <c r="AT48">
        <v>0.95647461353801189</v>
      </c>
      <c r="AU48">
        <v>0.64113974263891582</v>
      </c>
      <c r="AW48">
        <v>5.8836307376623098E-2</v>
      </c>
      <c r="AY48">
        <f t="shared" si="3"/>
        <v>0.16646399999999989</v>
      </c>
      <c r="AZ48" t="str">
        <f t="shared" si="1"/>
        <v/>
      </c>
      <c r="BA48" t="str">
        <f t="shared" si="1"/>
        <v/>
      </c>
      <c r="BB48">
        <f t="shared" si="1"/>
        <v>0.16646399999999989</v>
      </c>
    </row>
    <row r="49" spans="1:54" x14ac:dyDescent="0.3">
      <c r="A49">
        <v>24</v>
      </c>
      <c r="B49" t="s">
        <v>86</v>
      </c>
      <c r="C49" t="s">
        <v>79</v>
      </c>
      <c r="D49" t="s">
        <v>80</v>
      </c>
      <c r="F49" s="22">
        <f t="shared" si="5"/>
        <v>0</v>
      </c>
      <c r="G49" s="22">
        <f t="shared" si="5"/>
        <v>0</v>
      </c>
      <c r="H49" s="26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2546862</v>
      </c>
      <c r="N49">
        <v>1785126.8</v>
      </c>
      <c r="O49">
        <v>1822113</v>
      </c>
      <c r="P49">
        <v>1017681</v>
      </c>
      <c r="Q49">
        <v>684654.8</v>
      </c>
      <c r="R49">
        <v>2405245.7999999998</v>
      </c>
      <c r="S49">
        <v>1357044.4</v>
      </c>
      <c r="T49">
        <v>1768212.8</v>
      </c>
      <c r="U49">
        <v>1283911.3999999999</v>
      </c>
      <c r="V49">
        <v>8774115</v>
      </c>
      <c r="W49">
        <v>2712746.4</v>
      </c>
      <c r="Y49">
        <v>1.843008032999933</v>
      </c>
      <c r="Z49">
        <v>1.2682650087866929</v>
      </c>
      <c r="AA49">
        <v>1.282888795761391</v>
      </c>
      <c r="AB49">
        <v>0.95821631560684184</v>
      </c>
      <c r="AC49">
        <v>0.55038743398035872</v>
      </c>
      <c r="AD49">
        <v>1.934151438390836</v>
      </c>
      <c r="AE49">
        <v>1.1339021747931839</v>
      </c>
      <c r="AF49">
        <v>1.1883143264800311</v>
      </c>
      <c r="AG49">
        <v>0.95035714297555385</v>
      </c>
      <c r="AH49">
        <v>2.9220357786398381</v>
      </c>
      <c r="AI49">
        <v>2.685373558336869</v>
      </c>
      <c r="AK49">
        <v>1.843008032999933</v>
      </c>
      <c r="AL49">
        <v>0.4318564461544156</v>
      </c>
      <c r="AM49">
        <v>0.43667972376570108</v>
      </c>
      <c r="AN49">
        <v>0.95821631560684184</v>
      </c>
      <c r="AO49">
        <v>0.19545957539812661</v>
      </c>
      <c r="AP49">
        <v>1.934151438390836</v>
      </c>
      <c r="AQ49">
        <v>0.34542694715783001</v>
      </c>
      <c r="AR49">
        <v>0.63419404444284733</v>
      </c>
      <c r="AS49">
        <v>0.17121920781210059</v>
      </c>
      <c r="AT49">
        <v>2.9220357786398381</v>
      </c>
      <c r="AU49">
        <v>1.9459114002063871</v>
      </c>
      <c r="AW49">
        <v>5.3978112153708901E-2</v>
      </c>
      <c r="AY49">
        <f t="shared" si="3"/>
        <v>-0.17567999999999989</v>
      </c>
      <c r="AZ49" t="str">
        <f t="shared" si="1"/>
        <v/>
      </c>
      <c r="BA49">
        <f t="shared" si="1"/>
        <v>-0.17567999999999989</v>
      </c>
      <c r="BB49" t="str">
        <f t="shared" si="1"/>
        <v/>
      </c>
    </row>
    <row r="50" spans="1:54" x14ac:dyDescent="0.3">
      <c r="A50">
        <v>24</v>
      </c>
      <c r="B50" t="s">
        <v>87</v>
      </c>
      <c r="C50" t="s">
        <v>79</v>
      </c>
      <c r="D50" t="s">
        <v>80</v>
      </c>
      <c r="F50" s="22">
        <f t="shared" si="5"/>
        <v>0</v>
      </c>
      <c r="G50" s="22">
        <f t="shared" si="5"/>
        <v>1</v>
      </c>
      <c r="H50" s="26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392252.4</v>
      </c>
      <c r="N50">
        <v>264550.59999999998</v>
      </c>
      <c r="O50">
        <v>266653</v>
      </c>
      <c r="P50">
        <v>209236.2</v>
      </c>
      <c r="Q50">
        <v>107177.8</v>
      </c>
      <c r="R50">
        <v>223061.4</v>
      </c>
      <c r="S50">
        <v>83966.2</v>
      </c>
      <c r="T50">
        <v>780876.80000000005</v>
      </c>
      <c r="U50">
        <v>680632.8</v>
      </c>
      <c r="V50">
        <v>659255.80000000005</v>
      </c>
      <c r="W50">
        <v>229074.8</v>
      </c>
      <c r="Y50">
        <v>0.43682437418028708</v>
      </c>
      <c r="Z50">
        <v>0.3198394725564867</v>
      </c>
      <c r="AA50">
        <v>0.30649266620166599</v>
      </c>
      <c r="AB50">
        <v>0.33164213880081661</v>
      </c>
      <c r="AC50">
        <v>0.21436837438959619</v>
      </c>
      <c r="AD50">
        <v>0.31915186196565631</v>
      </c>
      <c r="AE50">
        <v>0.16466663237661119</v>
      </c>
      <c r="AF50">
        <v>0.4032262067310512</v>
      </c>
      <c r="AG50">
        <v>0.46159935006871822</v>
      </c>
      <c r="AH50">
        <v>0.631659196363762</v>
      </c>
      <c r="AI50">
        <v>0.56637404658831658</v>
      </c>
      <c r="AK50">
        <v>0.43682437418028708</v>
      </c>
      <c r="AL50">
        <v>0.13896448165178299</v>
      </c>
      <c r="AM50">
        <v>0.1241497224196791</v>
      </c>
      <c r="AN50">
        <v>0.33164213880081661</v>
      </c>
      <c r="AO50">
        <v>8.644844739465038E-2</v>
      </c>
      <c r="AP50">
        <v>0.31915186196565631</v>
      </c>
      <c r="AQ50">
        <v>7.7640719944611136E-2</v>
      </c>
      <c r="AR50">
        <v>0.20741322007961571</v>
      </c>
      <c r="AS50">
        <v>9.1723723709583233E-2</v>
      </c>
      <c r="AT50">
        <v>0.631659196363762</v>
      </c>
      <c r="AU50">
        <v>0.35094879739917823</v>
      </c>
      <c r="AW50">
        <v>5.8577514579519582E-2</v>
      </c>
      <c r="AY50">
        <f t="shared" si="3"/>
        <v>2.4191999999999998E-3</v>
      </c>
      <c r="AZ50">
        <f t="shared" si="1"/>
        <v>2.4191999999999998E-3</v>
      </c>
      <c r="BA50" t="str">
        <f t="shared" si="1"/>
        <v/>
      </c>
      <c r="BB50">
        <f t="shared" si="1"/>
        <v>2.4191999999999998E-3</v>
      </c>
    </row>
    <row r="51" spans="1:54" x14ac:dyDescent="0.3">
      <c r="A51">
        <v>24</v>
      </c>
      <c r="B51" t="s">
        <v>88</v>
      </c>
      <c r="C51" t="s">
        <v>89</v>
      </c>
      <c r="D51" t="s">
        <v>80</v>
      </c>
      <c r="F51" s="22">
        <f t="shared" ref="F51:L58" si="6">F697</f>
        <v>0</v>
      </c>
      <c r="G51" s="22">
        <f t="shared" si="6"/>
        <v>0</v>
      </c>
      <c r="H51" s="26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398104.4</v>
      </c>
      <c r="N51">
        <v>368163.6</v>
      </c>
      <c r="O51">
        <v>367737.8</v>
      </c>
      <c r="P51">
        <v>426705.8</v>
      </c>
      <c r="Q51">
        <v>166902.39999999999</v>
      </c>
      <c r="R51">
        <v>241499.6</v>
      </c>
      <c r="S51">
        <v>165727.6</v>
      </c>
      <c r="T51">
        <v>748229.6</v>
      </c>
      <c r="U51">
        <v>715013.4</v>
      </c>
      <c r="V51">
        <v>1265704.8</v>
      </c>
      <c r="W51">
        <v>261204.4</v>
      </c>
      <c r="Y51">
        <v>0.49720830018632112</v>
      </c>
      <c r="Z51">
        <v>0.41905962289310988</v>
      </c>
      <c r="AA51">
        <v>0.41076159230433412</v>
      </c>
      <c r="AB51">
        <v>0.58769406099454502</v>
      </c>
      <c r="AC51">
        <v>0.30204451620811601</v>
      </c>
      <c r="AD51">
        <v>0.31614326937124132</v>
      </c>
      <c r="AE51">
        <v>0.28433703775517638</v>
      </c>
      <c r="AF51">
        <v>0.36959515749476851</v>
      </c>
      <c r="AG51">
        <v>0.53025502348318698</v>
      </c>
      <c r="AH51">
        <v>0.8150958048645407</v>
      </c>
      <c r="AI51">
        <v>0.66088016284629703</v>
      </c>
      <c r="AK51">
        <v>0.49720830018632112</v>
      </c>
      <c r="AL51">
        <v>0.20410469104535869</v>
      </c>
      <c r="AM51">
        <v>0.19128869106061749</v>
      </c>
      <c r="AN51">
        <v>0.58769406099454502</v>
      </c>
      <c r="AO51">
        <v>0.14512681739870459</v>
      </c>
      <c r="AP51">
        <v>0.31614326937124132</v>
      </c>
      <c r="AQ51">
        <v>0.15656062387861311</v>
      </c>
      <c r="AR51">
        <v>0.1968979947734624</v>
      </c>
      <c r="AS51">
        <v>0.1184540553949773</v>
      </c>
      <c r="AT51">
        <v>0.8150958048645407</v>
      </c>
      <c r="AU51">
        <v>0.43525661625899381</v>
      </c>
      <c r="AW51">
        <v>8.0356886610388728E-2</v>
      </c>
      <c r="AY51">
        <f t="shared" si="3"/>
        <v>-0.1629849599999999</v>
      </c>
      <c r="AZ51" t="str">
        <f t="shared" si="1"/>
        <v/>
      </c>
      <c r="BA51">
        <f t="shared" si="1"/>
        <v>-0.1629849599999999</v>
      </c>
      <c r="BB51" t="str">
        <f t="shared" si="1"/>
        <v/>
      </c>
    </row>
    <row r="52" spans="1:54" x14ac:dyDescent="0.3">
      <c r="A52">
        <v>24</v>
      </c>
      <c r="B52" t="s">
        <v>90</v>
      </c>
      <c r="C52" t="s">
        <v>89</v>
      </c>
      <c r="D52" t="s">
        <v>80</v>
      </c>
      <c r="F52" s="22">
        <f t="shared" si="6"/>
        <v>0</v>
      </c>
      <c r="G52" s="22">
        <f t="shared" si="6"/>
        <v>1</v>
      </c>
      <c r="H52" s="26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2110707.6</v>
      </c>
      <c r="N52">
        <v>1511181.4</v>
      </c>
      <c r="O52">
        <v>1533333.8</v>
      </c>
      <c r="P52">
        <v>1516194.8</v>
      </c>
      <c r="Q52">
        <v>665470.19999999995</v>
      </c>
      <c r="R52">
        <v>3262323</v>
      </c>
      <c r="S52">
        <v>969770.4</v>
      </c>
      <c r="T52">
        <v>1792351.2</v>
      </c>
      <c r="U52">
        <v>1160243.6000000001</v>
      </c>
      <c r="V52">
        <v>3997271.2</v>
      </c>
      <c r="W52">
        <v>1377953.8</v>
      </c>
      <c r="Y52">
        <v>1.585528160212561</v>
      </c>
      <c r="Z52">
        <v>1.160775046469644</v>
      </c>
      <c r="AA52">
        <v>1.1425489303190259</v>
      </c>
      <c r="AB52">
        <v>1.2054922106035519</v>
      </c>
      <c r="AC52">
        <v>0.6639566385943908</v>
      </c>
      <c r="AD52">
        <v>2.4656692949589338</v>
      </c>
      <c r="AE52">
        <v>0.91154539976269011</v>
      </c>
      <c r="AF52">
        <v>1.2275694346521051</v>
      </c>
      <c r="AG52">
        <v>0.87370253107510509</v>
      </c>
      <c r="AH52">
        <v>1.5342739037703721</v>
      </c>
      <c r="AI52">
        <v>1.8353180197533221</v>
      </c>
      <c r="AK52">
        <v>1.585528160212561</v>
      </c>
      <c r="AL52">
        <v>0.46648547570221133</v>
      </c>
      <c r="AM52">
        <v>0.45464809825643898</v>
      </c>
      <c r="AN52">
        <v>1.2054922106035519</v>
      </c>
      <c r="AO52">
        <v>0.30542071139207111</v>
      </c>
      <c r="AP52">
        <v>2.4656692949589338</v>
      </c>
      <c r="AQ52">
        <v>0.36075533223338418</v>
      </c>
      <c r="AR52">
        <v>0.66714175585657354</v>
      </c>
      <c r="AS52">
        <v>0.17022516303695731</v>
      </c>
      <c r="AT52">
        <v>1.5342739037703721</v>
      </c>
      <c r="AU52">
        <v>1.3402358309365809</v>
      </c>
      <c r="AW52">
        <v>8.4076786646619397E-2</v>
      </c>
      <c r="AY52">
        <f t="shared" si="3"/>
        <v>-5.1839999999999997E-2</v>
      </c>
      <c r="AZ52" t="str">
        <f t="shared" si="1"/>
        <v/>
      </c>
      <c r="BA52">
        <f t="shared" si="1"/>
        <v>-5.1839999999999997E-2</v>
      </c>
      <c r="BB52" t="str">
        <f t="shared" si="1"/>
        <v/>
      </c>
    </row>
    <row r="53" spans="1:54" x14ac:dyDescent="0.3">
      <c r="A53">
        <v>24</v>
      </c>
      <c r="B53" t="s">
        <v>91</v>
      </c>
      <c r="C53" t="s">
        <v>89</v>
      </c>
      <c r="D53" t="s">
        <v>80</v>
      </c>
      <c r="F53" s="22">
        <f t="shared" si="6"/>
        <v>0</v>
      </c>
      <c r="G53" s="22">
        <f t="shared" si="6"/>
        <v>1</v>
      </c>
      <c r="H53" s="26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710786</v>
      </c>
      <c r="N53">
        <v>471920.8</v>
      </c>
      <c r="O53">
        <v>477776.4</v>
      </c>
      <c r="P53">
        <v>1015248</v>
      </c>
      <c r="Q53">
        <v>268641.2</v>
      </c>
      <c r="R53">
        <v>1099413.6000000001</v>
      </c>
      <c r="S53">
        <v>261974.39999999999</v>
      </c>
      <c r="T53">
        <v>1762472.6</v>
      </c>
      <c r="U53">
        <v>1103291.8</v>
      </c>
      <c r="V53">
        <v>2941226.4</v>
      </c>
      <c r="W53">
        <v>575323.6</v>
      </c>
      <c r="Y53">
        <v>0.66851915959268804</v>
      </c>
      <c r="Z53">
        <v>0.47879140134900811</v>
      </c>
      <c r="AA53">
        <v>0.45300014121457932</v>
      </c>
      <c r="AB53">
        <v>0.65226275959284974</v>
      </c>
      <c r="AC53">
        <v>0.33759653915767562</v>
      </c>
      <c r="AD53">
        <v>0.93256535441614685</v>
      </c>
      <c r="AE53">
        <v>0.3547109808772802</v>
      </c>
      <c r="AF53">
        <v>1.241334751155228</v>
      </c>
      <c r="AG53">
        <v>0.84467728193849323</v>
      </c>
      <c r="AH53">
        <v>1.18232806851156</v>
      </c>
      <c r="AI53">
        <v>0.88476044093258677</v>
      </c>
      <c r="AK53">
        <v>0.66851915959268804</v>
      </c>
      <c r="AL53">
        <v>0.2009700420778244</v>
      </c>
      <c r="AM53">
        <v>0.17953091710805891</v>
      </c>
      <c r="AN53">
        <v>0.65226275959284974</v>
      </c>
      <c r="AO53">
        <v>0.15733281998545859</v>
      </c>
      <c r="AP53">
        <v>0.93256535441614685</v>
      </c>
      <c r="AQ53">
        <v>0.15584094068035481</v>
      </c>
      <c r="AR53">
        <v>0.66770803215913477</v>
      </c>
      <c r="AS53">
        <v>0.15448790714144711</v>
      </c>
      <c r="AT53">
        <v>1.18232806851156</v>
      </c>
      <c r="AU53">
        <v>0.56698763435706501</v>
      </c>
      <c r="AW53">
        <v>8.6367026157677121E-2</v>
      </c>
      <c r="AY53">
        <f t="shared" si="3"/>
        <v>0.79487999999999981</v>
      </c>
      <c r="AZ53">
        <f t="shared" si="1"/>
        <v>0.79487999999999981</v>
      </c>
      <c r="BA53" t="str">
        <f t="shared" si="1"/>
        <v/>
      </c>
      <c r="BB53">
        <f t="shared" si="1"/>
        <v>0.79487999999999981</v>
      </c>
    </row>
    <row r="54" spans="1:54" x14ac:dyDescent="0.3">
      <c r="A54">
        <v>24</v>
      </c>
      <c r="B54" t="s">
        <v>92</v>
      </c>
      <c r="C54" t="s">
        <v>89</v>
      </c>
      <c r="D54" t="s">
        <v>80</v>
      </c>
      <c r="F54" s="22">
        <f t="shared" si="6"/>
        <v>0</v>
      </c>
      <c r="G54" s="22">
        <f t="shared" si="6"/>
        <v>0</v>
      </c>
      <c r="H54" s="26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141053.20000000001</v>
      </c>
      <c r="N54">
        <v>260914</v>
      </c>
      <c r="O54">
        <v>262539.40000000002</v>
      </c>
      <c r="P54">
        <v>81883</v>
      </c>
      <c r="Q54">
        <v>88562</v>
      </c>
      <c r="R54">
        <v>42326</v>
      </c>
      <c r="S54">
        <v>54729.8</v>
      </c>
      <c r="T54">
        <v>782969.8</v>
      </c>
      <c r="U54">
        <v>704618.2</v>
      </c>
      <c r="V54">
        <v>142347.4</v>
      </c>
      <c r="W54">
        <v>171614.4</v>
      </c>
      <c r="Y54">
        <v>0.2234136783983558</v>
      </c>
      <c r="Z54">
        <v>0.35819346564821902</v>
      </c>
      <c r="AA54">
        <v>0.32689543133601551</v>
      </c>
      <c r="AB54">
        <v>0.1703940864070318</v>
      </c>
      <c r="AC54">
        <v>0.21335959222051309</v>
      </c>
      <c r="AD54">
        <v>8.9140831213444433E-2</v>
      </c>
      <c r="AE54">
        <v>0.15731744370423259</v>
      </c>
      <c r="AF54">
        <v>0.41472668047063049</v>
      </c>
      <c r="AG54">
        <v>0.51694861678406601</v>
      </c>
      <c r="AH54">
        <v>0.33019006946124141</v>
      </c>
      <c r="AI54">
        <v>0.55265614064410329</v>
      </c>
      <c r="AK54">
        <v>0.2234136783983558</v>
      </c>
      <c r="AL54">
        <v>0.16070314301177849</v>
      </c>
      <c r="AM54">
        <v>0.14073304613120849</v>
      </c>
      <c r="AN54">
        <v>0.1703940864070318</v>
      </c>
      <c r="AO54">
        <v>0.10093293518875721</v>
      </c>
      <c r="AP54">
        <v>8.9140831213444433E-2</v>
      </c>
      <c r="AQ54">
        <v>8.7242857553064782E-2</v>
      </c>
      <c r="AR54">
        <v>0.2123693319037557</v>
      </c>
      <c r="AS54">
        <v>0.1095665379427373</v>
      </c>
      <c r="AT54">
        <v>0.33019006946124141</v>
      </c>
      <c r="AU54">
        <v>0.33483071019873017</v>
      </c>
      <c r="AW54">
        <v>8.5857686027884433E-2</v>
      </c>
      <c r="AY54">
        <f t="shared" si="3"/>
        <v>-0.58005503999999974</v>
      </c>
      <c r="AZ54" t="str">
        <f t="shared" si="1"/>
        <v/>
      </c>
      <c r="BA54">
        <f t="shared" si="1"/>
        <v>-0.58005503999999974</v>
      </c>
      <c r="BB54" t="str">
        <f t="shared" si="1"/>
        <v/>
      </c>
    </row>
    <row r="55" spans="1:54" x14ac:dyDescent="0.3">
      <c r="A55">
        <v>24</v>
      </c>
      <c r="B55" t="s">
        <v>93</v>
      </c>
      <c r="C55" t="s">
        <v>89</v>
      </c>
      <c r="D55" t="s">
        <v>80</v>
      </c>
      <c r="F55" s="22">
        <f t="shared" si="6"/>
        <v>0</v>
      </c>
      <c r="G55" s="22">
        <f t="shared" si="6"/>
        <v>1</v>
      </c>
      <c r="H55" s="26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87627.6</v>
      </c>
      <c r="N55">
        <v>360404.6</v>
      </c>
      <c r="O55">
        <v>363345.2</v>
      </c>
      <c r="P55">
        <v>62417.4</v>
      </c>
      <c r="Q55">
        <v>134850.20000000001</v>
      </c>
      <c r="R55">
        <v>25560.400000000001</v>
      </c>
      <c r="S55">
        <v>146774.20000000001</v>
      </c>
      <c r="T55">
        <v>754299.2</v>
      </c>
      <c r="U55">
        <v>714480</v>
      </c>
      <c r="V55">
        <v>104965.4</v>
      </c>
      <c r="W55">
        <v>505310.8</v>
      </c>
      <c r="Y55">
        <v>0.1858182505238801</v>
      </c>
      <c r="Z55">
        <v>0.43540410422720022</v>
      </c>
      <c r="AA55">
        <v>0.40282514519058171</v>
      </c>
      <c r="AB55">
        <v>0.16705828739213749</v>
      </c>
      <c r="AC55">
        <v>0.26968954640906301</v>
      </c>
      <c r="AD55">
        <v>5.2472618548199498E-2</v>
      </c>
      <c r="AE55">
        <v>0.25966140297241502</v>
      </c>
      <c r="AF55">
        <v>0.38097679517231869</v>
      </c>
      <c r="AG55">
        <v>0.5222358357161283</v>
      </c>
      <c r="AH55">
        <v>0.26137757860124111</v>
      </c>
      <c r="AI55">
        <v>0.72257948676124217</v>
      </c>
      <c r="AK55">
        <v>0.1858182505238801</v>
      </c>
      <c r="AL55">
        <v>0.17032123827375459</v>
      </c>
      <c r="AM55">
        <v>0.14842822263017291</v>
      </c>
      <c r="AN55">
        <v>0.16705828739213749</v>
      </c>
      <c r="AO55">
        <v>0.1094074224063661</v>
      </c>
      <c r="AP55">
        <v>5.2472618548199498E-2</v>
      </c>
      <c r="AQ55">
        <v>0.1188306879252195</v>
      </c>
      <c r="AR55">
        <v>0.19410918522626161</v>
      </c>
      <c r="AS55">
        <v>0.11374848531559099</v>
      </c>
      <c r="AT55">
        <v>0.26137757860124111</v>
      </c>
      <c r="AU55">
        <v>0.43116396064870061</v>
      </c>
      <c r="AW55">
        <v>8.2673218753188824E-2</v>
      </c>
      <c r="AY55">
        <f t="shared" si="3"/>
        <v>-0.58005503999999974</v>
      </c>
      <c r="AZ55" t="str">
        <f t="shared" si="1"/>
        <v/>
      </c>
      <c r="BA55">
        <f t="shared" si="1"/>
        <v>-0.58005503999999974</v>
      </c>
      <c r="BB55" t="str">
        <f t="shared" si="1"/>
        <v/>
      </c>
    </row>
    <row r="56" spans="1:54" x14ac:dyDescent="0.3">
      <c r="A56">
        <v>24</v>
      </c>
      <c r="B56" t="s">
        <v>94</v>
      </c>
      <c r="C56" t="s">
        <v>89</v>
      </c>
      <c r="D56" t="s">
        <v>80</v>
      </c>
      <c r="F56" s="22">
        <f t="shared" si="6"/>
        <v>0</v>
      </c>
      <c r="G56" s="22">
        <f t="shared" si="6"/>
        <v>0</v>
      </c>
      <c r="H56" s="26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659907.80000000005</v>
      </c>
      <c r="N56">
        <v>488294.6</v>
      </c>
      <c r="O56">
        <v>493985</v>
      </c>
      <c r="P56">
        <v>1677908.6</v>
      </c>
      <c r="Q56">
        <v>147961.20000000001</v>
      </c>
      <c r="R56">
        <v>1172437</v>
      </c>
      <c r="S56">
        <v>279442</v>
      </c>
      <c r="T56">
        <v>1783749</v>
      </c>
      <c r="U56">
        <v>1103963.3999999999</v>
      </c>
      <c r="V56">
        <v>1920067.8</v>
      </c>
      <c r="W56">
        <v>455574</v>
      </c>
      <c r="Y56">
        <v>0.60896263238973913</v>
      </c>
      <c r="Z56">
        <v>0.48385309269651772</v>
      </c>
      <c r="AA56">
        <v>0.44803990391083059</v>
      </c>
      <c r="AB56">
        <v>0.76415358639787878</v>
      </c>
      <c r="AC56">
        <v>0.26773935997043741</v>
      </c>
      <c r="AD56">
        <v>0.85997107834555209</v>
      </c>
      <c r="AE56">
        <v>0.35364067787304521</v>
      </c>
      <c r="AF56">
        <v>1.201162322890013</v>
      </c>
      <c r="AG56">
        <v>0.81302335378713908</v>
      </c>
      <c r="AH56">
        <v>0.89757268438115712</v>
      </c>
      <c r="AI56">
        <v>0.76907123592682181</v>
      </c>
      <c r="AK56">
        <v>0.60896263238973913</v>
      </c>
      <c r="AL56">
        <v>0.19760195878334341</v>
      </c>
      <c r="AM56">
        <v>0.16721026464365421</v>
      </c>
      <c r="AN56">
        <v>0.76415358639787878</v>
      </c>
      <c r="AO56">
        <v>0.1227879139943979</v>
      </c>
      <c r="AP56">
        <v>0.85997107834555209</v>
      </c>
      <c r="AQ56">
        <v>0.15834499308839439</v>
      </c>
      <c r="AR56">
        <v>0.64547301740385588</v>
      </c>
      <c r="AS56">
        <v>0.14852067772299049</v>
      </c>
      <c r="AT56">
        <v>0.89757268438115712</v>
      </c>
      <c r="AU56">
        <v>0.48021652875468129</v>
      </c>
      <c r="AW56">
        <v>8.4512907220050629E-2</v>
      </c>
      <c r="AY56">
        <f t="shared" si="3"/>
        <v>0.79487999999999981</v>
      </c>
      <c r="AZ56">
        <f t="shared" si="1"/>
        <v>0.79487999999999981</v>
      </c>
      <c r="BA56" t="str">
        <f t="shared" si="1"/>
        <v/>
      </c>
      <c r="BB56">
        <f t="shared" si="1"/>
        <v>0.79487999999999981</v>
      </c>
    </row>
    <row r="57" spans="1:54" x14ac:dyDescent="0.3">
      <c r="A57">
        <v>24</v>
      </c>
      <c r="B57" t="s">
        <v>95</v>
      </c>
      <c r="C57" t="s">
        <v>89</v>
      </c>
      <c r="D57" t="s">
        <v>80</v>
      </c>
      <c r="F57" s="22">
        <f t="shared" si="6"/>
        <v>0</v>
      </c>
      <c r="G57" s="22">
        <f t="shared" si="6"/>
        <v>0</v>
      </c>
      <c r="H57" s="26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2546862</v>
      </c>
      <c r="N57">
        <v>1562228.2</v>
      </c>
      <c r="O57">
        <v>1596186.2</v>
      </c>
      <c r="P57">
        <v>1017681</v>
      </c>
      <c r="Q57">
        <v>542686.19999999995</v>
      </c>
      <c r="R57">
        <v>2405245.7999999998</v>
      </c>
      <c r="S57">
        <v>1110780</v>
      </c>
      <c r="T57">
        <v>1768212.8</v>
      </c>
      <c r="U57">
        <v>1159327</v>
      </c>
      <c r="V57">
        <v>8774115</v>
      </c>
      <c r="W57">
        <v>1895378.8</v>
      </c>
      <c r="Y57">
        <v>1.7602489144075659</v>
      </c>
      <c r="Z57">
        <v>1.101427260506898</v>
      </c>
      <c r="AA57">
        <v>1.0952235220465809</v>
      </c>
      <c r="AB57">
        <v>0.96772423820220865</v>
      </c>
      <c r="AC57">
        <v>0.56669321779045279</v>
      </c>
      <c r="AD57">
        <v>1.823942049592733</v>
      </c>
      <c r="AE57">
        <v>0.91449588453397157</v>
      </c>
      <c r="AF57">
        <v>1.1114012502599511</v>
      </c>
      <c r="AG57">
        <v>0.81093223826028404</v>
      </c>
      <c r="AH57">
        <v>2.8397423578426242</v>
      </c>
      <c r="AI57">
        <v>1.954483354557305</v>
      </c>
      <c r="AK57">
        <v>1.7602489144075659</v>
      </c>
      <c r="AL57">
        <v>0.46286883307620891</v>
      </c>
      <c r="AM57">
        <v>0.4615982819814235</v>
      </c>
      <c r="AN57">
        <v>0.96772423820220865</v>
      </c>
      <c r="AO57">
        <v>0.25638303700834508</v>
      </c>
      <c r="AP57">
        <v>1.823942049592733</v>
      </c>
      <c r="AQ57">
        <v>0.34069852409884333</v>
      </c>
      <c r="AR57">
        <v>0.59836508422158663</v>
      </c>
      <c r="AS57">
        <v>0.1598050588741898</v>
      </c>
      <c r="AT57">
        <v>2.8397423578426242</v>
      </c>
      <c r="AU57">
        <v>1.406271799327806</v>
      </c>
      <c r="AW57">
        <v>7.672178116627032E-2</v>
      </c>
      <c r="AY57">
        <f t="shared" si="3"/>
        <v>-5.1839999999999997E-2</v>
      </c>
      <c r="AZ57" t="str">
        <f t="shared" si="1"/>
        <v/>
      </c>
      <c r="BA57">
        <f t="shared" si="1"/>
        <v>-5.1839999999999997E-2</v>
      </c>
      <c r="BB57" t="str">
        <f t="shared" si="1"/>
        <v/>
      </c>
    </row>
    <row r="58" spans="1:54" x14ac:dyDescent="0.3">
      <c r="A58">
        <v>24</v>
      </c>
      <c r="B58" t="s">
        <v>96</v>
      </c>
      <c r="C58" t="s">
        <v>89</v>
      </c>
      <c r="D58" t="s">
        <v>80</v>
      </c>
      <c r="F58" s="22">
        <f t="shared" si="6"/>
        <v>0</v>
      </c>
      <c r="G58" s="22">
        <f t="shared" si="6"/>
        <v>1</v>
      </c>
      <c r="H58" s="26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392252.4</v>
      </c>
      <c r="N58">
        <v>324159.40000000002</v>
      </c>
      <c r="O58">
        <v>326848.8</v>
      </c>
      <c r="P58">
        <v>209236.2</v>
      </c>
      <c r="Q58">
        <v>119625.60000000001</v>
      </c>
      <c r="R58">
        <v>223061.4</v>
      </c>
      <c r="S58">
        <v>111655.6</v>
      </c>
      <c r="T58">
        <v>780876.80000000005</v>
      </c>
      <c r="U58">
        <v>713363.6</v>
      </c>
      <c r="V58">
        <v>659255.80000000005</v>
      </c>
      <c r="W58">
        <v>300460</v>
      </c>
      <c r="Y58">
        <v>0.41253289314918218</v>
      </c>
      <c r="Z58">
        <v>0.35739431446418168</v>
      </c>
      <c r="AA58">
        <v>0.34604393858462568</v>
      </c>
      <c r="AB58">
        <v>0.33009451560792508</v>
      </c>
      <c r="AC58">
        <v>0.25987151900189931</v>
      </c>
      <c r="AD58">
        <v>0.30585886896587899</v>
      </c>
      <c r="AE58">
        <v>0.20468180151656259</v>
      </c>
      <c r="AF58">
        <v>0.38027424248866742</v>
      </c>
      <c r="AG58">
        <v>0.4869569913018495</v>
      </c>
      <c r="AH58">
        <v>0.60349226756952701</v>
      </c>
      <c r="AI58">
        <v>0.63933963663876059</v>
      </c>
      <c r="AK58">
        <v>0.41253289314918218</v>
      </c>
      <c r="AL58">
        <v>0.1516883766744285</v>
      </c>
      <c r="AM58">
        <v>0.14181243036873639</v>
      </c>
      <c r="AN58">
        <v>0.33009451560792508</v>
      </c>
      <c r="AO58">
        <v>0.118091265799012</v>
      </c>
      <c r="AP58">
        <v>0.30585886896587899</v>
      </c>
      <c r="AQ58">
        <v>0.1026305448263883</v>
      </c>
      <c r="AR58">
        <v>0.19459239030256861</v>
      </c>
      <c r="AS58">
        <v>0.1069739423226565</v>
      </c>
      <c r="AT58">
        <v>0.60349226756952701</v>
      </c>
      <c r="AU58">
        <v>0.39181140717118979</v>
      </c>
      <c r="AW58">
        <v>7.3129572672769386E-2</v>
      </c>
      <c r="AY58">
        <f t="shared" si="3"/>
        <v>-0.1629849599999999</v>
      </c>
      <c r="AZ58" t="str">
        <f t="shared" si="1"/>
        <v/>
      </c>
      <c r="BA58">
        <f t="shared" si="1"/>
        <v>-0.1629849599999999</v>
      </c>
      <c r="BB58" t="str">
        <f t="shared" si="1"/>
        <v/>
      </c>
    </row>
    <row r="59" spans="1:54" x14ac:dyDescent="0.3">
      <c r="F59" s="22"/>
      <c r="G59" s="22"/>
      <c r="H59" s="26"/>
    </row>
    <row r="60" spans="1:54" x14ac:dyDescent="0.3">
      <c r="F60" s="22"/>
      <c r="G60" s="22"/>
      <c r="H60" s="26"/>
    </row>
    <row r="61" spans="1:54" x14ac:dyDescent="0.3">
      <c r="F61" s="22"/>
      <c r="G61" s="22"/>
      <c r="H61" s="26"/>
    </row>
    <row r="62" spans="1:54" x14ac:dyDescent="0.3">
      <c r="F62" s="22"/>
      <c r="G62" s="22"/>
      <c r="H62" s="26"/>
    </row>
    <row r="63" spans="1:54" x14ac:dyDescent="0.3">
      <c r="F63" s="22"/>
      <c r="G63" s="22"/>
      <c r="H63" s="26"/>
    </row>
    <row r="64" spans="1:54" x14ac:dyDescent="0.3">
      <c r="F64" s="22"/>
      <c r="G64" s="22"/>
      <c r="H64" s="26"/>
    </row>
    <row r="65" spans="6:8" x14ac:dyDescent="0.3">
      <c r="F65" s="22"/>
      <c r="G65" s="22"/>
      <c r="H65" s="26"/>
    </row>
    <row r="66" spans="6:8" x14ac:dyDescent="0.3">
      <c r="F66" s="22"/>
      <c r="G66" s="22"/>
      <c r="H66" s="26"/>
    </row>
    <row r="67" spans="6:8" x14ac:dyDescent="0.3">
      <c r="F67" s="22"/>
      <c r="G67" s="22"/>
      <c r="H67" s="26"/>
    </row>
    <row r="68" spans="6:8" x14ac:dyDescent="0.3">
      <c r="F68" s="22"/>
      <c r="G68" s="22"/>
      <c r="H68" s="26"/>
    </row>
    <row r="69" spans="6:8" x14ac:dyDescent="0.3">
      <c r="F69" s="22"/>
      <c r="G69" s="22"/>
      <c r="H69" s="26"/>
    </row>
    <row r="70" spans="6:8" x14ac:dyDescent="0.3">
      <c r="F70" s="22"/>
      <c r="G70" s="22"/>
      <c r="H70" s="26"/>
    </row>
    <row r="71" spans="6:8" x14ac:dyDescent="0.3">
      <c r="F71" s="22"/>
      <c r="G71" s="22"/>
      <c r="H71" s="26"/>
    </row>
    <row r="72" spans="6:8" x14ac:dyDescent="0.3">
      <c r="F72" s="22"/>
      <c r="G72" s="22"/>
      <c r="H72" s="26"/>
    </row>
    <row r="73" spans="6:8" x14ac:dyDescent="0.3">
      <c r="F73" s="22"/>
      <c r="G73" s="22"/>
      <c r="H73" s="26"/>
    </row>
    <row r="74" spans="6:8" x14ac:dyDescent="0.3">
      <c r="F74" s="22"/>
      <c r="G74" s="22"/>
      <c r="H74" s="26"/>
    </row>
    <row r="75" spans="6:8" x14ac:dyDescent="0.3">
      <c r="F75" s="22"/>
      <c r="G75" s="22"/>
      <c r="H75" s="26"/>
    </row>
    <row r="76" spans="6:8" x14ac:dyDescent="0.3">
      <c r="F76" s="22"/>
      <c r="G76" s="22"/>
      <c r="H76" s="26"/>
    </row>
    <row r="77" spans="6:8" x14ac:dyDescent="0.3">
      <c r="F77" s="22"/>
      <c r="G77" s="22"/>
      <c r="H77" s="26"/>
    </row>
    <row r="78" spans="6:8" x14ac:dyDescent="0.3">
      <c r="F78" s="22"/>
      <c r="G78" s="22"/>
      <c r="H78" s="26"/>
    </row>
    <row r="79" spans="6:8" x14ac:dyDescent="0.3">
      <c r="F79" s="22"/>
      <c r="G79" s="22"/>
      <c r="H79" s="26"/>
    </row>
    <row r="80" spans="6:8" x14ac:dyDescent="0.3">
      <c r="F80" s="22"/>
      <c r="G80" s="22"/>
      <c r="H80" s="26"/>
    </row>
    <row r="81" spans="6:8" x14ac:dyDescent="0.3">
      <c r="F81" s="22"/>
      <c r="G81" s="22"/>
      <c r="H81" s="26"/>
    </row>
    <row r="82" spans="6:8" x14ac:dyDescent="0.3">
      <c r="F82" s="22"/>
      <c r="G82" s="22"/>
      <c r="H82" s="26"/>
    </row>
    <row r="83" spans="6:8" x14ac:dyDescent="0.3">
      <c r="F83" s="22"/>
      <c r="G83" s="22"/>
      <c r="H83" s="26"/>
    </row>
    <row r="84" spans="6:8" x14ac:dyDescent="0.3">
      <c r="F84" s="22"/>
      <c r="G84" s="22"/>
      <c r="H84" s="26"/>
    </row>
    <row r="85" spans="6:8" x14ac:dyDescent="0.3">
      <c r="F85" s="22"/>
      <c r="G85" s="22"/>
      <c r="H85" s="26"/>
    </row>
    <row r="86" spans="6:8" x14ac:dyDescent="0.3">
      <c r="F86" s="22"/>
      <c r="G86" s="22"/>
      <c r="H86" s="26"/>
    </row>
    <row r="87" spans="6:8" x14ac:dyDescent="0.3">
      <c r="F87" s="22"/>
      <c r="G87" s="22"/>
      <c r="H87" s="26"/>
    </row>
    <row r="88" spans="6:8" x14ac:dyDescent="0.3">
      <c r="F88" s="22"/>
      <c r="G88" s="22"/>
      <c r="H88" s="26"/>
    </row>
    <row r="89" spans="6:8" x14ac:dyDescent="0.3">
      <c r="F89" s="22"/>
      <c r="G89" s="22"/>
      <c r="H89" s="26"/>
    </row>
    <row r="90" spans="6:8" x14ac:dyDescent="0.3">
      <c r="F90" s="22"/>
      <c r="G90" s="22"/>
      <c r="H90" s="26"/>
    </row>
    <row r="91" spans="6:8" x14ac:dyDescent="0.3">
      <c r="F91" s="22"/>
      <c r="G91" s="22"/>
      <c r="H91" s="26"/>
    </row>
    <row r="92" spans="6:8" x14ac:dyDescent="0.3">
      <c r="F92" s="22"/>
      <c r="G92" s="22"/>
      <c r="H92" s="26"/>
    </row>
    <row r="93" spans="6:8" x14ac:dyDescent="0.3">
      <c r="F93" s="22"/>
      <c r="G93" s="22"/>
      <c r="H93" s="26"/>
    </row>
    <row r="94" spans="6:8" x14ac:dyDescent="0.3">
      <c r="F94" s="22"/>
      <c r="G94" s="22"/>
      <c r="H94" s="26"/>
    </row>
    <row r="95" spans="6:8" x14ac:dyDescent="0.3">
      <c r="F95" s="22"/>
      <c r="G95" s="22"/>
      <c r="H95" s="26"/>
    </row>
    <row r="96" spans="6:8" x14ac:dyDescent="0.3">
      <c r="F96" s="22"/>
      <c r="G96" s="22"/>
      <c r="H96" s="26"/>
    </row>
    <row r="97" spans="6:8" x14ac:dyDescent="0.3">
      <c r="F97" s="22"/>
      <c r="G97" s="22"/>
      <c r="H97" s="26"/>
    </row>
    <row r="98" spans="6:8" x14ac:dyDescent="0.3">
      <c r="F98" s="22"/>
      <c r="G98" s="22"/>
      <c r="H98" s="26"/>
    </row>
    <row r="99" spans="6:8" x14ac:dyDescent="0.3">
      <c r="F99" s="22"/>
      <c r="G99" s="22"/>
      <c r="H99" s="26"/>
    </row>
    <row r="100" spans="6:8" x14ac:dyDescent="0.3">
      <c r="F100" s="22"/>
      <c r="G100" s="22"/>
      <c r="H100" s="26"/>
    </row>
    <row r="101" spans="6:8" x14ac:dyDescent="0.3">
      <c r="F101" s="22"/>
      <c r="G101" s="22"/>
      <c r="H101" s="26"/>
    </row>
    <row r="102" spans="6:8" x14ac:dyDescent="0.3">
      <c r="F102" s="22"/>
      <c r="G102" s="22"/>
      <c r="H102" s="26"/>
    </row>
    <row r="103" spans="6:8" x14ac:dyDescent="0.3">
      <c r="F103" s="22"/>
      <c r="G103" s="22"/>
      <c r="H103" s="26"/>
    </row>
    <row r="104" spans="6:8" x14ac:dyDescent="0.3">
      <c r="F104" s="22"/>
      <c r="G104" s="22"/>
      <c r="H104" s="26"/>
    </row>
    <row r="105" spans="6:8" x14ac:dyDescent="0.3">
      <c r="F105" s="22"/>
      <c r="G105" s="22"/>
      <c r="H105" s="26"/>
    </row>
    <row r="106" spans="6:8" x14ac:dyDescent="0.3">
      <c r="F106" s="22"/>
      <c r="G106" s="22"/>
      <c r="H106" s="26"/>
    </row>
    <row r="107" spans="6:8" x14ac:dyDescent="0.3">
      <c r="F107" s="22"/>
      <c r="G107" s="22"/>
      <c r="H107" s="26"/>
    </row>
    <row r="108" spans="6:8" x14ac:dyDescent="0.3">
      <c r="F108" s="22"/>
      <c r="G108" s="22"/>
      <c r="H108" s="26"/>
    </row>
    <row r="109" spans="6:8" x14ac:dyDescent="0.3">
      <c r="F109" s="22"/>
      <c r="G109" s="22"/>
      <c r="H109" s="26"/>
    </row>
    <row r="110" spans="6:8" x14ac:dyDescent="0.3">
      <c r="F110" s="22"/>
      <c r="G110" s="22"/>
      <c r="H110" s="26"/>
    </row>
    <row r="111" spans="6:8" x14ac:dyDescent="0.3">
      <c r="F111" s="22"/>
      <c r="G111" s="22"/>
      <c r="H111" s="26"/>
    </row>
    <row r="112" spans="6:8" x14ac:dyDescent="0.3">
      <c r="F112" s="22"/>
      <c r="G112" s="22"/>
      <c r="H112" s="26"/>
    </row>
    <row r="113" spans="6:8" x14ac:dyDescent="0.3">
      <c r="F113" s="22"/>
      <c r="G113" s="22"/>
      <c r="H113" s="26"/>
    </row>
    <row r="114" spans="6:8" x14ac:dyDescent="0.3">
      <c r="F114" s="22"/>
      <c r="G114" s="22"/>
      <c r="H114" s="26"/>
    </row>
    <row r="115" spans="6:8" x14ac:dyDescent="0.3">
      <c r="F115" s="22"/>
      <c r="G115" s="22"/>
      <c r="H115" s="26"/>
    </row>
    <row r="116" spans="6:8" x14ac:dyDescent="0.3">
      <c r="F116" s="22"/>
      <c r="G116" s="22"/>
      <c r="H116" s="26"/>
    </row>
    <row r="117" spans="6:8" x14ac:dyDescent="0.3">
      <c r="F117" s="22"/>
      <c r="G117" s="22"/>
      <c r="H117" s="26"/>
    </row>
    <row r="118" spans="6:8" x14ac:dyDescent="0.3">
      <c r="F118" s="22"/>
      <c r="G118" s="22"/>
      <c r="H118" s="26"/>
    </row>
    <row r="119" spans="6:8" x14ac:dyDescent="0.3">
      <c r="F119" s="22"/>
      <c r="G119" s="22"/>
      <c r="H119" s="26"/>
    </row>
    <row r="120" spans="6:8" x14ac:dyDescent="0.3">
      <c r="F120" s="22"/>
      <c r="G120" s="22"/>
      <c r="H120" s="26"/>
    </row>
    <row r="121" spans="6:8" x14ac:dyDescent="0.3">
      <c r="F121" s="22"/>
      <c r="G121" s="22"/>
      <c r="H121" s="26"/>
    </row>
    <row r="122" spans="6:8" x14ac:dyDescent="0.3">
      <c r="F122" s="22"/>
      <c r="G122" s="22"/>
      <c r="H122" s="26"/>
    </row>
    <row r="123" spans="6:8" x14ac:dyDescent="0.3">
      <c r="F123" s="22"/>
      <c r="G123" s="22"/>
      <c r="H123" s="26"/>
    </row>
    <row r="124" spans="6:8" x14ac:dyDescent="0.3">
      <c r="F124" s="22"/>
      <c r="G124" s="22"/>
      <c r="H124" s="26"/>
    </row>
    <row r="125" spans="6:8" x14ac:dyDescent="0.3">
      <c r="F125" s="22"/>
      <c r="G125" s="22"/>
      <c r="H125" s="26"/>
    </row>
    <row r="126" spans="6:8" x14ac:dyDescent="0.3">
      <c r="F126" s="22"/>
      <c r="G126" s="22"/>
      <c r="H126" s="26"/>
    </row>
    <row r="127" spans="6:8" x14ac:dyDescent="0.3">
      <c r="F127" s="22"/>
      <c r="G127" s="22"/>
      <c r="H127" s="26"/>
    </row>
    <row r="128" spans="6:8" x14ac:dyDescent="0.3">
      <c r="F128" s="22"/>
      <c r="G128" s="22"/>
      <c r="H128" s="26"/>
    </row>
    <row r="129" spans="6:8" x14ac:dyDescent="0.3">
      <c r="F129" s="22"/>
      <c r="G129" s="22"/>
      <c r="H129" s="26"/>
    </row>
    <row r="130" spans="6:8" x14ac:dyDescent="0.3">
      <c r="F130" s="22"/>
      <c r="G130" s="22"/>
      <c r="H130" s="26"/>
    </row>
    <row r="131" spans="6:8" x14ac:dyDescent="0.3">
      <c r="F131" s="22"/>
      <c r="G131" s="22"/>
      <c r="H131" s="26"/>
    </row>
    <row r="132" spans="6:8" x14ac:dyDescent="0.3">
      <c r="F132" s="22"/>
      <c r="G132" s="22"/>
      <c r="H132" s="26"/>
    </row>
    <row r="133" spans="6:8" x14ac:dyDescent="0.3">
      <c r="F133" s="22"/>
      <c r="G133" s="22"/>
      <c r="H133" s="26"/>
    </row>
    <row r="134" spans="6:8" x14ac:dyDescent="0.3">
      <c r="F134" s="22"/>
      <c r="G134" s="22"/>
      <c r="H134" s="26"/>
    </row>
    <row r="135" spans="6:8" x14ac:dyDescent="0.3">
      <c r="F135" s="22"/>
      <c r="G135" s="22"/>
      <c r="H135" s="26"/>
    </row>
    <row r="136" spans="6:8" x14ac:dyDescent="0.3">
      <c r="F136" s="22"/>
      <c r="G136" s="22"/>
      <c r="H136" s="26"/>
    </row>
    <row r="137" spans="6:8" x14ac:dyDescent="0.3">
      <c r="F137" s="22"/>
      <c r="G137" s="22"/>
      <c r="H137" s="26"/>
    </row>
    <row r="138" spans="6:8" x14ac:dyDescent="0.3">
      <c r="F138" s="22"/>
      <c r="G138" s="22"/>
      <c r="H138" s="26"/>
    </row>
    <row r="139" spans="6:8" x14ac:dyDescent="0.3">
      <c r="F139" s="22"/>
      <c r="G139" s="22"/>
      <c r="H139" s="26"/>
    </row>
    <row r="140" spans="6:8" x14ac:dyDescent="0.3">
      <c r="F140" s="22"/>
      <c r="G140" s="22"/>
      <c r="H140" s="26"/>
    </row>
    <row r="141" spans="6:8" x14ac:dyDescent="0.3">
      <c r="F141" s="22"/>
      <c r="G141" s="22"/>
      <c r="H141" s="26"/>
    </row>
    <row r="142" spans="6:8" x14ac:dyDescent="0.3">
      <c r="F142" s="22"/>
      <c r="G142" s="22"/>
      <c r="H142" s="26"/>
    </row>
    <row r="143" spans="6:8" x14ac:dyDescent="0.3">
      <c r="F143" s="22"/>
      <c r="G143" s="22"/>
      <c r="H143" s="26"/>
    </row>
    <row r="144" spans="6:8" x14ac:dyDescent="0.3">
      <c r="F144" s="22"/>
      <c r="G144" s="22"/>
      <c r="H144" s="26"/>
    </row>
    <row r="145" spans="6:8" x14ac:dyDescent="0.3">
      <c r="F145" s="22"/>
      <c r="G145" s="22"/>
      <c r="H145" s="26"/>
    </row>
    <row r="146" spans="6:8" x14ac:dyDescent="0.3">
      <c r="F146" s="22"/>
      <c r="G146" s="22"/>
      <c r="H146" s="26"/>
    </row>
    <row r="147" spans="6:8" x14ac:dyDescent="0.3">
      <c r="F147" s="22"/>
      <c r="G147" s="22"/>
      <c r="H147" s="26"/>
    </row>
    <row r="148" spans="6:8" x14ac:dyDescent="0.3">
      <c r="F148" s="22"/>
      <c r="G148" s="22"/>
      <c r="H148" s="26"/>
    </row>
    <row r="149" spans="6:8" x14ac:dyDescent="0.3">
      <c r="F149" s="22"/>
      <c r="G149" s="22"/>
      <c r="H149" s="26"/>
    </row>
    <row r="150" spans="6:8" x14ac:dyDescent="0.3">
      <c r="F150" s="22"/>
      <c r="G150" s="22"/>
      <c r="H150" s="26"/>
    </row>
    <row r="151" spans="6:8" x14ac:dyDescent="0.3">
      <c r="F151" s="22"/>
      <c r="G151" s="22"/>
      <c r="H151" s="26"/>
    </row>
    <row r="152" spans="6:8" x14ac:dyDescent="0.3">
      <c r="F152" s="22"/>
      <c r="G152" s="22"/>
      <c r="H152" s="26"/>
    </row>
    <row r="153" spans="6:8" x14ac:dyDescent="0.3">
      <c r="F153" s="22"/>
      <c r="G153" s="22"/>
      <c r="H153" s="26"/>
    </row>
    <row r="154" spans="6:8" x14ac:dyDescent="0.3">
      <c r="F154" s="22"/>
      <c r="G154" s="22"/>
      <c r="H154" s="26"/>
    </row>
    <row r="155" spans="6:8" x14ac:dyDescent="0.3">
      <c r="F155" s="22"/>
      <c r="G155" s="22"/>
      <c r="H155" s="26"/>
    </row>
    <row r="156" spans="6:8" x14ac:dyDescent="0.3">
      <c r="F156" s="22"/>
      <c r="G156" s="22"/>
      <c r="H156" s="26"/>
    </row>
    <row r="157" spans="6:8" x14ac:dyDescent="0.3">
      <c r="F157" s="22"/>
      <c r="G157" s="22"/>
      <c r="H157" s="26"/>
    </row>
    <row r="158" spans="6:8" x14ac:dyDescent="0.3">
      <c r="F158" s="22"/>
      <c r="G158" s="22"/>
      <c r="H158" s="26"/>
    </row>
    <row r="159" spans="6:8" x14ac:dyDescent="0.3">
      <c r="F159" s="22"/>
      <c r="G159" s="22"/>
      <c r="H159" s="26"/>
    </row>
    <row r="160" spans="6:8" x14ac:dyDescent="0.3">
      <c r="F160" s="22"/>
      <c r="G160" s="22"/>
      <c r="H160" s="26"/>
    </row>
    <row r="161" spans="6:8" x14ac:dyDescent="0.3">
      <c r="F161" s="22"/>
      <c r="G161" s="22"/>
      <c r="H161" s="26"/>
    </row>
    <row r="162" spans="6:8" x14ac:dyDescent="0.3">
      <c r="F162" s="22"/>
      <c r="G162" s="22"/>
      <c r="H162" s="26"/>
    </row>
    <row r="163" spans="6:8" x14ac:dyDescent="0.3">
      <c r="F163" s="22"/>
      <c r="G163" s="22"/>
      <c r="H163" s="26"/>
    </row>
    <row r="164" spans="6:8" x14ac:dyDescent="0.3">
      <c r="F164" s="22"/>
      <c r="G164" s="22"/>
      <c r="H164" s="26"/>
    </row>
    <row r="165" spans="6:8" x14ac:dyDescent="0.3">
      <c r="F165" s="22"/>
      <c r="G165" s="22"/>
      <c r="H165" s="26"/>
    </row>
    <row r="166" spans="6:8" x14ac:dyDescent="0.3">
      <c r="F166" s="22"/>
      <c r="G166" s="22"/>
      <c r="H166" s="26"/>
    </row>
    <row r="167" spans="6:8" x14ac:dyDescent="0.3">
      <c r="F167" s="22"/>
      <c r="G167" s="22"/>
      <c r="H167" s="26"/>
    </row>
    <row r="168" spans="6:8" x14ac:dyDescent="0.3">
      <c r="F168" s="22"/>
      <c r="G168" s="22"/>
      <c r="H168" s="26"/>
    </row>
    <row r="169" spans="6:8" x14ac:dyDescent="0.3">
      <c r="F169" s="22"/>
      <c r="G169" s="22"/>
      <c r="H169" s="26"/>
    </row>
    <row r="170" spans="6:8" x14ac:dyDescent="0.3">
      <c r="F170" s="22"/>
      <c r="G170" s="22"/>
      <c r="H170" s="26"/>
    </row>
    <row r="171" spans="6:8" x14ac:dyDescent="0.3">
      <c r="F171" s="22"/>
      <c r="G171" s="22"/>
      <c r="H171" s="26"/>
    </row>
    <row r="172" spans="6:8" x14ac:dyDescent="0.3">
      <c r="F172" s="22"/>
      <c r="G172" s="22"/>
      <c r="H172" s="26"/>
    </row>
    <row r="173" spans="6:8" x14ac:dyDescent="0.3">
      <c r="F173" s="22"/>
      <c r="G173" s="22"/>
      <c r="H173" s="26"/>
    </row>
    <row r="174" spans="6:8" x14ac:dyDescent="0.3">
      <c r="F174" s="22"/>
      <c r="G174" s="22"/>
      <c r="H174" s="26"/>
    </row>
    <row r="175" spans="6:8" x14ac:dyDescent="0.3">
      <c r="F175" s="22"/>
      <c r="G175" s="22"/>
      <c r="H175" s="26"/>
    </row>
    <row r="176" spans="6:8" x14ac:dyDescent="0.3">
      <c r="F176" s="22"/>
      <c r="G176" s="22"/>
      <c r="H176" s="26"/>
    </row>
    <row r="177" spans="6:8" x14ac:dyDescent="0.3">
      <c r="F177" s="22"/>
      <c r="G177" s="22"/>
      <c r="H177" s="26"/>
    </row>
    <row r="178" spans="6:8" x14ac:dyDescent="0.3">
      <c r="F178" s="22"/>
      <c r="G178" s="22"/>
      <c r="H178" s="26"/>
    </row>
    <row r="179" spans="6:8" x14ac:dyDescent="0.3">
      <c r="F179" s="22"/>
      <c r="G179" s="22"/>
      <c r="H179" s="26"/>
    </row>
    <row r="180" spans="6:8" x14ac:dyDescent="0.3">
      <c r="F180" s="22"/>
      <c r="G180" s="22"/>
      <c r="H180" s="26"/>
    </row>
    <row r="181" spans="6:8" x14ac:dyDescent="0.3">
      <c r="F181" s="22"/>
      <c r="G181" s="22"/>
      <c r="H181" s="26"/>
    </row>
    <row r="182" spans="6:8" x14ac:dyDescent="0.3">
      <c r="F182" s="22"/>
      <c r="G182" s="22"/>
      <c r="H182" s="26"/>
    </row>
    <row r="183" spans="6:8" x14ac:dyDescent="0.3">
      <c r="F183" s="22"/>
      <c r="G183" s="22"/>
      <c r="H183" s="26"/>
    </row>
    <row r="184" spans="6:8" x14ac:dyDescent="0.3">
      <c r="F184" s="22"/>
      <c r="G184" s="22"/>
      <c r="H184" s="26"/>
    </row>
    <row r="185" spans="6:8" x14ac:dyDescent="0.3">
      <c r="F185" s="22"/>
      <c r="G185" s="22"/>
      <c r="H185" s="26"/>
    </row>
    <row r="186" spans="6:8" x14ac:dyDescent="0.3">
      <c r="F186" s="22"/>
      <c r="G186" s="22"/>
      <c r="H186" s="26"/>
    </row>
    <row r="187" spans="6:8" x14ac:dyDescent="0.3">
      <c r="F187" s="22"/>
      <c r="G187" s="22"/>
      <c r="H187" s="26"/>
    </row>
    <row r="188" spans="6:8" x14ac:dyDescent="0.3">
      <c r="F188" s="22"/>
      <c r="G188" s="22"/>
      <c r="H188" s="26"/>
    </row>
    <row r="189" spans="6:8" x14ac:dyDescent="0.3">
      <c r="F189" s="22"/>
      <c r="G189" s="22"/>
      <c r="H189" s="26"/>
    </row>
    <row r="190" spans="6:8" x14ac:dyDescent="0.3">
      <c r="F190" s="22"/>
      <c r="G190" s="22"/>
      <c r="H190" s="26"/>
    </row>
    <row r="191" spans="6:8" x14ac:dyDescent="0.3">
      <c r="F191" s="22"/>
      <c r="G191" s="22"/>
      <c r="H191" s="26"/>
    </row>
    <row r="192" spans="6:8" x14ac:dyDescent="0.3">
      <c r="F192" s="22"/>
      <c r="G192" s="22"/>
      <c r="H192" s="26"/>
    </row>
    <row r="193" spans="6:8" x14ac:dyDescent="0.3">
      <c r="F193" s="22"/>
      <c r="G193" s="22"/>
      <c r="H193" s="26"/>
    </row>
    <row r="194" spans="6:8" x14ac:dyDescent="0.3">
      <c r="F194" s="22"/>
      <c r="G194" s="22"/>
      <c r="H194" s="26"/>
    </row>
    <row r="195" spans="6:8" x14ac:dyDescent="0.3">
      <c r="F195" s="22"/>
      <c r="G195" s="22"/>
      <c r="H195" s="26"/>
    </row>
    <row r="196" spans="6:8" x14ac:dyDescent="0.3">
      <c r="F196" s="22"/>
      <c r="G196" s="22"/>
      <c r="H196" s="26"/>
    </row>
    <row r="197" spans="6:8" x14ac:dyDescent="0.3">
      <c r="F197" s="22"/>
      <c r="G197" s="22"/>
      <c r="H197" s="26"/>
    </row>
    <row r="198" spans="6:8" x14ac:dyDescent="0.3">
      <c r="F198" s="22"/>
      <c r="G198" s="22"/>
      <c r="H198" s="26"/>
    </row>
    <row r="199" spans="6:8" x14ac:dyDescent="0.3">
      <c r="F199" s="22"/>
      <c r="G199" s="22"/>
      <c r="H199" s="26"/>
    </row>
    <row r="200" spans="6:8" x14ac:dyDescent="0.3">
      <c r="F200" s="22"/>
      <c r="G200" s="22"/>
      <c r="H200" s="26"/>
    </row>
    <row r="201" spans="6:8" x14ac:dyDescent="0.3">
      <c r="F201" s="22"/>
      <c r="G201" s="22"/>
      <c r="H201" s="26"/>
    </row>
    <row r="202" spans="6:8" x14ac:dyDescent="0.3">
      <c r="F202" s="22"/>
      <c r="G202" s="22"/>
      <c r="H202" s="26"/>
    </row>
    <row r="203" spans="6:8" x14ac:dyDescent="0.3">
      <c r="F203" s="22"/>
      <c r="G203" s="22"/>
      <c r="H203" s="26"/>
    </row>
    <row r="204" spans="6:8" x14ac:dyDescent="0.3">
      <c r="F204" s="22"/>
      <c r="G204" s="22"/>
      <c r="H204" s="26"/>
    </row>
    <row r="205" spans="6:8" x14ac:dyDescent="0.3">
      <c r="F205" s="22"/>
      <c r="G205" s="22"/>
      <c r="H205" s="26"/>
    </row>
    <row r="206" spans="6:8" x14ac:dyDescent="0.3">
      <c r="F206" s="22"/>
      <c r="G206" s="22"/>
      <c r="H206" s="26"/>
    </row>
    <row r="207" spans="6:8" x14ac:dyDescent="0.3">
      <c r="F207" s="22"/>
      <c r="G207" s="22"/>
      <c r="H207" s="26"/>
    </row>
    <row r="208" spans="6:8" x14ac:dyDescent="0.3">
      <c r="F208" s="22"/>
      <c r="G208" s="22"/>
      <c r="H208" s="26"/>
    </row>
    <row r="209" spans="6:8" x14ac:dyDescent="0.3">
      <c r="F209" s="22"/>
      <c r="G209" s="22"/>
      <c r="H209" s="26"/>
    </row>
    <row r="210" spans="6:8" x14ac:dyDescent="0.3">
      <c r="F210" s="22"/>
      <c r="G210" s="22"/>
      <c r="H210" s="26"/>
    </row>
    <row r="211" spans="6:8" x14ac:dyDescent="0.3">
      <c r="F211" s="22"/>
      <c r="G211" s="22"/>
      <c r="H211" s="26"/>
    </row>
    <row r="212" spans="6:8" x14ac:dyDescent="0.3">
      <c r="F212" s="22"/>
      <c r="G212" s="22"/>
      <c r="H212" s="26"/>
    </row>
    <row r="213" spans="6:8" x14ac:dyDescent="0.3">
      <c r="F213" s="22"/>
      <c r="G213" s="22"/>
      <c r="H213" s="26"/>
    </row>
    <row r="214" spans="6:8" x14ac:dyDescent="0.3">
      <c r="F214" s="22"/>
      <c r="G214" s="22"/>
      <c r="H214" s="26"/>
    </row>
    <row r="215" spans="6:8" x14ac:dyDescent="0.3">
      <c r="F215" s="22"/>
      <c r="G215" s="22"/>
      <c r="H215" s="26"/>
    </row>
    <row r="216" spans="6:8" x14ac:dyDescent="0.3">
      <c r="F216" s="22"/>
      <c r="G216" s="22"/>
      <c r="H216" s="26"/>
    </row>
    <row r="217" spans="6:8" x14ac:dyDescent="0.3">
      <c r="F217" s="22"/>
      <c r="G217" s="22"/>
      <c r="H217" s="26"/>
    </row>
    <row r="218" spans="6:8" x14ac:dyDescent="0.3">
      <c r="F218" s="22"/>
      <c r="G218" s="22"/>
      <c r="H218" s="26"/>
    </row>
    <row r="219" spans="6:8" x14ac:dyDescent="0.3">
      <c r="F219" s="22"/>
      <c r="G219" s="22"/>
      <c r="H219" s="26"/>
    </row>
    <row r="220" spans="6:8" x14ac:dyDescent="0.3">
      <c r="F220" s="22"/>
      <c r="G220" s="22"/>
      <c r="H220" s="26"/>
    </row>
    <row r="221" spans="6:8" x14ac:dyDescent="0.3">
      <c r="F221" s="22"/>
      <c r="G221" s="22"/>
      <c r="H221" s="26"/>
    </row>
    <row r="222" spans="6:8" x14ac:dyDescent="0.3">
      <c r="F222" s="22"/>
      <c r="G222" s="22"/>
      <c r="H222" s="26"/>
    </row>
    <row r="223" spans="6:8" x14ac:dyDescent="0.3">
      <c r="F223" s="22"/>
      <c r="G223" s="22"/>
      <c r="H223" s="26"/>
    </row>
    <row r="224" spans="6:8" x14ac:dyDescent="0.3">
      <c r="F224" s="22"/>
      <c r="G224" s="22"/>
      <c r="H224" s="26"/>
    </row>
    <row r="225" spans="6:8" x14ac:dyDescent="0.3">
      <c r="F225" s="22"/>
      <c r="G225" s="22"/>
      <c r="H225" s="26"/>
    </row>
    <row r="226" spans="6:8" x14ac:dyDescent="0.3">
      <c r="F226" s="22"/>
      <c r="G226" s="22"/>
      <c r="H226" s="26"/>
    </row>
    <row r="227" spans="6:8" x14ac:dyDescent="0.3">
      <c r="F227" s="22"/>
      <c r="G227" s="22"/>
      <c r="H227" s="26"/>
    </row>
    <row r="228" spans="6:8" x14ac:dyDescent="0.3">
      <c r="F228" s="22"/>
      <c r="G228" s="22"/>
      <c r="H228" s="26"/>
    </row>
    <row r="229" spans="6:8" x14ac:dyDescent="0.3">
      <c r="F229" s="22"/>
      <c r="G229" s="22"/>
      <c r="H229" s="26"/>
    </row>
    <row r="230" spans="6:8" x14ac:dyDescent="0.3">
      <c r="F230" s="22"/>
      <c r="G230" s="22"/>
      <c r="H230" s="26"/>
    </row>
    <row r="231" spans="6:8" x14ac:dyDescent="0.3">
      <c r="F231" s="22"/>
      <c r="G231" s="22"/>
      <c r="H231" s="26"/>
    </row>
    <row r="232" spans="6:8" x14ac:dyDescent="0.3">
      <c r="F232" s="22"/>
      <c r="G232" s="22"/>
      <c r="H232" s="26"/>
    </row>
    <row r="233" spans="6:8" x14ac:dyDescent="0.3">
      <c r="F233" s="22"/>
      <c r="G233" s="22"/>
      <c r="H233" s="26"/>
    </row>
    <row r="234" spans="6:8" x14ac:dyDescent="0.3">
      <c r="F234" s="22"/>
      <c r="G234" s="22"/>
      <c r="H234" s="26"/>
    </row>
    <row r="235" spans="6:8" x14ac:dyDescent="0.3">
      <c r="F235" s="22"/>
      <c r="G235" s="22"/>
      <c r="H235" s="26"/>
    </row>
    <row r="236" spans="6:8" x14ac:dyDescent="0.3">
      <c r="F236" s="22"/>
      <c r="G236" s="22"/>
      <c r="H236" s="26"/>
    </row>
    <row r="237" spans="6:8" x14ac:dyDescent="0.3">
      <c r="F237" s="22"/>
      <c r="G237" s="22"/>
      <c r="H237" s="26"/>
    </row>
    <row r="238" spans="6:8" x14ac:dyDescent="0.3">
      <c r="F238" s="22"/>
      <c r="G238" s="22"/>
      <c r="H238" s="26"/>
    </row>
    <row r="239" spans="6:8" x14ac:dyDescent="0.3">
      <c r="F239" s="22"/>
      <c r="G239" s="22"/>
      <c r="H239" s="26"/>
    </row>
    <row r="240" spans="6:8" x14ac:dyDescent="0.3">
      <c r="F240" s="22"/>
      <c r="G240" s="22"/>
      <c r="H240" s="26"/>
    </row>
    <row r="241" spans="6:8" x14ac:dyDescent="0.3">
      <c r="F241" s="22"/>
      <c r="G241" s="22"/>
      <c r="H241" s="26"/>
    </row>
    <row r="242" spans="6:8" x14ac:dyDescent="0.3">
      <c r="F242" s="22"/>
      <c r="G242" s="22"/>
      <c r="H242" s="26"/>
    </row>
    <row r="243" spans="6:8" x14ac:dyDescent="0.3">
      <c r="F243" s="22"/>
      <c r="G243" s="22"/>
      <c r="H243" s="26"/>
    </row>
    <row r="244" spans="6:8" x14ac:dyDescent="0.3">
      <c r="F244" s="22"/>
      <c r="G244" s="22"/>
      <c r="H244" s="26"/>
    </row>
    <row r="245" spans="6:8" x14ac:dyDescent="0.3">
      <c r="F245" s="22"/>
      <c r="G245" s="22"/>
      <c r="H245" s="26"/>
    </row>
    <row r="246" spans="6:8" x14ac:dyDescent="0.3">
      <c r="F246" s="22"/>
      <c r="G246" s="22"/>
      <c r="H246" s="26"/>
    </row>
    <row r="247" spans="6:8" x14ac:dyDescent="0.3">
      <c r="F247" s="22"/>
      <c r="G247" s="22"/>
      <c r="H247" s="26"/>
    </row>
    <row r="248" spans="6:8" x14ac:dyDescent="0.3">
      <c r="F248" s="22"/>
      <c r="G248" s="22"/>
      <c r="H248" s="26"/>
    </row>
    <row r="249" spans="6:8" x14ac:dyDescent="0.3">
      <c r="F249" s="22"/>
      <c r="G249" s="22"/>
      <c r="H249" s="26"/>
    </row>
    <row r="250" spans="6:8" x14ac:dyDescent="0.3">
      <c r="F250" s="22"/>
      <c r="G250" s="22"/>
      <c r="H250" s="26"/>
    </row>
    <row r="251" spans="6:8" x14ac:dyDescent="0.3">
      <c r="F251" s="22"/>
      <c r="G251" s="22"/>
      <c r="H251" s="26"/>
    </row>
    <row r="252" spans="6:8" x14ac:dyDescent="0.3">
      <c r="F252" s="22"/>
      <c r="G252" s="22"/>
      <c r="H252" s="26"/>
    </row>
    <row r="253" spans="6:8" x14ac:dyDescent="0.3">
      <c r="F253" s="22"/>
      <c r="G253" s="22"/>
      <c r="H253" s="26"/>
    </row>
    <row r="254" spans="6:8" x14ac:dyDescent="0.3">
      <c r="F254" s="22"/>
      <c r="G254" s="22"/>
      <c r="H254" s="26"/>
    </row>
    <row r="255" spans="6:8" x14ac:dyDescent="0.3">
      <c r="F255" s="22"/>
      <c r="G255" s="22"/>
      <c r="H255" s="26"/>
    </row>
    <row r="256" spans="6:8" x14ac:dyDescent="0.3">
      <c r="F256" s="22"/>
      <c r="G256" s="22"/>
      <c r="H256" s="26"/>
    </row>
    <row r="257" spans="6:8" x14ac:dyDescent="0.3">
      <c r="F257" s="22"/>
      <c r="G257" s="22"/>
      <c r="H257" s="26"/>
    </row>
    <row r="258" spans="6:8" x14ac:dyDescent="0.3">
      <c r="F258" s="22"/>
      <c r="G258" s="22"/>
      <c r="H258" s="26"/>
    </row>
    <row r="259" spans="6:8" x14ac:dyDescent="0.3">
      <c r="F259" s="22"/>
      <c r="G259" s="22"/>
      <c r="H259" s="26"/>
    </row>
    <row r="260" spans="6:8" x14ac:dyDescent="0.3">
      <c r="F260" s="22"/>
      <c r="G260" s="22"/>
      <c r="H260" s="26"/>
    </row>
    <row r="261" spans="6:8" x14ac:dyDescent="0.3">
      <c r="F261" s="22"/>
      <c r="G261" s="22"/>
      <c r="H261" s="26"/>
    </row>
    <row r="262" spans="6:8" x14ac:dyDescent="0.3">
      <c r="F262" s="22"/>
      <c r="G262" s="22"/>
      <c r="H262" s="26"/>
    </row>
    <row r="263" spans="6:8" x14ac:dyDescent="0.3">
      <c r="F263" s="22"/>
      <c r="G263" s="22"/>
      <c r="H263" s="26"/>
    </row>
    <row r="264" spans="6:8" x14ac:dyDescent="0.3">
      <c r="F264" s="22"/>
      <c r="G264" s="22"/>
      <c r="H264" s="26"/>
    </row>
    <row r="265" spans="6:8" x14ac:dyDescent="0.3">
      <c r="F265" s="22"/>
      <c r="G265" s="22"/>
      <c r="H265" s="26"/>
    </row>
    <row r="266" spans="6:8" x14ac:dyDescent="0.3">
      <c r="F266" s="22"/>
      <c r="G266" s="22"/>
      <c r="H266" s="26"/>
    </row>
    <row r="267" spans="6:8" x14ac:dyDescent="0.3">
      <c r="F267" s="22"/>
      <c r="G267" s="22"/>
      <c r="H267" s="26"/>
    </row>
    <row r="268" spans="6:8" x14ac:dyDescent="0.3">
      <c r="F268" s="22"/>
      <c r="G268" s="22"/>
      <c r="H268" s="26"/>
    </row>
    <row r="269" spans="6:8" x14ac:dyDescent="0.3">
      <c r="F269" s="22"/>
      <c r="G269" s="22"/>
      <c r="H269" s="26"/>
    </row>
    <row r="270" spans="6:8" x14ac:dyDescent="0.3">
      <c r="F270" s="22"/>
      <c r="G270" s="22"/>
      <c r="H270" s="26"/>
    </row>
    <row r="271" spans="6:8" x14ac:dyDescent="0.3">
      <c r="F271" s="22"/>
      <c r="G271" s="22"/>
      <c r="H271" s="26"/>
    </row>
    <row r="272" spans="6:8" x14ac:dyDescent="0.3">
      <c r="F272" s="22"/>
      <c r="G272" s="22"/>
      <c r="H272" s="26"/>
    </row>
    <row r="273" spans="6:8" x14ac:dyDescent="0.3">
      <c r="F273" s="22"/>
      <c r="G273" s="22"/>
      <c r="H273" s="26"/>
    </row>
    <row r="274" spans="6:8" x14ac:dyDescent="0.3">
      <c r="F274" s="22"/>
      <c r="G274" s="22"/>
      <c r="H274" s="26"/>
    </row>
    <row r="275" spans="6:8" x14ac:dyDescent="0.3">
      <c r="F275" s="22"/>
      <c r="G275" s="22"/>
      <c r="H275" s="26"/>
    </row>
    <row r="276" spans="6:8" x14ac:dyDescent="0.3">
      <c r="F276" s="22"/>
      <c r="G276" s="22"/>
      <c r="H276" s="26"/>
    </row>
    <row r="277" spans="6:8" x14ac:dyDescent="0.3">
      <c r="F277" s="22"/>
      <c r="G277" s="22"/>
      <c r="H277" s="26"/>
    </row>
    <row r="278" spans="6:8" x14ac:dyDescent="0.3">
      <c r="F278" s="22"/>
      <c r="G278" s="22"/>
      <c r="H278" s="26"/>
    </row>
    <row r="279" spans="6:8" x14ac:dyDescent="0.3">
      <c r="F279" s="22"/>
      <c r="G279" s="22"/>
      <c r="H279" s="26"/>
    </row>
    <row r="280" spans="6:8" x14ac:dyDescent="0.3">
      <c r="F280" s="22"/>
      <c r="G280" s="22"/>
      <c r="H280" s="26"/>
    </row>
    <row r="281" spans="6:8" x14ac:dyDescent="0.3">
      <c r="F281" s="22"/>
      <c r="G281" s="22"/>
      <c r="H281" s="26"/>
    </row>
    <row r="282" spans="6:8" x14ac:dyDescent="0.3">
      <c r="F282" s="22"/>
      <c r="G282" s="22"/>
      <c r="H282" s="26"/>
    </row>
    <row r="283" spans="6:8" x14ac:dyDescent="0.3">
      <c r="F283" s="22"/>
      <c r="G283" s="22"/>
      <c r="H283" s="26"/>
    </row>
    <row r="284" spans="6:8" x14ac:dyDescent="0.3">
      <c r="F284" s="22"/>
      <c r="G284" s="22"/>
      <c r="H284" s="26"/>
    </row>
    <row r="285" spans="6:8" x14ac:dyDescent="0.3">
      <c r="F285" s="22"/>
      <c r="G285" s="22"/>
      <c r="H285" s="26"/>
    </row>
    <row r="286" spans="6:8" x14ac:dyDescent="0.3">
      <c r="F286" s="22"/>
      <c r="G286" s="22"/>
      <c r="H286" s="26"/>
    </row>
    <row r="287" spans="6:8" x14ac:dyDescent="0.3">
      <c r="F287" s="22"/>
      <c r="G287" s="22"/>
      <c r="H287" s="26"/>
    </row>
    <row r="288" spans="6:8" x14ac:dyDescent="0.3">
      <c r="F288" s="22"/>
      <c r="G288" s="22"/>
      <c r="H288" s="26"/>
    </row>
    <row r="289" spans="6:49" x14ac:dyDescent="0.3">
      <c r="F289" s="22"/>
      <c r="G289" s="22"/>
      <c r="H289" s="26"/>
    </row>
    <row r="290" spans="6:49" x14ac:dyDescent="0.3">
      <c r="F290" s="22"/>
      <c r="G290" s="22"/>
      <c r="H290" s="26"/>
    </row>
    <row r="292" spans="6:49" x14ac:dyDescent="0.3">
      <c r="K292" s="27" t="s">
        <v>97</v>
      </c>
      <c r="L292" s="28">
        <f>X292</f>
        <v>0.6</v>
      </c>
      <c r="M292" s="29" t="s">
        <v>20</v>
      </c>
      <c r="N292" s="29" t="s">
        <v>7</v>
      </c>
      <c r="O292" s="29" t="s">
        <v>8</v>
      </c>
      <c r="P292" s="29" t="s">
        <v>22</v>
      </c>
      <c r="Q292" s="29" t="s">
        <v>9</v>
      </c>
      <c r="R292" s="29" t="s">
        <v>23</v>
      </c>
      <c r="S292" s="29" t="s">
        <v>10</v>
      </c>
      <c r="T292" s="29" t="s">
        <v>24</v>
      </c>
      <c r="U292" s="29" t="s">
        <v>11</v>
      </c>
      <c r="V292" s="29" t="s">
        <v>25</v>
      </c>
      <c r="W292" s="29" t="s">
        <v>12</v>
      </c>
      <c r="X292" s="30">
        <v>0.6</v>
      </c>
      <c r="Y292" s="29" t="s">
        <v>20</v>
      </c>
      <c r="Z292" s="29" t="s">
        <v>7</v>
      </c>
      <c r="AA292" s="29" t="s">
        <v>8</v>
      </c>
      <c r="AB292" s="29" t="s">
        <v>22</v>
      </c>
      <c r="AC292" s="29" t="s">
        <v>9</v>
      </c>
      <c r="AD292" s="29" t="s">
        <v>23</v>
      </c>
      <c r="AE292" s="29" t="s">
        <v>10</v>
      </c>
      <c r="AF292" s="29" t="s">
        <v>24</v>
      </c>
      <c r="AG292" s="29" t="s">
        <v>11</v>
      </c>
      <c r="AH292" s="29" t="s">
        <v>25</v>
      </c>
      <c r="AI292" s="29" t="s">
        <v>12</v>
      </c>
      <c r="AJ292" s="28">
        <f t="shared" ref="AJ292:AJ302" si="7">X292</f>
        <v>0.6</v>
      </c>
      <c r="AK292" s="29" t="s">
        <v>20</v>
      </c>
      <c r="AL292" s="29" t="s">
        <v>7</v>
      </c>
      <c r="AM292" s="29" t="s">
        <v>8</v>
      </c>
      <c r="AN292" s="29" t="s">
        <v>22</v>
      </c>
      <c r="AO292" s="29" t="s">
        <v>9</v>
      </c>
      <c r="AP292" s="29" t="s">
        <v>23</v>
      </c>
      <c r="AQ292" s="29" t="s">
        <v>10</v>
      </c>
      <c r="AR292" s="29" t="s">
        <v>24</v>
      </c>
      <c r="AS292" s="29" t="s">
        <v>11</v>
      </c>
      <c r="AT292" s="29" t="s">
        <v>25</v>
      </c>
      <c r="AU292" s="29" t="s">
        <v>12</v>
      </c>
    </row>
    <row r="293" spans="6:49" x14ac:dyDescent="0.3">
      <c r="L293" s="31" t="s">
        <v>98</v>
      </c>
      <c r="M293" s="32">
        <f t="shared" ref="M293:W293" si="8">AVERAGE(M3:M290)</f>
        <v>930554.28214285721</v>
      </c>
      <c r="N293" s="32">
        <f t="shared" si="8"/>
        <v>901672.42261904757</v>
      </c>
      <c r="O293" s="32">
        <f t="shared" si="8"/>
        <v>912537.67976190464</v>
      </c>
      <c r="P293" s="32">
        <f t="shared" si="8"/>
        <v>1081169.5821428571</v>
      </c>
      <c r="Q293" s="32">
        <f t="shared" si="8"/>
        <v>444080.31547619042</v>
      </c>
      <c r="R293" s="32">
        <f t="shared" si="8"/>
        <v>940308.8142857143</v>
      </c>
      <c r="S293" s="32">
        <f t="shared" si="8"/>
        <v>542860.24761904764</v>
      </c>
      <c r="T293" s="32">
        <f t="shared" si="8"/>
        <v>1154167.7642857144</v>
      </c>
      <c r="U293" s="32">
        <f t="shared" si="8"/>
        <v>966820.98214285704</v>
      </c>
      <c r="V293" s="32">
        <f t="shared" si="8"/>
        <v>2083603.8000000003</v>
      </c>
      <c r="W293" s="32">
        <f t="shared" si="8"/>
        <v>802702.26190476154</v>
      </c>
      <c r="X293" s="32" t="s">
        <v>98</v>
      </c>
      <c r="Y293" s="32">
        <f t="shared" ref="Y293:AI293" si="9">AVERAGE(Y3:Y290)</f>
        <v>0.78288922566903896</v>
      </c>
      <c r="Z293" s="32">
        <f t="shared" si="9"/>
        <v>0.73730058985363123</v>
      </c>
      <c r="AA293" s="32">
        <f t="shared" si="9"/>
        <v>0.73054789362746875</v>
      </c>
      <c r="AB293" s="32">
        <f t="shared" si="9"/>
        <v>0.94668166712965895</v>
      </c>
      <c r="AC293" s="32">
        <f t="shared" si="9"/>
        <v>0.47936070510137724</v>
      </c>
      <c r="AD293" s="32">
        <f t="shared" si="9"/>
        <v>0.89846013575609363</v>
      </c>
      <c r="AE293" s="32">
        <f t="shared" si="9"/>
        <v>0.63691625677165564</v>
      </c>
      <c r="AF293" s="32">
        <f t="shared" si="9"/>
        <v>0.70732906932992445</v>
      </c>
      <c r="AG293" s="32">
        <f t="shared" si="9"/>
        <v>0.75750508445531284</v>
      </c>
      <c r="AH293" s="32">
        <f t="shared" si="9"/>
        <v>1.0426150140103088</v>
      </c>
      <c r="AI293" s="32">
        <f t="shared" si="9"/>
        <v>1.4116761895431587</v>
      </c>
      <c r="AJ293" s="31" t="str">
        <f t="shared" si="7"/>
        <v>ALL</v>
      </c>
      <c r="AK293" s="32">
        <f t="shared" ref="AK293:AU293" si="10">AVERAGE(AK3:AK290)</f>
        <v>0.78288922566903896</v>
      </c>
      <c r="AL293" s="32">
        <f t="shared" si="10"/>
        <v>0.26982183184203062</v>
      </c>
      <c r="AM293" s="32">
        <f t="shared" si="10"/>
        <v>0.26474568153110639</v>
      </c>
      <c r="AN293" s="32">
        <f t="shared" si="10"/>
        <v>0.94668166712965895</v>
      </c>
      <c r="AO293" s="32">
        <f t="shared" si="10"/>
        <v>0.18990318279012125</v>
      </c>
      <c r="AP293" s="32">
        <f t="shared" si="10"/>
        <v>0.89846013575609363</v>
      </c>
      <c r="AQ293" s="32">
        <f t="shared" si="10"/>
        <v>0.22499562996034958</v>
      </c>
      <c r="AR293" s="32">
        <f t="shared" si="10"/>
        <v>0.38422141575304375</v>
      </c>
      <c r="AS293" s="32">
        <f t="shared" si="10"/>
        <v>0.14356040065065909</v>
      </c>
      <c r="AT293" s="32">
        <f t="shared" si="10"/>
        <v>1.0426150140103088</v>
      </c>
      <c r="AU293" s="32">
        <f t="shared" si="10"/>
        <v>1.0474586679170546</v>
      </c>
    </row>
    <row r="294" spans="6:49" x14ac:dyDescent="0.3">
      <c r="L294" s="31" t="str">
        <f>"Target; Gain &gt; "&amp;L292</f>
        <v>Target; Gain &gt; 0.6</v>
      </c>
      <c r="M294" s="32">
        <f>AVERAGEIF($AZ3:$AZ290,"&gt;"&amp;$X292,M3:M290)</f>
        <v>685346.9</v>
      </c>
      <c r="N294" s="32">
        <f t="shared" ref="N294:W294" si="11">AVERAGEIF($AZ3:$AZ290,"&gt;"&amp;$X292,N3:N290)</f>
        <v>480107.69999999995</v>
      </c>
      <c r="O294" s="32">
        <f t="shared" si="11"/>
        <v>485880.7</v>
      </c>
      <c r="P294" s="32">
        <f t="shared" si="11"/>
        <v>1346578.3</v>
      </c>
      <c r="Q294" s="32">
        <f t="shared" si="11"/>
        <v>208301.2</v>
      </c>
      <c r="R294" s="32">
        <f t="shared" si="11"/>
        <v>1135925.3</v>
      </c>
      <c r="S294" s="32">
        <f t="shared" si="11"/>
        <v>270708.2</v>
      </c>
      <c r="T294" s="32">
        <f t="shared" si="11"/>
        <v>1773110.8</v>
      </c>
      <c r="U294" s="32">
        <f t="shared" si="11"/>
        <v>1103627.6000000001</v>
      </c>
      <c r="V294" s="32">
        <f t="shared" si="11"/>
        <v>2430647.1</v>
      </c>
      <c r="W294" s="32">
        <f t="shared" si="11"/>
        <v>515448.8</v>
      </c>
      <c r="X294" s="32" t="str">
        <f>"Target; Gain &gt; "&amp;X292</f>
        <v>Target; Gain &gt; 0.6</v>
      </c>
      <c r="Y294" s="32">
        <f t="shared" ref="Y294:AI294" si="12">AVERAGEIF($AZ3:$AZ290,"&gt;"&amp;$X292,Y3:Y290)</f>
        <v>0.63874089599121353</v>
      </c>
      <c r="Z294" s="32">
        <f t="shared" si="12"/>
        <v>0.48132224702276294</v>
      </c>
      <c r="AA294" s="32">
        <f t="shared" si="12"/>
        <v>0.45052002256270496</v>
      </c>
      <c r="AB294" s="32">
        <f t="shared" si="12"/>
        <v>0.7082081729953642</v>
      </c>
      <c r="AC294" s="32">
        <f t="shared" si="12"/>
        <v>0.30266794956405652</v>
      </c>
      <c r="AD294" s="32">
        <f t="shared" si="12"/>
        <v>0.89626821638084953</v>
      </c>
      <c r="AE294" s="32">
        <f t="shared" si="12"/>
        <v>0.35417582937516268</v>
      </c>
      <c r="AF294" s="32">
        <f t="shared" si="12"/>
        <v>1.2212485370226205</v>
      </c>
      <c r="AG294" s="32">
        <f t="shared" si="12"/>
        <v>0.82885031786281615</v>
      </c>
      <c r="AH294" s="32">
        <f t="shared" si="12"/>
        <v>1.0399503764463587</v>
      </c>
      <c r="AI294" s="32">
        <f t="shared" si="12"/>
        <v>0.82691583842970429</v>
      </c>
      <c r="AJ294" s="31" t="str">
        <f t="shared" si="7"/>
        <v>Target; Gain &gt; 0.6</v>
      </c>
      <c r="AK294" s="32">
        <f t="shared" ref="AK294:AU294" si="13">AVERAGEIF($AZ3:$AZ290,"&gt;"&amp;$X292,AK3:AK290)</f>
        <v>0.63874089599121353</v>
      </c>
      <c r="AL294" s="32">
        <f t="shared" si="13"/>
        <v>0.19928600043058392</v>
      </c>
      <c r="AM294" s="32">
        <f t="shared" si="13"/>
        <v>0.17337059087585655</v>
      </c>
      <c r="AN294" s="32">
        <f t="shared" si="13"/>
        <v>0.7082081729953642</v>
      </c>
      <c r="AO294" s="32">
        <f t="shared" si="13"/>
        <v>0.14006036698992824</v>
      </c>
      <c r="AP294" s="32">
        <f t="shared" si="13"/>
        <v>0.89626821638084953</v>
      </c>
      <c r="AQ294" s="32">
        <f t="shared" si="13"/>
        <v>0.1570929668843746</v>
      </c>
      <c r="AR294" s="32">
        <f t="shared" si="13"/>
        <v>0.65659052478149538</v>
      </c>
      <c r="AS294" s="32">
        <f t="shared" si="13"/>
        <v>0.1515042924322188</v>
      </c>
      <c r="AT294" s="32">
        <f t="shared" si="13"/>
        <v>1.0399503764463587</v>
      </c>
      <c r="AU294" s="32">
        <f t="shared" si="13"/>
        <v>0.52360208155587318</v>
      </c>
    </row>
    <row r="295" spans="6:49" x14ac:dyDescent="0.3">
      <c r="L295" s="31" t="str">
        <f>"Gain &gt; "&amp;L292</f>
        <v>Gain &gt; 0.6</v>
      </c>
      <c r="M295" s="32">
        <f t="shared" ref="M295:W295" si="14" xml:space="preserve"> AVERAGEIF($AY3:$AY290,"&gt;"&amp;$X292,M3:M290)</f>
        <v>685346.9</v>
      </c>
      <c r="N295" s="32">
        <f t="shared" si="14"/>
        <v>480107.69999999995</v>
      </c>
      <c r="O295" s="32">
        <f t="shared" si="14"/>
        <v>485880.7</v>
      </c>
      <c r="P295" s="32">
        <f t="shared" si="14"/>
        <v>1346578.3</v>
      </c>
      <c r="Q295" s="32">
        <f t="shared" si="14"/>
        <v>208301.2</v>
      </c>
      <c r="R295" s="32">
        <f t="shared" si="14"/>
        <v>1135925.3</v>
      </c>
      <c r="S295" s="32">
        <f t="shared" si="14"/>
        <v>270708.2</v>
      </c>
      <c r="T295" s="32">
        <f t="shared" si="14"/>
        <v>1773110.8</v>
      </c>
      <c r="U295" s="32">
        <f t="shared" si="14"/>
        <v>1103627.6000000001</v>
      </c>
      <c r="V295" s="32">
        <f t="shared" si="14"/>
        <v>2430647.1</v>
      </c>
      <c r="W295" s="32">
        <f t="shared" si="14"/>
        <v>515448.8</v>
      </c>
      <c r="X295" s="32" t="str">
        <f>"Gain &gt; "&amp;X292</f>
        <v>Gain &gt; 0.6</v>
      </c>
      <c r="Y295" s="32">
        <f t="shared" ref="Y295:AI295" si="15" xml:space="preserve"> AVERAGEIF($AY3:$AY290,"&gt;"&amp;$X292,Y3:Y290)</f>
        <v>0.63874089599121353</v>
      </c>
      <c r="Z295" s="32">
        <f t="shared" si="15"/>
        <v>0.48132224702276294</v>
      </c>
      <c r="AA295" s="32">
        <f t="shared" si="15"/>
        <v>0.45052002256270496</v>
      </c>
      <c r="AB295" s="32">
        <f t="shared" si="15"/>
        <v>0.7082081729953642</v>
      </c>
      <c r="AC295" s="32">
        <f t="shared" si="15"/>
        <v>0.30266794956405652</v>
      </c>
      <c r="AD295" s="32">
        <f t="shared" si="15"/>
        <v>0.89626821638084953</v>
      </c>
      <c r="AE295" s="32">
        <f t="shared" si="15"/>
        <v>0.35417582937516268</v>
      </c>
      <c r="AF295" s="32">
        <f t="shared" si="15"/>
        <v>1.2212485370226205</v>
      </c>
      <c r="AG295" s="32">
        <f t="shared" si="15"/>
        <v>0.82885031786281615</v>
      </c>
      <c r="AH295" s="32">
        <f t="shared" si="15"/>
        <v>1.0399503764463587</v>
      </c>
      <c r="AI295" s="32">
        <f t="shared" si="15"/>
        <v>0.82691583842970429</v>
      </c>
      <c r="AJ295" s="31" t="str">
        <f t="shared" si="7"/>
        <v>Gain &gt; 0.6</v>
      </c>
      <c r="AK295" s="32">
        <f t="shared" ref="AK295:AU295" si="16" xml:space="preserve"> AVERAGEIF($AY3:$AY290,"&gt;"&amp;$X292,AK3:AK290)</f>
        <v>0.63874089599121353</v>
      </c>
      <c r="AL295" s="32">
        <f t="shared" si="16"/>
        <v>0.19928600043058392</v>
      </c>
      <c r="AM295" s="32">
        <f t="shared" si="16"/>
        <v>0.17337059087585655</v>
      </c>
      <c r="AN295" s="32">
        <f t="shared" si="16"/>
        <v>0.7082081729953642</v>
      </c>
      <c r="AO295" s="32">
        <f t="shared" si="16"/>
        <v>0.14006036698992824</v>
      </c>
      <c r="AP295" s="32">
        <f t="shared" si="16"/>
        <v>0.89626821638084953</v>
      </c>
      <c r="AQ295" s="32">
        <f t="shared" si="16"/>
        <v>0.1570929668843746</v>
      </c>
      <c r="AR295" s="32">
        <f t="shared" si="16"/>
        <v>0.65659052478149538</v>
      </c>
      <c r="AS295" s="32">
        <f t="shared" si="16"/>
        <v>0.1515042924322188</v>
      </c>
      <c r="AT295" s="32">
        <f t="shared" si="16"/>
        <v>1.0399503764463587</v>
      </c>
      <c r="AU295" s="32">
        <f t="shared" si="16"/>
        <v>0.52360208155587318</v>
      </c>
      <c r="AW295" s="33"/>
    </row>
    <row r="296" spans="6:49" x14ac:dyDescent="0.3">
      <c r="L296" t="s">
        <v>99</v>
      </c>
      <c r="M296" s="32">
        <f>AVERAGEIF($H3:$H290,"=1",M3:M290)</f>
        <v>425377.95999999996</v>
      </c>
      <c r="N296" s="32">
        <f t="shared" ref="N296:W296" si="17">AVERAGEIF($H3:$H290,"=1",N3:N290)</f>
        <v>391017.56666666671</v>
      </c>
      <c r="O296" s="32">
        <f t="shared" si="17"/>
        <v>395022.62666666665</v>
      </c>
      <c r="P296" s="32">
        <f t="shared" si="17"/>
        <v>524906.84000000008</v>
      </c>
      <c r="Q296" s="32">
        <f t="shared" si="17"/>
        <v>169387.11999999997</v>
      </c>
      <c r="R296" s="32">
        <f t="shared" si="17"/>
        <v>419415.22000000003</v>
      </c>
      <c r="S296" s="32">
        <f t="shared" si="17"/>
        <v>169136.24666666664</v>
      </c>
      <c r="T296" s="32">
        <f t="shared" si="17"/>
        <v>1107860.6400000001</v>
      </c>
      <c r="U296" s="32">
        <f t="shared" si="17"/>
        <v>878242.28</v>
      </c>
      <c r="V296" s="32">
        <f t="shared" si="17"/>
        <v>1192831.56</v>
      </c>
      <c r="W296" s="32">
        <f t="shared" si="17"/>
        <v>333296.42666666664</v>
      </c>
      <c r="X296" s="32" t="s">
        <v>99</v>
      </c>
      <c r="Y296" s="32">
        <f>AVERAGEIF($H3:$H290,"=1",Y3:Y290)</f>
        <v>0.42943907241336998</v>
      </c>
      <c r="Z296" s="32">
        <f t="shared" ref="Z296:AI296" si="18">AVERAGEIF($H3:$H290,"=1",Z3:Z290)</f>
        <v>0.40453604247576241</v>
      </c>
      <c r="AA296" s="32">
        <f t="shared" si="18"/>
        <v>0.39076160850313807</v>
      </c>
      <c r="AB296" s="32">
        <f t="shared" si="18"/>
        <v>0.48178628968016712</v>
      </c>
      <c r="AC296" s="32">
        <f t="shared" si="18"/>
        <v>0.27137128335055116</v>
      </c>
      <c r="AD296" s="32">
        <f t="shared" si="18"/>
        <v>0.48775922781787806</v>
      </c>
      <c r="AE296" s="32">
        <f t="shared" si="18"/>
        <v>0.32571590080857271</v>
      </c>
      <c r="AF296" s="32">
        <f t="shared" si="18"/>
        <v>0.65561213862150913</v>
      </c>
      <c r="AG296" s="32">
        <f t="shared" si="18"/>
        <v>0.65379647235386074</v>
      </c>
      <c r="AH296" s="32">
        <f t="shared" si="18"/>
        <v>0.73949995746370401</v>
      </c>
      <c r="AI296" s="32">
        <f t="shared" si="18"/>
        <v>0.75205511393335955</v>
      </c>
      <c r="AJ296" s="33" t="str">
        <f t="shared" si="7"/>
        <v>Target</v>
      </c>
      <c r="AK296" s="32">
        <f>AVERAGEIF($H3:$H290,"=1",AK3:AK290)</f>
        <v>0.42943907241336998</v>
      </c>
      <c r="AL296" s="32">
        <f t="shared" ref="AL296:AU296" si="19">AVERAGEIF($H3:$H290,"=1",AL3:AL290)</f>
        <v>0.15407662847855433</v>
      </c>
      <c r="AM296" s="32">
        <f t="shared" si="19"/>
        <v>0.14169896831425527</v>
      </c>
      <c r="AN296" s="32">
        <f t="shared" si="19"/>
        <v>0.48178628968016712</v>
      </c>
      <c r="AO296" s="32">
        <f t="shared" si="19"/>
        <v>0.1149275747230664</v>
      </c>
      <c r="AP296" s="32">
        <f t="shared" si="19"/>
        <v>0.48775922781787806</v>
      </c>
      <c r="AQ296" s="32">
        <f t="shared" si="19"/>
        <v>0.12758824849035585</v>
      </c>
      <c r="AR296" s="32">
        <f t="shared" si="19"/>
        <v>0.35545763183850793</v>
      </c>
      <c r="AS296" s="32">
        <f t="shared" si="19"/>
        <v>0.12322390015392251</v>
      </c>
      <c r="AT296" s="32">
        <f t="shared" si="19"/>
        <v>0.73949995746370401</v>
      </c>
      <c r="AU296" s="32">
        <f t="shared" si="19"/>
        <v>0.50314837660795697</v>
      </c>
      <c r="AW296" s="33"/>
    </row>
    <row r="297" spans="6:49" x14ac:dyDescent="0.3">
      <c r="L297" t="str">
        <f t="shared" ref="L297:L302" si="20">X297</f>
        <v>Gain &gt; 0</v>
      </c>
      <c r="M297" s="32">
        <f>AVERAGEIF($J3:$J290,"=1",M3:M290)</f>
        <v>767736.73846153845</v>
      </c>
      <c r="N297" s="32">
        <f t="shared" ref="N297:W297" si="21">AVERAGEIF($J3:$J290,"=1",N3:N290)</f>
        <v>714441.96410256426</v>
      </c>
      <c r="O297" s="32">
        <f t="shared" si="21"/>
        <v>723387.44358974334</v>
      </c>
      <c r="P297" s="32">
        <f t="shared" si="21"/>
        <v>887824.38461538462</v>
      </c>
      <c r="Q297" s="32">
        <f t="shared" si="21"/>
        <v>340934.13076923077</v>
      </c>
      <c r="R297" s="32">
        <f t="shared" si="21"/>
        <v>721952.9692307692</v>
      </c>
      <c r="S297" s="32">
        <f t="shared" si="21"/>
        <v>369673.0153846154</v>
      </c>
      <c r="T297" s="32">
        <f t="shared" si="21"/>
        <v>1171616.9923076925</v>
      </c>
      <c r="U297" s="32">
        <f t="shared" si="21"/>
        <v>933075.47435897449</v>
      </c>
      <c r="V297" s="32">
        <f t="shared" si="21"/>
        <v>1633193.9538461533</v>
      </c>
      <c r="W297" s="32">
        <f t="shared" si="21"/>
        <v>571921.93589743588</v>
      </c>
      <c r="X297" s="32" t="s">
        <v>100</v>
      </c>
      <c r="Y297" s="32">
        <f>AVERAGEIF($J3:$J290,"=1",Y3:Y290)</f>
        <v>0.68216795902520133</v>
      </c>
      <c r="Z297" s="32">
        <f t="shared" ref="Z297:AI297" si="22">AVERAGEIF($J3:$J290,"=1",Z3:Z290)</f>
        <v>0.62504949768085816</v>
      </c>
      <c r="AA297" s="32">
        <f t="shared" si="22"/>
        <v>0.61800297876545351</v>
      </c>
      <c r="AB297" s="32">
        <f t="shared" si="22"/>
        <v>0.75096589133989677</v>
      </c>
      <c r="AC297" s="32">
        <f t="shared" si="22"/>
        <v>0.39841302054059607</v>
      </c>
      <c r="AD297" s="32">
        <f t="shared" si="22"/>
        <v>0.80986516529944952</v>
      </c>
      <c r="AE297" s="32">
        <f t="shared" si="22"/>
        <v>0.52971711491640572</v>
      </c>
      <c r="AF297" s="32">
        <f t="shared" si="22"/>
        <v>0.72945995815277387</v>
      </c>
      <c r="AG297" s="32">
        <f t="shared" si="22"/>
        <v>0.73636558387034501</v>
      </c>
      <c r="AH297" s="32">
        <f t="shared" si="22"/>
        <v>0.88938922661070063</v>
      </c>
      <c r="AI297" s="32">
        <f t="shared" si="22"/>
        <v>1.1469417385392797</v>
      </c>
      <c r="AJ297" s="33" t="str">
        <f t="shared" si="7"/>
        <v>Gain &gt; 0</v>
      </c>
      <c r="AK297" s="32">
        <f>AVERAGEIF($J3:$J290,"=1",AK3:AK290)</f>
        <v>0.68216795902520133</v>
      </c>
      <c r="AL297" s="32">
        <f t="shared" ref="AL297:AU297" si="23">AVERAGEIF($J3:$J290,"=1",AL3:AL290)</f>
        <v>0.23170105018294768</v>
      </c>
      <c r="AM297" s="32">
        <f t="shared" si="23"/>
        <v>0.22630951222605428</v>
      </c>
      <c r="AN297" s="32">
        <f t="shared" si="23"/>
        <v>0.75096589133989677</v>
      </c>
      <c r="AO297" s="32">
        <f t="shared" si="23"/>
        <v>0.16138868429974165</v>
      </c>
      <c r="AP297" s="32">
        <f t="shared" si="23"/>
        <v>0.80986516529944952</v>
      </c>
      <c r="AQ297" s="32">
        <f t="shared" si="23"/>
        <v>0.19048217917338767</v>
      </c>
      <c r="AR297" s="32">
        <f t="shared" si="23"/>
        <v>0.39095467142223439</v>
      </c>
      <c r="AS297" s="32">
        <f t="shared" si="23"/>
        <v>0.13843961721465275</v>
      </c>
      <c r="AT297" s="32">
        <f t="shared" si="23"/>
        <v>0.88938922661070063</v>
      </c>
      <c r="AU297" s="32">
        <f t="shared" si="23"/>
        <v>0.83884343295477515</v>
      </c>
      <c r="AW297" s="33"/>
    </row>
    <row r="298" spans="6:49" x14ac:dyDescent="0.3">
      <c r="L298" t="str">
        <f t="shared" si="20"/>
        <v>Gain &lt;=0</v>
      </c>
      <c r="M298" s="32">
        <f>AVERAGEIF($I3:$I290,"=1",M3:M290)</f>
        <v>1071662.82</v>
      </c>
      <c r="N298" s="32">
        <f t="shared" ref="N298:W298" si="24">AVERAGEIF($I3:$I290,"=1",N3:N290)</f>
        <v>1063938.82</v>
      </c>
      <c r="O298" s="32">
        <f t="shared" si="24"/>
        <v>1076467.8844444442</v>
      </c>
      <c r="P298" s="32">
        <f t="shared" si="24"/>
        <v>1248735.4200000002</v>
      </c>
      <c r="Q298" s="32">
        <f t="shared" si="24"/>
        <v>533473.6755555555</v>
      </c>
      <c r="R298" s="32">
        <f t="shared" si="24"/>
        <v>1129550.5466666664</v>
      </c>
      <c r="S298" s="32">
        <f t="shared" si="24"/>
        <v>692955.84888888884</v>
      </c>
      <c r="T298" s="32">
        <f t="shared" si="24"/>
        <v>1139045.1000000003</v>
      </c>
      <c r="U298" s="32">
        <f t="shared" si="24"/>
        <v>996067.08888888895</v>
      </c>
      <c r="V298" s="32">
        <f t="shared" si="24"/>
        <v>2473959</v>
      </c>
      <c r="W298" s="32">
        <f t="shared" si="24"/>
        <v>1002711.8777777777</v>
      </c>
      <c r="X298" s="32" t="s">
        <v>101</v>
      </c>
      <c r="Y298" s="32">
        <f>AVERAGEIF($I3:$I290,"=1",Y3:Y290)</f>
        <v>0.87018099009369787</v>
      </c>
      <c r="Z298" s="32">
        <f t="shared" ref="Z298:AI298" si="25">AVERAGEIF($I3:$I290,"=1",Z3:Z290)</f>
        <v>0.8345848697367021</v>
      </c>
      <c r="AA298" s="32">
        <f t="shared" si="25"/>
        <v>0.82808681984121568</v>
      </c>
      <c r="AB298" s="32">
        <f t="shared" si="25"/>
        <v>1.1163020061474527</v>
      </c>
      <c r="AC298" s="32">
        <f t="shared" si="25"/>
        <v>0.54951536505405485</v>
      </c>
      <c r="AD298" s="32">
        <f t="shared" si="25"/>
        <v>0.97524244348518563</v>
      </c>
      <c r="AE298" s="32">
        <f t="shared" si="25"/>
        <v>0.72982217971287255</v>
      </c>
      <c r="AF298" s="32">
        <f t="shared" si="25"/>
        <v>0.68814896568345518</v>
      </c>
      <c r="AG298" s="32">
        <f t="shared" si="25"/>
        <v>0.7758259849622845</v>
      </c>
      <c r="AH298" s="32">
        <f t="shared" si="25"/>
        <v>1.1754106964233022</v>
      </c>
      <c r="AI298" s="32">
        <f t="shared" si="25"/>
        <v>1.6411127137465193</v>
      </c>
      <c r="AJ298" s="33" t="str">
        <f t="shared" si="7"/>
        <v>Gain &lt;=0</v>
      </c>
      <c r="AK298" s="32">
        <f>AVERAGEIF($I3:$I290,"=1",AK3:AK290)</f>
        <v>0.87018099009369787</v>
      </c>
      <c r="AL298" s="32">
        <f t="shared" ref="AL298:AU298" si="26">AVERAGEIF($I3:$I290,"=1",AL3:AL290)</f>
        <v>0.30285984261323584</v>
      </c>
      <c r="AM298" s="32">
        <f t="shared" si="26"/>
        <v>0.29805702826215164</v>
      </c>
      <c r="AN298" s="32">
        <f t="shared" si="26"/>
        <v>1.1163020061474527</v>
      </c>
      <c r="AO298" s="32">
        <f t="shared" si="26"/>
        <v>0.21461574814845027</v>
      </c>
      <c r="AP298" s="32">
        <f t="shared" si="26"/>
        <v>0.97524244348518563</v>
      </c>
      <c r="AQ298" s="32">
        <f t="shared" si="26"/>
        <v>0.25490728730904977</v>
      </c>
      <c r="AR298" s="32">
        <f t="shared" si="26"/>
        <v>0.37838592750641203</v>
      </c>
      <c r="AS298" s="32">
        <f t="shared" si="26"/>
        <v>0.14799841296186453</v>
      </c>
      <c r="AT298" s="32">
        <f t="shared" si="26"/>
        <v>1.1754106964233022</v>
      </c>
      <c r="AU298" s="32">
        <f t="shared" si="26"/>
        <v>1.2282585382176978</v>
      </c>
    </row>
    <row r="299" spans="6:49" x14ac:dyDescent="0.3">
      <c r="L299" t="str">
        <f t="shared" si="20"/>
        <v>Target;Gain &gt; 0.6; #pref=2</v>
      </c>
      <c r="M299" s="32" t="e">
        <f t="shared" ref="M299:W299" si="27">AVERAGEIFS(M3:M290, $H$3:$H$290, "=1",$K3:$K290,"=2",$AY3:$AY290,"&gt;"&amp;$X$292)</f>
        <v>#DIV/0!</v>
      </c>
      <c r="N299" s="32" t="e">
        <f t="shared" si="27"/>
        <v>#DIV/0!</v>
      </c>
      <c r="O299" s="32" t="e">
        <f t="shared" si="27"/>
        <v>#DIV/0!</v>
      </c>
      <c r="P299" s="32" t="e">
        <f t="shared" si="27"/>
        <v>#DIV/0!</v>
      </c>
      <c r="Q299" s="32" t="e">
        <f t="shared" si="27"/>
        <v>#DIV/0!</v>
      </c>
      <c r="R299" s="32" t="e">
        <f t="shared" si="27"/>
        <v>#DIV/0!</v>
      </c>
      <c r="S299" s="32" t="e">
        <f t="shared" si="27"/>
        <v>#DIV/0!</v>
      </c>
      <c r="T299" s="32" t="e">
        <f t="shared" si="27"/>
        <v>#DIV/0!</v>
      </c>
      <c r="U299" s="32" t="e">
        <f t="shared" si="27"/>
        <v>#DIV/0!</v>
      </c>
      <c r="V299" s="32" t="e">
        <f t="shared" si="27"/>
        <v>#DIV/0!</v>
      </c>
      <c r="W299" s="32" t="e">
        <f t="shared" si="27"/>
        <v>#DIV/0!</v>
      </c>
      <c r="X299" s="32" t="str">
        <f>"Target;Gain &gt; "&amp;X292&amp;"; #pref=2"</f>
        <v>Target;Gain &gt; 0.6; #pref=2</v>
      </c>
      <c r="Y299" s="32" t="e">
        <f t="shared" ref="Y299:AI299" si="28">AVERAGEIFS(Y3:Y290, $H$3:$H$290, "=1",$K3:$K290,"=2",$AY3:$AY290,"&gt;"&amp;$X$292)</f>
        <v>#DIV/0!</v>
      </c>
      <c r="Z299" s="32" t="e">
        <f t="shared" si="28"/>
        <v>#DIV/0!</v>
      </c>
      <c r="AA299" s="32" t="e">
        <f t="shared" si="28"/>
        <v>#DIV/0!</v>
      </c>
      <c r="AB299" s="32" t="e">
        <f t="shared" si="28"/>
        <v>#DIV/0!</v>
      </c>
      <c r="AC299" s="32" t="e">
        <f t="shared" si="28"/>
        <v>#DIV/0!</v>
      </c>
      <c r="AD299" s="32" t="e">
        <f t="shared" si="28"/>
        <v>#DIV/0!</v>
      </c>
      <c r="AE299" s="32" t="e">
        <f t="shared" si="28"/>
        <v>#DIV/0!</v>
      </c>
      <c r="AF299" s="32" t="e">
        <f t="shared" si="28"/>
        <v>#DIV/0!</v>
      </c>
      <c r="AG299" s="32" t="e">
        <f t="shared" si="28"/>
        <v>#DIV/0!</v>
      </c>
      <c r="AH299" s="32" t="e">
        <f t="shared" si="28"/>
        <v>#DIV/0!</v>
      </c>
      <c r="AI299" s="32" t="e">
        <f t="shared" si="28"/>
        <v>#DIV/0!</v>
      </c>
      <c r="AJ299" s="33" t="str">
        <f t="shared" si="7"/>
        <v>Target;Gain &gt; 0.6; #pref=2</v>
      </c>
      <c r="AK299" s="32" t="e">
        <f t="shared" ref="AK299:AU299" si="29">AVERAGEIFS(AK3:AK290, $H$3:$H$290, "=1",$K3:$K290,"=2",$AY3:$AY290,"&gt;"&amp;$X$292)</f>
        <v>#DIV/0!</v>
      </c>
      <c r="AL299" s="32" t="e">
        <f t="shared" si="29"/>
        <v>#DIV/0!</v>
      </c>
      <c r="AM299" s="32" t="e">
        <f t="shared" si="29"/>
        <v>#DIV/0!</v>
      </c>
      <c r="AN299" s="32" t="e">
        <f t="shared" si="29"/>
        <v>#DIV/0!</v>
      </c>
      <c r="AO299" s="32" t="e">
        <f t="shared" si="29"/>
        <v>#DIV/0!</v>
      </c>
      <c r="AP299" s="32" t="e">
        <f t="shared" si="29"/>
        <v>#DIV/0!</v>
      </c>
      <c r="AQ299" s="32" t="e">
        <f t="shared" si="29"/>
        <v>#DIV/0!</v>
      </c>
      <c r="AR299" s="32" t="e">
        <f t="shared" si="29"/>
        <v>#DIV/0!</v>
      </c>
      <c r="AS299" s="32" t="e">
        <f t="shared" si="29"/>
        <v>#DIV/0!</v>
      </c>
      <c r="AT299" s="32" t="e">
        <f t="shared" si="29"/>
        <v>#DIV/0!</v>
      </c>
      <c r="AU299" s="32" t="e">
        <f t="shared" si="29"/>
        <v>#DIV/0!</v>
      </c>
    </row>
    <row r="300" spans="6:49" x14ac:dyDescent="0.3">
      <c r="L300" t="str">
        <f t="shared" si="20"/>
        <v>Target; Gain &gt; 0.6; #pref=3</v>
      </c>
      <c r="M300" s="32">
        <f t="shared" ref="M300:W300" si="30">AVERAGEIFS(M3:M290, $H$3:$H$290, "=1",$K3:$K290,"=3",$AY3:$AY290,"&gt;"&amp;$X$292)</f>
        <v>685346.9</v>
      </c>
      <c r="N300" s="32">
        <f t="shared" si="30"/>
        <v>480107.69999999995</v>
      </c>
      <c r="O300" s="32">
        <f t="shared" si="30"/>
        <v>485880.7</v>
      </c>
      <c r="P300" s="32">
        <f t="shared" si="30"/>
        <v>1346578.3</v>
      </c>
      <c r="Q300" s="32">
        <f t="shared" si="30"/>
        <v>208301.2</v>
      </c>
      <c r="R300" s="32">
        <f t="shared" si="30"/>
        <v>1135925.3</v>
      </c>
      <c r="S300" s="32">
        <f t="shared" si="30"/>
        <v>270708.2</v>
      </c>
      <c r="T300" s="32">
        <f t="shared" si="30"/>
        <v>1773110.8</v>
      </c>
      <c r="U300" s="32">
        <f t="shared" si="30"/>
        <v>1103627.6000000001</v>
      </c>
      <c r="V300" s="32">
        <f t="shared" si="30"/>
        <v>2430647.1</v>
      </c>
      <c r="W300" s="32">
        <f t="shared" si="30"/>
        <v>515448.8</v>
      </c>
      <c r="X300" s="32" t="str">
        <f>"Target; Gain &gt; "&amp;X292&amp;"; #pref=3"</f>
        <v>Target; Gain &gt; 0.6; #pref=3</v>
      </c>
      <c r="Y300" s="32">
        <f t="shared" ref="Y300:AI300" si="31">AVERAGEIFS(Y3:Y290, $H$3:$H$290, "=1",$K3:$K290,"=3",$AY3:$AY290,"&gt;"&amp;$X$292)</f>
        <v>0.63874089599121353</v>
      </c>
      <c r="Z300" s="32">
        <f t="shared" si="31"/>
        <v>0.48132224702276294</v>
      </c>
      <c r="AA300" s="32">
        <f t="shared" si="31"/>
        <v>0.45052002256270496</v>
      </c>
      <c r="AB300" s="32">
        <f t="shared" si="31"/>
        <v>0.7082081729953642</v>
      </c>
      <c r="AC300" s="32">
        <f t="shared" si="31"/>
        <v>0.30266794956405652</v>
      </c>
      <c r="AD300" s="32">
        <f t="shared" si="31"/>
        <v>0.89626821638084953</v>
      </c>
      <c r="AE300" s="32">
        <f t="shared" si="31"/>
        <v>0.35417582937516268</v>
      </c>
      <c r="AF300" s="32">
        <f t="shared" si="31"/>
        <v>1.2212485370226205</v>
      </c>
      <c r="AG300" s="32">
        <f t="shared" si="31"/>
        <v>0.82885031786281615</v>
      </c>
      <c r="AH300" s="32">
        <f t="shared" si="31"/>
        <v>1.0399503764463587</v>
      </c>
      <c r="AI300" s="32">
        <f t="shared" si="31"/>
        <v>0.82691583842970429</v>
      </c>
      <c r="AJ300" s="33" t="str">
        <f t="shared" si="7"/>
        <v>Target; Gain &gt; 0.6; #pref=3</v>
      </c>
      <c r="AK300" s="32">
        <f t="shared" ref="AK300:AU300" si="32">AVERAGEIFS(AK3:AK290, $H$3:$H$290, "=1",$K3:$K290,"=3",$AY3:$AY290,"&gt;"&amp;$X$292)</f>
        <v>0.63874089599121353</v>
      </c>
      <c r="AL300" s="32">
        <f t="shared" si="32"/>
        <v>0.19928600043058392</v>
      </c>
      <c r="AM300" s="32">
        <f t="shared" si="32"/>
        <v>0.17337059087585655</v>
      </c>
      <c r="AN300" s="32">
        <f t="shared" si="32"/>
        <v>0.7082081729953642</v>
      </c>
      <c r="AO300" s="32">
        <f t="shared" si="32"/>
        <v>0.14006036698992824</v>
      </c>
      <c r="AP300" s="32">
        <f t="shared" si="32"/>
        <v>0.89626821638084953</v>
      </c>
      <c r="AQ300" s="32">
        <f t="shared" si="32"/>
        <v>0.1570929668843746</v>
      </c>
      <c r="AR300" s="32">
        <f t="shared" si="32"/>
        <v>0.65659052478149538</v>
      </c>
      <c r="AS300" s="32">
        <f t="shared" si="32"/>
        <v>0.1515042924322188</v>
      </c>
      <c r="AT300" s="32">
        <f t="shared" si="32"/>
        <v>1.0399503764463587</v>
      </c>
      <c r="AU300" s="32">
        <f t="shared" si="32"/>
        <v>0.52360208155587318</v>
      </c>
    </row>
    <row r="301" spans="6:49" x14ac:dyDescent="0.3">
      <c r="L301" t="str">
        <f t="shared" si="20"/>
        <v>Target; Gain &gt; 0.6; #pref=4</v>
      </c>
      <c r="M301" s="32" t="e">
        <f t="shared" ref="M301:W301" si="33">AVERAGEIFS(M3:M290, $H$3:$H$290, "=1",$K3:$K290,"=4",$AY3:$AY290,"&gt;"&amp;$X$292)</f>
        <v>#DIV/0!</v>
      </c>
      <c r="N301" s="32" t="e">
        <f t="shared" si="33"/>
        <v>#DIV/0!</v>
      </c>
      <c r="O301" s="32" t="e">
        <f t="shared" si="33"/>
        <v>#DIV/0!</v>
      </c>
      <c r="P301" s="32" t="e">
        <f t="shared" si="33"/>
        <v>#DIV/0!</v>
      </c>
      <c r="Q301" s="32" t="e">
        <f t="shared" si="33"/>
        <v>#DIV/0!</v>
      </c>
      <c r="R301" s="32" t="e">
        <f t="shared" si="33"/>
        <v>#DIV/0!</v>
      </c>
      <c r="S301" s="32" t="e">
        <f t="shared" si="33"/>
        <v>#DIV/0!</v>
      </c>
      <c r="T301" s="32" t="e">
        <f t="shared" si="33"/>
        <v>#DIV/0!</v>
      </c>
      <c r="U301" s="32" t="e">
        <f t="shared" si="33"/>
        <v>#DIV/0!</v>
      </c>
      <c r="V301" s="32" t="e">
        <f t="shared" si="33"/>
        <v>#DIV/0!</v>
      </c>
      <c r="W301" s="32" t="e">
        <f t="shared" si="33"/>
        <v>#DIV/0!</v>
      </c>
      <c r="X301" s="32" t="str">
        <f>"Target; Gain &gt; "&amp;X292&amp;"; #pref=4"</f>
        <v>Target; Gain &gt; 0.6; #pref=4</v>
      </c>
      <c r="Y301" s="32" t="e">
        <f t="shared" ref="Y301:AI301" si="34">AVERAGEIFS(Y3:Y290, $H$3:$H$290, "=1",$K3:$K290,"=4",$AY3:$AY290,"&gt;"&amp;$X$292)</f>
        <v>#DIV/0!</v>
      </c>
      <c r="Z301" s="32" t="e">
        <f t="shared" si="34"/>
        <v>#DIV/0!</v>
      </c>
      <c r="AA301" s="32" t="e">
        <f t="shared" si="34"/>
        <v>#DIV/0!</v>
      </c>
      <c r="AB301" s="32" t="e">
        <f t="shared" si="34"/>
        <v>#DIV/0!</v>
      </c>
      <c r="AC301" s="32" t="e">
        <f t="shared" si="34"/>
        <v>#DIV/0!</v>
      </c>
      <c r="AD301" s="32" t="e">
        <f t="shared" si="34"/>
        <v>#DIV/0!</v>
      </c>
      <c r="AE301" s="32" t="e">
        <f t="shared" si="34"/>
        <v>#DIV/0!</v>
      </c>
      <c r="AF301" s="32" t="e">
        <f t="shared" si="34"/>
        <v>#DIV/0!</v>
      </c>
      <c r="AG301" s="32" t="e">
        <f t="shared" si="34"/>
        <v>#DIV/0!</v>
      </c>
      <c r="AH301" s="32" t="e">
        <f t="shared" si="34"/>
        <v>#DIV/0!</v>
      </c>
      <c r="AI301" s="32" t="e">
        <f t="shared" si="34"/>
        <v>#DIV/0!</v>
      </c>
      <c r="AJ301" s="33" t="str">
        <f t="shared" si="7"/>
        <v>Target; Gain &gt; 0.6; #pref=4</v>
      </c>
      <c r="AK301" s="32" t="e">
        <f t="shared" ref="AK301:AU301" si="35">AVERAGEIFS(AK3:AK290, $H$3:$H$290, "=1",$K3:$K290,"=4",$AY3:$AY290,"&gt;"&amp;$X$292)</f>
        <v>#DIV/0!</v>
      </c>
      <c r="AL301" s="32" t="e">
        <f t="shared" si="35"/>
        <v>#DIV/0!</v>
      </c>
      <c r="AM301" s="32" t="e">
        <f t="shared" si="35"/>
        <v>#DIV/0!</v>
      </c>
      <c r="AN301" s="32" t="e">
        <f t="shared" si="35"/>
        <v>#DIV/0!</v>
      </c>
      <c r="AO301" s="32" t="e">
        <f t="shared" si="35"/>
        <v>#DIV/0!</v>
      </c>
      <c r="AP301" s="32" t="e">
        <f t="shared" si="35"/>
        <v>#DIV/0!</v>
      </c>
      <c r="AQ301" s="32" t="e">
        <f t="shared" si="35"/>
        <v>#DIV/0!</v>
      </c>
      <c r="AR301" s="32" t="e">
        <f t="shared" si="35"/>
        <v>#DIV/0!</v>
      </c>
      <c r="AS301" s="32" t="e">
        <f t="shared" si="35"/>
        <v>#DIV/0!</v>
      </c>
      <c r="AT301" s="32" t="e">
        <f t="shared" si="35"/>
        <v>#DIV/0!</v>
      </c>
      <c r="AU301" s="32" t="e">
        <f t="shared" si="35"/>
        <v>#DIV/0!</v>
      </c>
    </row>
    <row r="302" spans="6:49" x14ac:dyDescent="0.3">
      <c r="L302" s="32" t="str">
        <f t="shared" si="20"/>
        <v>Target; Gain &gt; 0</v>
      </c>
      <c r="M302" s="32">
        <f>AVERAGEIFS(M3:M290,$H3:$H290,"=1",$J3:$J290,"=1")</f>
        <v>481471.02500000002</v>
      </c>
      <c r="N302" s="32">
        <f t="shared" ref="N302:W302" si="36">AVERAGEIFS(N3:N290,$H3:$H290,"=1",$J3:$J290,"=1")</f>
        <v>360082.80833333335</v>
      </c>
      <c r="O302" s="32">
        <f t="shared" si="36"/>
        <v>364372.55833333335</v>
      </c>
      <c r="P302" s="32">
        <f t="shared" si="36"/>
        <v>604226.65</v>
      </c>
      <c r="Q302" s="32">
        <f t="shared" si="36"/>
        <v>161546.42499999999</v>
      </c>
      <c r="R302" s="32">
        <f t="shared" si="36"/>
        <v>487500.95</v>
      </c>
      <c r="S302" s="32">
        <f t="shared" si="36"/>
        <v>150024.95833333331</v>
      </c>
      <c r="T302" s="32">
        <f t="shared" si="36"/>
        <v>1164279.075</v>
      </c>
      <c r="U302" s="32">
        <f t="shared" si="36"/>
        <v>868141.07499999995</v>
      </c>
      <c r="V302" s="32">
        <f t="shared" si="36"/>
        <v>1440761</v>
      </c>
      <c r="W302" s="32">
        <f t="shared" si="36"/>
        <v>326232.55833333335</v>
      </c>
      <c r="X302" s="32" t="s">
        <v>102</v>
      </c>
      <c r="Y302" s="32">
        <f>AVERAGEIFS(Y3:Y290,$H3:$H290,"=1",$J3:$J290,"=1")</f>
        <v>0.47739558964385659</v>
      </c>
      <c r="Z302" s="32">
        <f t="shared" ref="Z302:AI302" si="37">AVERAGEIFS(Z3:Z290,$H3:$H290,"=1",$J3:$J290,"=1")</f>
        <v>0.39620235349478511</v>
      </c>
      <c r="AA302" s="32">
        <f t="shared" si="37"/>
        <v>0.38026574555357606</v>
      </c>
      <c r="AB302" s="32">
        <f t="shared" si="37"/>
        <v>0.53295429494974078</v>
      </c>
      <c r="AC302" s="32">
        <f t="shared" si="37"/>
        <v>0.26648288361587524</v>
      </c>
      <c r="AD302" s="32">
        <f t="shared" si="37"/>
        <v>0.53747418496059252</v>
      </c>
      <c r="AE302" s="32">
        <f t="shared" si="37"/>
        <v>0.29644201789051294</v>
      </c>
      <c r="AF302" s="32">
        <f t="shared" si="37"/>
        <v>0.72778816351783471</v>
      </c>
      <c r="AG302" s="32">
        <f t="shared" si="37"/>
        <v>0.64789767394540831</v>
      </c>
      <c r="AH302" s="32">
        <f t="shared" si="37"/>
        <v>0.86172886645072133</v>
      </c>
      <c r="AI302" s="32">
        <f t="shared" si="37"/>
        <v>0.70481378174542131</v>
      </c>
      <c r="AJ302" s="32" t="str">
        <f t="shared" si="7"/>
        <v>Target; Gain &gt; 0</v>
      </c>
      <c r="AK302" s="32">
        <f>AVERAGEIFS(AK3:AK290,$H3:$H290,"=1",$J3:$J290,"=1")</f>
        <v>0.47739558964385659</v>
      </c>
      <c r="AL302" s="32">
        <f t="shared" ref="AL302:AU302" si="38">AVERAGEIFS(AL3:AL290,$H3:$H290,"=1",$J3:$J290,"=1")</f>
        <v>0.16044056503257398</v>
      </c>
      <c r="AM302" s="32">
        <f t="shared" si="38"/>
        <v>0.14649747771521404</v>
      </c>
      <c r="AN302" s="32">
        <f t="shared" si="38"/>
        <v>0.53295429494974078</v>
      </c>
      <c r="AO302" s="32">
        <f t="shared" si="38"/>
        <v>0.11898458102853809</v>
      </c>
      <c r="AP302" s="32">
        <f t="shared" si="38"/>
        <v>0.53747418496059252</v>
      </c>
      <c r="AQ302" s="32">
        <f t="shared" si="38"/>
        <v>0.12789842687197955</v>
      </c>
      <c r="AR302" s="32">
        <f t="shared" si="38"/>
        <v>0.38701457609422507</v>
      </c>
      <c r="AS302" s="32">
        <f t="shared" si="38"/>
        <v>0.12653660753470219</v>
      </c>
      <c r="AT302" s="32">
        <f t="shared" si="38"/>
        <v>0.86172886645072133</v>
      </c>
      <c r="AU302" s="32">
        <f t="shared" si="38"/>
        <v>0.46643010507298943</v>
      </c>
      <c r="AW302" s="33"/>
    </row>
    <row r="303" spans="6:49" x14ac:dyDescent="0.3">
      <c r="L303" s="34">
        <f>L292</f>
        <v>0.6</v>
      </c>
      <c r="M303" s="34"/>
      <c r="N303" s="35" t="str">
        <f>N292</f>
        <v>BNL Causal</v>
      </c>
      <c r="O303" s="35" t="str">
        <f>O292</f>
        <v>BNL Causal HM</v>
      </c>
      <c r="P303" s="35" t="str">
        <f>Q292</f>
        <v>SFS Causal</v>
      </c>
      <c r="Q303" s="35" t="str">
        <f>S292</f>
        <v>SaLSa Causal</v>
      </c>
      <c r="R303" s="35" t="str">
        <f>U292</f>
        <v>D&amp;C Causal</v>
      </c>
      <c r="S303" s="35" t="str">
        <f>W292</f>
        <v>BBS Causal</v>
      </c>
      <c r="T303" s="35"/>
      <c r="U303" s="34">
        <f>X292</f>
        <v>0.6</v>
      </c>
      <c r="V303" s="35" t="str">
        <f>Z292</f>
        <v>BNL Causal</v>
      </c>
      <c r="W303" s="35" t="str">
        <f>AA292</f>
        <v>BNL Causal HM</v>
      </c>
      <c r="X303" s="35" t="str">
        <f>AC292</f>
        <v>SFS Causal</v>
      </c>
      <c r="Y303" s="35" t="str">
        <f>AE292</f>
        <v>SaLSa Causal</v>
      </c>
      <c r="Z303" s="35" t="str">
        <f>AG292</f>
        <v>D&amp;C Causal</v>
      </c>
      <c r="AA303" s="35" t="str">
        <f>AI292</f>
        <v>BBS Causal</v>
      </c>
      <c r="AB303" s="36"/>
      <c r="AC303" s="34">
        <f>AJ292</f>
        <v>0.6</v>
      </c>
      <c r="AD303" s="35" t="str">
        <f>AL292</f>
        <v>BNL Causal</v>
      </c>
      <c r="AE303" s="35" t="str">
        <f>AM292</f>
        <v>BNL Causal HM</v>
      </c>
      <c r="AF303" s="35" t="str">
        <f>AO292</f>
        <v>SFS Causal</v>
      </c>
      <c r="AG303" s="35" t="str">
        <f>AQ292</f>
        <v>SaLSa Causal</v>
      </c>
      <c r="AH303" s="35" t="str">
        <f>AS292</f>
        <v>D&amp;C Causal</v>
      </c>
      <c r="AI303" s="35" t="str">
        <f>AU292</f>
        <v>BBS Causal</v>
      </c>
      <c r="AK303" s="35"/>
      <c r="AL303" s="35"/>
      <c r="AM303" s="35"/>
      <c r="AN303" s="36"/>
      <c r="AO303" s="36"/>
      <c r="AP303" s="36"/>
      <c r="AQ303" s="36"/>
      <c r="AR303" s="36"/>
      <c r="AS303" s="36"/>
      <c r="AT303" s="36"/>
      <c r="AU303" s="36"/>
    </row>
    <row r="304" spans="6:49" x14ac:dyDescent="0.3">
      <c r="L304" t="str">
        <f>L293</f>
        <v>ALL</v>
      </c>
      <c r="N304" s="32">
        <f>N293</f>
        <v>901672.42261904757</v>
      </c>
      <c r="O304" s="32">
        <f>O293</f>
        <v>912537.67976190464</v>
      </c>
      <c r="P304" s="32">
        <f>Q293</f>
        <v>444080.31547619042</v>
      </c>
      <c r="Q304" s="32">
        <f>S293</f>
        <v>542860.24761904764</v>
      </c>
      <c r="R304" s="32">
        <f>U293</f>
        <v>966820.98214285704</v>
      </c>
      <c r="S304" s="32">
        <f>W293</f>
        <v>802702.26190476154</v>
      </c>
      <c r="T304" s="32"/>
      <c r="U304" s="32" t="str">
        <f>X293</f>
        <v>ALL</v>
      </c>
      <c r="V304" s="32">
        <f>Z293</f>
        <v>0.73730058985363123</v>
      </c>
      <c r="W304" s="32">
        <f>AA293</f>
        <v>0.73054789362746875</v>
      </c>
      <c r="X304" s="32">
        <f>AC293</f>
        <v>0.47936070510137724</v>
      </c>
      <c r="Y304" s="32">
        <f>AE293</f>
        <v>0.63691625677165564</v>
      </c>
      <c r="Z304" s="32">
        <f>AG293</f>
        <v>0.75750508445531284</v>
      </c>
      <c r="AA304" s="32">
        <f>AI293</f>
        <v>1.4116761895431587</v>
      </c>
      <c r="AB304" s="36"/>
      <c r="AC304" s="32" t="str">
        <f>AJ293</f>
        <v>ALL</v>
      </c>
      <c r="AD304" s="32">
        <f>AL293</f>
        <v>0.26982183184203062</v>
      </c>
      <c r="AE304" s="32">
        <f>AM293</f>
        <v>0.26474568153110639</v>
      </c>
      <c r="AF304" s="32">
        <f>AO293</f>
        <v>0.18990318279012125</v>
      </c>
      <c r="AG304" s="32">
        <f>AQ293</f>
        <v>0.22499562996034958</v>
      </c>
      <c r="AH304" s="32">
        <f>AS293</f>
        <v>0.14356040065065909</v>
      </c>
      <c r="AI304" s="32">
        <f>AU293</f>
        <v>1.0474586679170546</v>
      </c>
      <c r="AK304" s="32"/>
      <c r="AL304" s="32"/>
      <c r="AM304" s="32"/>
      <c r="AN304" s="36"/>
      <c r="AO304" s="36"/>
      <c r="AP304" s="36"/>
      <c r="AQ304" s="36"/>
      <c r="AR304" s="36"/>
      <c r="AS304" s="36"/>
      <c r="AT304" s="36"/>
      <c r="AU304" s="36"/>
    </row>
    <row r="305" spans="7:49" x14ac:dyDescent="0.3">
      <c r="L305" t="str">
        <f>L295</f>
        <v>Gain &gt; 0.6</v>
      </c>
      <c r="N305" s="32">
        <f t="shared" ref="N305:O312" si="39">N295</f>
        <v>480107.69999999995</v>
      </c>
      <c r="O305" s="32">
        <f t="shared" si="39"/>
        <v>485880.7</v>
      </c>
      <c r="P305" s="32">
        <f t="shared" ref="P305:P312" si="40">Q295</f>
        <v>208301.2</v>
      </c>
      <c r="Q305" s="32">
        <f t="shared" ref="Q305:Q312" si="41">S295</f>
        <v>270708.2</v>
      </c>
      <c r="R305" s="32">
        <f>U295</f>
        <v>1103627.6000000001</v>
      </c>
      <c r="S305" s="32">
        <f t="shared" ref="S305:S312" si="42">W295</f>
        <v>515448.8</v>
      </c>
      <c r="T305" s="32"/>
      <c r="U305" s="32" t="str">
        <f t="shared" ref="U305:U312" si="43">X295</f>
        <v>Gain &gt; 0.6</v>
      </c>
      <c r="V305" s="32">
        <f t="shared" ref="V305:W312" si="44">Z295</f>
        <v>0.48132224702276294</v>
      </c>
      <c r="W305" s="32">
        <f t="shared" si="44"/>
        <v>0.45052002256270496</v>
      </c>
      <c r="X305" s="32">
        <f t="shared" ref="X305:X312" si="45">AC295</f>
        <v>0.30266794956405652</v>
      </c>
      <c r="Y305" s="32">
        <f t="shared" ref="Y305:Y312" si="46">AE295</f>
        <v>0.35417582937516268</v>
      </c>
      <c r="Z305" s="32">
        <f t="shared" ref="Z305:Z312" si="47">AG295</f>
        <v>0.82885031786281615</v>
      </c>
      <c r="AA305" s="32">
        <f t="shared" ref="AA305:AA312" si="48">AI295</f>
        <v>0.82691583842970429</v>
      </c>
      <c r="AB305" s="36"/>
      <c r="AC305" s="32" t="str">
        <f t="shared" ref="AC305:AC312" si="49">AJ295</f>
        <v>Gain &gt; 0.6</v>
      </c>
      <c r="AD305" s="32">
        <f t="shared" ref="AD305:AE312" si="50">AL295</f>
        <v>0.19928600043058392</v>
      </c>
      <c r="AE305" s="32">
        <f t="shared" si="50"/>
        <v>0.17337059087585655</v>
      </c>
      <c r="AF305" s="32">
        <f t="shared" ref="AF305:AF312" si="51">AO295</f>
        <v>0.14006036698992824</v>
      </c>
      <c r="AG305" s="32">
        <f t="shared" ref="AG305:AG312" si="52">AQ295</f>
        <v>0.1570929668843746</v>
      </c>
      <c r="AH305" s="32">
        <f t="shared" ref="AH305:AH312" si="53">AS295</f>
        <v>0.1515042924322188</v>
      </c>
      <c r="AI305" s="32">
        <f t="shared" ref="AI305:AI312" si="54">AU295</f>
        <v>0.52360208155587318</v>
      </c>
      <c r="AK305" s="32"/>
      <c r="AL305" s="32"/>
      <c r="AM305" s="32"/>
      <c r="AN305" s="36"/>
      <c r="AO305" s="36"/>
      <c r="AP305" s="36"/>
      <c r="AQ305" s="36"/>
      <c r="AR305" s="36"/>
      <c r="AS305" s="36"/>
      <c r="AT305" s="36"/>
      <c r="AU305" s="36"/>
    </row>
    <row r="306" spans="7:49" x14ac:dyDescent="0.3">
      <c r="L306" t="str">
        <f>L296</f>
        <v>Target</v>
      </c>
      <c r="N306" s="32">
        <f t="shared" si="39"/>
        <v>391017.56666666671</v>
      </c>
      <c r="O306" s="32">
        <f t="shared" si="39"/>
        <v>395022.62666666665</v>
      </c>
      <c r="P306" s="32">
        <f t="shared" si="40"/>
        <v>169387.11999999997</v>
      </c>
      <c r="Q306" s="32">
        <f t="shared" si="41"/>
        <v>169136.24666666664</v>
      </c>
      <c r="R306" s="32">
        <f>U296</f>
        <v>878242.28</v>
      </c>
      <c r="S306" s="32">
        <f t="shared" si="42"/>
        <v>333296.42666666664</v>
      </c>
      <c r="T306" s="32"/>
      <c r="U306" s="32" t="str">
        <f t="shared" si="43"/>
        <v>Target</v>
      </c>
      <c r="V306" s="32">
        <f t="shared" si="44"/>
        <v>0.40453604247576241</v>
      </c>
      <c r="W306" s="32">
        <f t="shared" si="44"/>
        <v>0.39076160850313807</v>
      </c>
      <c r="X306" s="32">
        <f t="shared" si="45"/>
        <v>0.27137128335055116</v>
      </c>
      <c r="Y306" s="32">
        <f t="shared" si="46"/>
        <v>0.32571590080857271</v>
      </c>
      <c r="Z306" s="32">
        <f t="shared" si="47"/>
        <v>0.65379647235386074</v>
      </c>
      <c r="AA306" s="32">
        <f t="shared" si="48"/>
        <v>0.75205511393335955</v>
      </c>
      <c r="AB306" s="36"/>
      <c r="AC306" s="32" t="str">
        <f t="shared" si="49"/>
        <v>Target</v>
      </c>
      <c r="AD306" s="32">
        <f t="shared" si="50"/>
        <v>0.15407662847855433</v>
      </c>
      <c r="AE306" s="32">
        <f t="shared" si="50"/>
        <v>0.14169896831425527</v>
      </c>
      <c r="AF306" s="32">
        <f t="shared" si="51"/>
        <v>0.1149275747230664</v>
      </c>
      <c r="AG306" s="32">
        <f t="shared" si="52"/>
        <v>0.12758824849035585</v>
      </c>
      <c r="AH306" s="32">
        <f t="shared" si="53"/>
        <v>0.12322390015392251</v>
      </c>
      <c r="AI306" s="32">
        <f t="shared" si="54"/>
        <v>0.50314837660795697</v>
      </c>
      <c r="AK306" s="32"/>
      <c r="AL306" s="32"/>
      <c r="AM306" s="32"/>
      <c r="AN306" s="36"/>
      <c r="AO306" s="36"/>
      <c r="AP306" s="36"/>
      <c r="AQ306" s="36"/>
      <c r="AR306" s="36"/>
      <c r="AS306" s="36"/>
      <c r="AT306" s="36"/>
      <c r="AU306" s="36"/>
    </row>
    <row r="307" spans="7:49" x14ac:dyDescent="0.3">
      <c r="L307" t="str">
        <f>L297</f>
        <v>Gain &gt; 0</v>
      </c>
      <c r="N307" s="32">
        <f t="shared" si="39"/>
        <v>714441.96410256426</v>
      </c>
      <c r="O307" s="32">
        <f t="shared" si="39"/>
        <v>723387.44358974334</v>
      </c>
      <c r="P307" s="32">
        <f t="shared" si="40"/>
        <v>340934.13076923077</v>
      </c>
      <c r="Q307" s="32">
        <f t="shared" si="41"/>
        <v>369673.0153846154</v>
      </c>
      <c r="R307" s="32">
        <f>U297</f>
        <v>933075.47435897449</v>
      </c>
      <c r="S307" s="32">
        <f t="shared" si="42"/>
        <v>571921.93589743588</v>
      </c>
      <c r="T307" s="32"/>
      <c r="U307" s="32" t="str">
        <f t="shared" si="43"/>
        <v>Gain &gt; 0</v>
      </c>
      <c r="V307" s="32">
        <f t="shared" si="44"/>
        <v>0.62504949768085816</v>
      </c>
      <c r="W307" s="32">
        <f t="shared" si="44"/>
        <v>0.61800297876545351</v>
      </c>
      <c r="X307" s="32">
        <f t="shared" si="45"/>
        <v>0.39841302054059607</v>
      </c>
      <c r="Y307" s="32">
        <f t="shared" si="46"/>
        <v>0.52971711491640572</v>
      </c>
      <c r="Z307" s="32">
        <f t="shared" si="47"/>
        <v>0.73636558387034501</v>
      </c>
      <c r="AA307" s="32">
        <f t="shared" si="48"/>
        <v>1.1469417385392797</v>
      </c>
      <c r="AB307" s="36"/>
      <c r="AC307" s="32" t="str">
        <f t="shared" si="49"/>
        <v>Gain &gt; 0</v>
      </c>
      <c r="AD307" s="32">
        <f t="shared" si="50"/>
        <v>0.23170105018294768</v>
      </c>
      <c r="AE307" s="32">
        <f t="shared" si="50"/>
        <v>0.22630951222605428</v>
      </c>
      <c r="AF307" s="32">
        <f t="shared" si="51"/>
        <v>0.16138868429974165</v>
      </c>
      <c r="AG307" s="32">
        <f t="shared" si="52"/>
        <v>0.19048217917338767</v>
      </c>
      <c r="AH307" s="32">
        <f t="shared" si="53"/>
        <v>0.13843961721465275</v>
      </c>
      <c r="AI307" s="32">
        <f t="shared" si="54"/>
        <v>0.83884343295477515</v>
      </c>
      <c r="AK307" s="32"/>
      <c r="AL307" s="32"/>
      <c r="AM307" s="32"/>
      <c r="AN307" s="36"/>
      <c r="AO307" s="36"/>
      <c r="AP307" s="36"/>
      <c r="AQ307" s="36"/>
      <c r="AR307" s="36"/>
      <c r="AS307" s="36"/>
      <c r="AT307" s="36"/>
      <c r="AU307" s="36"/>
    </row>
    <row r="308" spans="7:49" x14ac:dyDescent="0.3">
      <c r="L308" t="str">
        <f t="shared" ref="L308" si="55">L298</f>
        <v>Gain &lt;=0</v>
      </c>
      <c r="N308" s="32">
        <f t="shared" si="39"/>
        <v>1063938.82</v>
      </c>
      <c r="O308" s="32">
        <f t="shared" si="39"/>
        <v>1076467.8844444442</v>
      </c>
      <c r="P308" s="32">
        <f t="shared" si="40"/>
        <v>533473.6755555555</v>
      </c>
      <c r="Q308" s="32">
        <f t="shared" si="41"/>
        <v>692955.84888888884</v>
      </c>
      <c r="R308" s="32">
        <f>U298</f>
        <v>996067.08888888895</v>
      </c>
      <c r="S308" s="32">
        <f t="shared" si="42"/>
        <v>1002711.8777777777</v>
      </c>
      <c r="T308" s="32"/>
      <c r="U308" s="32" t="str">
        <f t="shared" si="43"/>
        <v>Gain &lt;=0</v>
      </c>
      <c r="V308" s="32">
        <f t="shared" si="44"/>
        <v>0.8345848697367021</v>
      </c>
      <c r="W308" s="32">
        <f t="shared" si="44"/>
        <v>0.82808681984121568</v>
      </c>
      <c r="X308" s="32">
        <f t="shared" si="45"/>
        <v>0.54951536505405485</v>
      </c>
      <c r="Y308" s="32">
        <f t="shared" si="46"/>
        <v>0.72982217971287255</v>
      </c>
      <c r="Z308" s="32">
        <f t="shared" si="47"/>
        <v>0.7758259849622845</v>
      </c>
      <c r="AA308" s="32">
        <f t="shared" si="48"/>
        <v>1.6411127137465193</v>
      </c>
      <c r="AB308" s="36"/>
      <c r="AC308" s="32" t="str">
        <f t="shared" si="49"/>
        <v>Gain &lt;=0</v>
      </c>
      <c r="AD308" s="32">
        <f t="shared" si="50"/>
        <v>0.30285984261323584</v>
      </c>
      <c r="AE308" s="32">
        <f t="shared" si="50"/>
        <v>0.29805702826215164</v>
      </c>
      <c r="AF308" s="32">
        <f t="shared" si="51"/>
        <v>0.21461574814845027</v>
      </c>
      <c r="AG308" s="32">
        <f t="shared" si="52"/>
        <v>0.25490728730904977</v>
      </c>
      <c r="AH308" s="32">
        <f t="shared" si="53"/>
        <v>0.14799841296186453</v>
      </c>
      <c r="AI308" s="32">
        <f t="shared" si="54"/>
        <v>1.2282585382176978</v>
      </c>
      <c r="AK308" s="32"/>
      <c r="AL308" s="32"/>
      <c r="AM308" s="32"/>
      <c r="AN308" s="36"/>
      <c r="AO308" s="36"/>
      <c r="AP308" s="36"/>
      <c r="AQ308" s="36"/>
      <c r="AR308" s="36"/>
      <c r="AS308" s="36"/>
      <c r="AT308" s="36"/>
      <c r="AU308" s="36"/>
    </row>
    <row r="309" spans="7:49" x14ac:dyDescent="0.3">
      <c r="L309" t="str">
        <f>L299</f>
        <v>Target;Gain &gt; 0.6; #pref=2</v>
      </c>
      <c r="N309" s="32" t="e">
        <f t="shared" si="39"/>
        <v>#DIV/0!</v>
      </c>
      <c r="O309" s="32" t="e">
        <f t="shared" si="39"/>
        <v>#DIV/0!</v>
      </c>
      <c r="P309" s="32" t="e">
        <f t="shared" si="40"/>
        <v>#DIV/0!</v>
      </c>
      <c r="Q309" s="32" t="e">
        <f t="shared" si="41"/>
        <v>#DIV/0!</v>
      </c>
      <c r="R309" s="32" t="e">
        <f t="shared" ref="R309" si="56">U299</f>
        <v>#DIV/0!</v>
      </c>
      <c r="S309" s="32" t="e">
        <f t="shared" si="42"/>
        <v>#DIV/0!</v>
      </c>
      <c r="T309" s="32"/>
      <c r="U309" s="32" t="str">
        <f t="shared" si="43"/>
        <v>Target;Gain &gt; 0.6; #pref=2</v>
      </c>
      <c r="V309" s="32" t="e">
        <f t="shared" si="44"/>
        <v>#DIV/0!</v>
      </c>
      <c r="W309" s="32" t="e">
        <f t="shared" si="44"/>
        <v>#DIV/0!</v>
      </c>
      <c r="X309" s="32" t="e">
        <f t="shared" si="45"/>
        <v>#DIV/0!</v>
      </c>
      <c r="Y309" s="32" t="e">
        <f t="shared" si="46"/>
        <v>#DIV/0!</v>
      </c>
      <c r="Z309" s="32" t="e">
        <f t="shared" si="47"/>
        <v>#DIV/0!</v>
      </c>
      <c r="AA309" s="32" t="e">
        <f t="shared" si="48"/>
        <v>#DIV/0!</v>
      </c>
      <c r="AB309" s="36"/>
      <c r="AC309" s="32" t="str">
        <f t="shared" si="49"/>
        <v>Target;Gain &gt; 0.6; #pref=2</v>
      </c>
      <c r="AD309" s="32" t="e">
        <f t="shared" si="50"/>
        <v>#DIV/0!</v>
      </c>
      <c r="AE309" s="32" t="e">
        <f t="shared" si="50"/>
        <v>#DIV/0!</v>
      </c>
      <c r="AF309" s="32" t="e">
        <f t="shared" si="51"/>
        <v>#DIV/0!</v>
      </c>
      <c r="AG309" s="32" t="e">
        <f t="shared" si="52"/>
        <v>#DIV/0!</v>
      </c>
      <c r="AH309" s="32" t="e">
        <f t="shared" si="53"/>
        <v>#DIV/0!</v>
      </c>
      <c r="AI309" s="32" t="e">
        <f t="shared" si="54"/>
        <v>#DIV/0!</v>
      </c>
      <c r="AK309" s="32"/>
      <c r="AL309" s="32"/>
      <c r="AM309" s="32"/>
      <c r="AN309" s="36"/>
      <c r="AO309" s="36"/>
      <c r="AP309" s="36"/>
      <c r="AQ309" s="36"/>
      <c r="AR309" s="36"/>
      <c r="AS309" s="36"/>
      <c r="AT309" s="36"/>
      <c r="AU309" s="36"/>
    </row>
    <row r="310" spans="7:49" x14ac:dyDescent="0.3">
      <c r="L310" t="str">
        <f>L300</f>
        <v>Target; Gain &gt; 0.6; #pref=3</v>
      </c>
      <c r="N310" s="32">
        <f t="shared" si="39"/>
        <v>480107.69999999995</v>
      </c>
      <c r="O310" s="32">
        <f t="shared" si="39"/>
        <v>485880.7</v>
      </c>
      <c r="P310" s="32">
        <f t="shared" si="40"/>
        <v>208301.2</v>
      </c>
      <c r="Q310" s="32">
        <f t="shared" si="41"/>
        <v>270708.2</v>
      </c>
      <c r="R310" s="32">
        <f>U300</f>
        <v>1103627.6000000001</v>
      </c>
      <c r="S310" s="32">
        <f t="shared" si="42"/>
        <v>515448.8</v>
      </c>
      <c r="T310" s="32"/>
      <c r="U310" s="32" t="str">
        <f t="shared" si="43"/>
        <v>Target; Gain &gt; 0.6; #pref=3</v>
      </c>
      <c r="V310" s="32">
        <f t="shared" si="44"/>
        <v>0.48132224702276294</v>
      </c>
      <c r="W310" s="32">
        <f t="shared" si="44"/>
        <v>0.45052002256270496</v>
      </c>
      <c r="X310" s="32">
        <f t="shared" si="45"/>
        <v>0.30266794956405652</v>
      </c>
      <c r="Y310" s="32">
        <f t="shared" si="46"/>
        <v>0.35417582937516268</v>
      </c>
      <c r="Z310" s="32">
        <f t="shared" si="47"/>
        <v>0.82885031786281615</v>
      </c>
      <c r="AA310" s="32">
        <f t="shared" si="48"/>
        <v>0.82691583842970429</v>
      </c>
      <c r="AB310" s="36"/>
      <c r="AC310" s="32" t="str">
        <f t="shared" si="49"/>
        <v>Target; Gain &gt; 0.6; #pref=3</v>
      </c>
      <c r="AD310" s="32">
        <f t="shared" si="50"/>
        <v>0.19928600043058392</v>
      </c>
      <c r="AE310" s="32">
        <f t="shared" si="50"/>
        <v>0.17337059087585655</v>
      </c>
      <c r="AF310" s="32">
        <f t="shared" si="51"/>
        <v>0.14006036698992824</v>
      </c>
      <c r="AG310" s="32">
        <f t="shared" si="52"/>
        <v>0.1570929668843746</v>
      </c>
      <c r="AH310" s="32">
        <f t="shared" si="53"/>
        <v>0.1515042924322188</v>
      </c>
      <c r="AI310" s="32">
        <f t="shared" si="54"/>
        <v>0.52360208155587318</v>
      </c>
      <c r="AK310" s="32"/>
      <c r="AL310" s="32"/>
      <c r="AM310" s="32"/>
      <c r="AN310" s="36"/>
      <c r="AO310" s="36"/>
      <c r="AP310" s="36"/>
      <c r="AQ310" s="36"/>
      <c r="AR310" s="36"/>
      <c r="AS310" s="36"/>
      <c r="AT310" s="36"/>
      <c r="AU310" s="36"/>
    </row>
    <row r="311" spans="7:49" x14ac:dyDescent="0.3">
      <c r="L311" t="str">
        <f>L301</f>
        <v>Target; Gain &gt; 0.6; #pref=4</v>
      </c>
      <c r="N311" s="32" t="e">
        <f t="shared" si="39"/>
        <v>#DIV/0!</v>
      </c>
      <c r="O311" s="32" t="e">
        <f t="shared" si="39"/>
        <v>#DIV/0!</v>
      </c>
      <c r="P311" s="32" t="e">
        <f t="shared" si="40"/>
        <v>#DIV/0!</v>
      </c>
      <c r="Q311" s="32" t="e">
        <f t="shared" si="41"/>
        <v>#DIV/0!</v>
      </c>
      <c r="R311" s="32" t="e">
        <f>U301</f>
        <v>#DIV/0!</v>
      </c>
      <c r="S311" s="32" t="e">
        <f t="shared" si="42"/>
        <v>#DIV/0!</v>
      </c>
      <c r="T311" s="32"/>
      <c r="U311" s="32" t="str">
        <f t="shared" si="43"/>
        <v>Target; Gain &gt; 0.6; #pref=4</v>
      </c>
      <c r="V311" s="32" t="e">
        <f t="shared" si="44"/>
        <v>#DIV/0!</v>
      </c>
      <c r="W311" s="32" t="e">
        <f t="shared" si="44"/>
        <v>#DIV/0!</v>
      </c>
      <c r="X311" s="32" t="e">
        <f t="shared" si="45"/>
        <v>#DIV/0!</v>
      </c>
      <c r="Y311" s="32" t="e">
        <f t="shared" si="46"/>
        <v>#DIV/0!</v>
      </c>
      <c r="Z311" s="32" t="e">
        <f t="shared" si="47"/>
        <v>#DIV/0!</v>
      </c>
      <c r="AA311" s="32" t="e">
        <f t="shared" si="48"/>
        <v>#DIV/0!</v>
      </c>
      <c r="AB311" s="36"/>
      <c r="AC311" s="32" t="str">
        <f t="shared" si="49"/>
        <v>Target; Gain &gt; 0.6; #pref=4</v>
      </c>
      <c r="AD311" s="32" t="e">
        <f t="shared" si="50"/>
        <v>#DIV/0!</v>
      </c>
      <c r="AE311" s="32" t="e">
        <f t="shared" si="50"/>
        <v>#DIV/0!</v>
      </c>
      <c r="AF311" s="32" t="e">
        <f t="shared" si="51"/>
        <v>#DIV/0!</v>
      </c>
      <c r="AG311" s="32" t="e">
        <f t="shared" si="52"/>
        <v>#DIV/0!</v>
      </c>
      <c r="AH311" s="32" t="e">
        <f t="shared" si="53"/>
        <v>#DIV/0!</v>
      </c>
      <c r="AI311" s="32" t="e">
        <f t="shared" si="54"/>
        <v>#DIV/0!</v>
      </c>
      <c r="AK311" s="32"/>
      <c r="AL311" s="32"/>
      <c r="AM311" s="32"/>
      <c r="AN311" s="36"/>
      <c r="AO311" s="36"/>
      <c r="AP311" s="36"/>
      <c r="AQ311" s="36"/>
      <c r="AR311" s="36"/>
      <c r="AS311" s="36"/>
      <c r="AT311" s="36"/>
      <c r="AU311" s="36"/>
    </row>
    <row r="312" spans="7:49" x14ac:dyDescent="0.3">
      <c r="L312" t="str">
        <f>L302</f>
        <v>Target; Gain &gt; 0</v>
      </c>
      <c r="N312" s="32">
        <f t="shared" si="39"/>
        <v>360082.80833333335</v>
      </c>
      <c r="O312" s="32">
        <f t="shared" si="39"/>
        <v>364372.55833333335</v>
      </c>
      <c r="P312" s="32">
        <f t="shared" si="40"/>
        <v>161546.42499999999</v>
      </c>
      <c r="Q312" s="32">
        <f t="shared" si="41"/>
        <v>150024.95833333331</v>
      </c>
      <c r="R312" s="32">
        <f>U302</f>
        <v>868141.07499999995</v>
      </c>
      <c r="S312" s="32">
        <f t="shared" si="42"/>
        <v>326232.55833333335</v>
      </c>
      <c r="T312" s="32"/>
      <c r="U312" s="32" t="str">
        <f t="shared" si="43"/>
        <v>Target; Gain &gt; 0</v>
      </c>
      <c r="V312" s="32">
        <f t="shared" si="44"/>
        <v>0.39620235349478511</v>
      </c>
      <c r="W312" s="32">
        <f t="shared" si="44"/>
        <v>0.38026574555357606</v>
      </c>
      <c r="X312" s="32">
        <f t="shared" si="45"/>
        <v>0.26648288361587524</v>
      </c>
      <c r="Y312" s="32">
        <f t="shared" si="46"/>
        <v>0.29644201789051294</v>
      </c>
      <c r="Z312" s="32">
        <f t="shared" si="47"/>
        <v>0.64789767394540831</v>
      </c>
      <c r="AA312" s="32">
        <f t="shared" si="48"/>
        <v>0.70481378174542131</v>
      </c>
      <c r="AB312" s="36"/>
      <c r="AC312" s="32" t="str">
        <f t="shared" si="49"/>
        <v>Target; Gain &gt; 0</v>
      </c>
      <c r="AD312" s="32">
        <f t="shared" si="50"/>
        <v>0.16044056503257398</v>
      </c>
      <c r="AE312" s="32">
        <f t="shared" si="50"/>
        <v>0.14649747771521404</v>
      </c>
      <c r="AF312" s="32">
        <f t="shared" si="51"/>
        <v>0.11898458102853809</v>
      </c>
      <c r="AG312" s="32">
        <f t="shared" si="52"/>
        <v>0.12789842687197955</v>
      </c>
      <c r="AH312" s="32">
        <f t="shared" si="53"/>
        <v>0.12653660753470219</v>
      </c>
      <c r="AI312" s="32">
        <f t="shared" si="54"/>
        <v>0.46643010507298943</v>
      </c>
      <c r="AK312" s="32"/>
      <c r="AL312" s="32"/>
      <c r="AM312" s="32"/>
      <c r="AN312" s="36"/>
      <c r="AO312" s="36"/>
      <c r="AP312" s="36"/>
      <c r="AQ312" s="36"/>
      <c r="AR312" s="36"/>
      <c r="AS312" s="36"/>
      <c r="AT312" s="36"/>
      <c r="AU312" s="36"/>
    </row>
    <row r="313" spans="7:49" x14ac:dyDescent="0.3"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K313" s="31"/>
      <c r="AL313" s="31"/>
      <c r="AM313" s="31"/>
      <c r="AN313" s="31"/>
      <c r="AO313" s="31"/>
    </row>
    <row r="314" spans="7:49" x14ac:dyDescent="0.3">
      <c r="K314" s="27" t="s">
        <v>104</v>
      </c>
      <c r="L314" s="28">
        <f>X314</f>
        <v>0.6</v>
      </c>
      <c r="M314" s="29" t="s">
        <v>20</v>
      </c>
      <c r="N314" s="29" t="s">
        <v>7</v>
      </c>
      <c r="O314" s="29" t="s">
        <v>8</v>
      </c>
      <c r="P314" s="29" t="s">
        <v>22</v>
      </c>
      <c r="Q314" s="29" t="s">
        <v>9</v>
      </c>
      <c r="R314" s="29" t="s">
        <v>23</v>
      </c>
      <c r="S314" s="29" t="s">
        <v>10</v>
      </c>
      <c r="T314" s="29" t="s">
        <v>24</v>
      </c>
      <c r="U314" s="29" t="s">
        <v>11</v>
      </c>
      <c r="V314" s="29" t="s">
        <v>25</v>
      </c>
      <c r="W314" s="29" t="s">
        <v>12</v>
      </c>
      <c r="X314" s="30">
        <f>X292</f>
        <v>0.6</v>
      </c>
      <c r="Y314" s="29" t="s">
        <v>20</v>
      </c>
      <c r="Z314" s="29" t="s">
        <v>7</v>
      </c>
      <c r="AA314" s="29" t="s">
        <v>8</v>
      </c>
      <c r="AB314" s="29" t="s">
        <v>22</v>
      </c>
      <c r="AC314" s="29" t="s">
        <v>9</v>
      </c>
      <c r="AD314" s="29" t="s">
        <v>23</v>
      </c>
      <c r="AE314" s="29" t="s">
        <v>10</v>
      </c>
      <c r="AF314" s="29" t="s">
        <v>24</v>
      </c>
      <c r="AG314" s="29" t="s">
        <v>11</v>
      </c>
      <c r="AH314" s="29" t="s">
        <v>25</v>
      </c>
      <c r="AI314" s="29" t="s">
        <v>12</v>
      </c>
      <c r="AJ314" s="28">
        <f t="shared" ref="AJ314:AJ324" si="57">X314</f>
        <v>0.6</v>
      </c>
      <c r="AK314" s="29" t="s">
        <v>20</v>
      </c>
      <c r="AL314" s="29" t="s">
        <v>7</v>
      </c>
      <c r="AM314" s="29" t="s">
        <v>8</v>
      </c>
      <c r="AN314" s="29" t="s">
        <v>22</v>
      </c>
      <c r="AO314" s="29" t="s">
        <v>9</v>
      </c>
      <c r="AP314" s="29" t="s">
        <v>23</v>
      </c>
      <c r="AQ314" s="29" t="s">
        <v>10</v>
      </c>
      <c r="AR314" s="29" t="s">
        <v>24</v>
      </c>
      <c r="AS314" s="29" t="s">
        <v>11</v>
      </c>
      <c r="AT314" s="29" t="s">
        <v>25</v>
      </c>
      <c r="AU314" s="29" t="s">
        <v>12</v>
      </c>
    </row>
    <row r="315" spans="7:49" x14ac:dyDescent="0.3">
      <c r="L315" s="31" t="s">
        <v>98</v>
      </c>
      <c r="M315" s="32">
        <f>MEDIAN(M3:M290)</f>
        <v>610015.19999999995</v>
      </c>
      <c r="N315" s="32">
        <f t="shared" ref="N315:W315" si="58">MEDIAN(N3:N290)</f>
        <v>590352.10000000009</v>
      </c>
      <c r="O315" s="32">
        <f t="shared" si="58"/>
        <v>598133.56666666665</v>
      </c>
      <c r="P315" s="32">
        <f t="shared" si="58"/>
        <v>493787.9</v>
      </c>
      <c r="Q315" s="32">
        <f t="shared" si="58"/>
        <v>261375.3</v>
      </c>
      <c r="R315" s="32">
        <f t="shared" si="58"/>
        <v>426271.4</v>
      </c>
      <c r="S315" s="32">
        <f t="shared" si="58"/>
        <v>271616.5</v>
      </c>
      <c r="T315" s="32">
        <f t="shared" si="58"/>
        <v>1062404.7</v>
      </c>
      <c r="U315" s="32">
        <f t="shared" si="58"/>
        <v>981834</v>
      </c>
      <c r="V315" s="32">
        <f t="shared" si="58"/>
        <v>1254364.2000000002</v>
      </c>
      <c r="W315" s="32">
        <f t="shared" si="58"/>
        <v>504015.5</v>
      </c>
      <c r="X315" s="32" t="s">
        <v>98</v>
      </c>
      <c r="Y315" s="32">
        <f>MEDIAN(Y3:Y290)</f>
        <v>0.5743150689871982</v>
      </c>
      <c r="Z315" s="32">
        <f t="shared" ref="Z315:AI315" si="59">MEDIAN(Z3:Z290)</f>
        <v>0.54567667865970482</v>
      </c>
      <c r="AA315" s="32">
        <f t="shared" si="59"/>
        <v>0.53989833459878966</v>
      </c>
      <c r="AB315" s="32">
        <f t="shared" si="59"/>
        <v>0.59252729899599221</v>
      </c>
      <c r="AC315" s="32">
        <f t="shared" si="59"/>
        <v>0.33592681106529199</v>
      </c>
      <c r="AD315" s="32">
        <f t="shared" si="59"/>
        <v>0.64953232901170854</v>
      </c>
      <c r="AE315" s="32">
        <f t="shared" si="59"/>
        <v>0.48635924931149932</v>
      </c>
      <c r="AF315" s="32">
        <f t="shared" si="59"/>
        <v>0.55513909526634964</v>
      </c>
      <c r="AG315" s="32">
        <f t="shared" si="59"/>
        <v>0.78012186987325549</v>
      </c>
      <c r="AH315" s="32">
        <f t="shared" si="59"/>
        <v>0.81390547635965049</v>
      </c>
      <c r="AI315" s="32">
        <f t="shared" si="59"/>
        <v>1.0418997796485199</v>
      </c>
      <c r="AJ315" s="31" t="str">
        <f t="shared" si="57"/>
        <v>ALL</v>
      </c>
      <c r="AK315" s="32">
        <f>MEDIAN(AK3:AK290)</f>
        <v>0.5743150689871982</v>
      </c>
      <c r="AL315" s="32">
        <f t="shared" ref="AL315:AU315" si="60">MEDIAN(AL3:AL290)</f>
        <v>0.2017334737814962</v>
      </c>
      <c r="AM315" s="32">
        <f t="shared" si="60"/>
        <v>0.1889594675041735</v>
      </c>
      <c r="AN315" s="32">
        <f t="shared" si="60"/>
        <v>0.59252729899599221</v>
      </c>
      <c r="AO315" s="32">
        <f t="shared" si="60"/>
        <v>0.13379782796061279</v>
      </c>
      <c r="AP315" s="32">
        <f t="shared" si="60"/>
        <v>0.64953232901170854</v>
      </c>
      <c r="AQ315" s="32">
        <f t="shared" si="60"/>
        <v>0.16009621596895154</v>
      </c>
      <c r="AR315" s="32">
        <f t="shared" si="60"/>
        <v>0.311567428172566</v>
      </c>
      <c r="AS315" s="32">
        <f t="shared" si="60"/>
        <v>0.13983320903498675</v>
      </c>
      <c r="AT315" s="32">
        <f t="shared" si="60"/>
        <v>0.81390547635965049</v>
      </c>
      <c r="AU315" s="32">
        <f t="shared" si="60"/>
        <v>0.70201489664614203</v>
      </c>
    </row>
    <row r="316" spans="7:49" x14ac:dyDescent="0.3">
      <c r="L316" s="31" t="str">
        <f>"Target; Gain &gt; "&amp;L314</f>
        <v>Target; Gain &gt; 0.6</v>
      </c>
      <c r="M316" s="32" cm="1">
        <f t="array" ref="M316">MEDIAN(_xlfn._xlws.FILTER(M3:M290, ($AZ3:$AZ290 &gt; $X292)*($AZ3:$AZ290 &lt;&gt; "")))</f>
        <v>685346.9</v>
      </c>
      <c r="N316" s="32" cm="1">
        <f t="array" ref="N316">MEDIAN(_xlfn._xlws.FILTER(N3:N290, ($AZ3:$AZ290 &gt; $X292)*($AZ3:$AZ290 &lt;&gt; "")))</f>
        <v>480107.69999999995</v>
      </c>
      <c r="O316" s="32" cm="1">
        <f t="array" ref="O316">MEDIAN(_xlfn._xlws.FILTER(O3:O290, ($AZ3:$AZ290 &gt; $X292)*($AZ3:$AZ290 &lt;&gt; "")))</f>
        <v>485880.7</v>
      </c>
      <c r="P316" s="32" cm="1">
        <f t="array" ref="P316">MEDIAN(_xlfn._xlws.FILTER(P3:P290, ($AZ3:$AZ290 &gt; $X292)*($AZ3:$AZ290 &lt;&gt; "")))</f>
        <v>1346578.3</v>
      </c>
      <c r="Q316" s="32" cm="1">
        <f t="array" ref="Q316">MEDIAN(_xlfn._xlws.FILTER(Q3:Q290, ($AZ3:$AZ290 &gt; $X292)*($AZ3:$AZ290 &lt;&gt; "")))</f>
        <v>208301.2</v>
      </c>
      <c r="R316" s="32" cm="1">
        <f t="array" ref="R316">MEDIAN(_xlfn._xlws.FILTER(R3:R290, ($AZ3:$AZ290 &gt; $X292)*($AZ3:$AZ290 &lt;&gt; "")))</f>
        <v>1135925.3</v>
      </c>
      <c r="S316" s="32" cm="1">
        <f t="array" ref="S316">MEDIAN(_xlfn._xlws.FILTER(S3:S290, ($AZ3:$AZ290 &gt; $X292)*($AZ3:$AZ290 &lt;&gt; "")))</f>
        <v>270708.2</v>
      </c>
      <c r="T316" s="32" cm="1">
        <f t="array" ref="T316">MEDIAN(_xlfn._xlws.FILTER(T3:T290, ($AZ3:$AZ290 &gt; $X292)*($AZ3:$AZ290 &lt;&gt; "")))</f>
        <v>1773110.8</v>
      </c>
      <c r="U316" s="32" cm="1">
        <f t="array" ref="U316">MEDIAN(_xlfn._xlws.FILTER(U3:U290, ($AZ3:$AZ290 &gt; $X292)*($AZ3:$AZ290 &lt;&gt; "")))</f>
        <v>1103627.6000000001</v>
      </c>
      <c r="V316" s="32" cm="1">
        <f t="array" ref="V316">MEDIAN(_xlfn._xlws.FILTER(V3:V290, ($AZ3:$AZ290 &gt; $X292)*($AZ3:$AZ290 &lt;&gt; "")))</f>
        <v>2430647.1</v>
      </c>
      <c r="W316" s="32" cm="1">
        <f t="array" ref="W316">MEDIAN(_xlfn._xlws.FILTER(W3:W290, ($AZ3:$AZ290 &gt; $X292)*($AZ3:$AZ290 &lt;&gt; "")))</f>
        <v>515448.8</v>
      </c>
      <c r="X316" s="32" t="str">
        <f>"Target; Gain &gt; "&amp;X314</f>
        <v>Target; Gain &gt; 0.6</v>
      </c>
      <c r="Y316" s="32" cm="1">
        <f t="array" ref="Y316">MEDIAN(_xlfn._xlws.FILTER(Y3:Y290, ($AZ3:$AZ290 &gt; $X292)*($AZ3:$AZ290 &lt;&gt; "")))</f>
        <v>0.63874089599121353</v>
      </c>
      <c r="Z316" s="32" cm="1">
        <f t="array" ref="Z316">MEDIAN(_xlfn._xlws.FILTER(Z3:Z290, ($AZ3:$AZ290 &gt; $X292)*($AZ3:$AZ290 &lt;&gt; "")))</f>
        <v>0.48132224702276294</v>
      </c>
      <c r="AA316" s="32" cm="1">
        <f t="array" ref="AA316">MEDIAN(_xlfn._xlws.FILTER(AA3:AA290, ($AZ3:$AZ290 &gt; $X292)*($AZ3:$AZ290 &lt;&gt; "")))</f>
        <v>0.45052002256270496</v>
      </c>
      <c r="AB316" s="32" cm="1">
        <f t="array" ref="AB316">MEDIAN(_xlfn._xlws.FILTER(AB3:AB290, ($AZ3:$AZ290 &gt; $X292)*($AZ3:$AZ290 &lt;&gt; "")))</f>
        <v>0.7082081729953642</v>
      </c>
      <c r="AC316" s="32" cm="1">
        <f t="array" ref="AC316">MEDIAN(_xlfn._xlws.FILTER(AC3:AC290, ($AZ3:$AZ290 &gt; $X292)*($AZ3:$AZ290 &lt;&gt; "")))</f>
        <v>0.30266794956405652</v>
      </c>
      <c r="AD316" s="32" cm="1">
        <f t="array" ref="AD316">MEDIAN(_xlfn._xlws.FILTER(AD3:AD290, ($AZ3:$AZ290 &gt; $X292)*($AZ3:$AZ290 &lt;&gt; "")))</f>
        <v>0.89626821638084953</v>
      </c>
      <c r="AE316" s="32" cm="1">
        <f t="array" ref="AE316">MEDIAN(_xlfn._xlws.FILTER(AE3:AE290, ($AZ3:$AZ290 &gt; $X292)*($AZ3:$AZ290 &lt;&gt; "")))</f>
        <v>0.35417582937516268</v>
      </c>
      <c r="AF316" s="32" cm="1">
        <f t="array" ref="AF316">MEDIAN(_xlfn._xlws.FILTER(AF3:AF290, ($AZ3:$AZ290 &gt; $X292)*($AZ3:$AZ290 &lt;&gt; "")))</f>
        <v>1.2212485370226205</v>
      </c>
      <c r="AG316" s="32" cm="1">
        <f t="array" ref="AG316">MEDIAN(_xlfn._xlws.FILTER(AG3:AG290, ($AZ3:$AZ290 &gt; $X292)*($AZ3:$AZ290 &lt;&gt; "")))</f>
        <v>0.82885031786281615</v>
      </c>
      <c r="AH316" s="32" cm="1">
        <f t="array" ref="AH316">MEDIAN(_xlfn._xlws.FILTER(AH3:AH290, ($AZ3:$AZ290 &gt; $X292)*($AZ3:$AZ290 &lt;&gt; "")))</f>
        <v>1.0399503764463587</v>
      </c>
      <c r="AI316" s="32" cm="1">
        <f t="array" ref="AI316">MEDIAN(_xlfn._xlws.FILTER(AI3:AI290, ($AZ3:$AZ290 &gt; $X292)*($AZ3:$AZ290 &lt;&gt; "")))</f>
        <v>0.82691583842970429</v>
      </c>
      <c r="AJ316" s="31" t="str">
        <f t="shared" si="57"/>
        <v>Target; Gain &gt; 0.6</v>
      </c>
      <c r="AK316" s="32" cm="1">
        <f t="array" ref="AK316">MEDIAN(_xlfn._xlws.FILTER(AK3:AK290, ($AZ3:$AZ290 &gt; $X292)*($AZ3:$AZ290 &lt;&gt; "")))</f>
        <v>0.63874089599121353</v>
      </c>
      <c r="AL316" s="32" cm="1">
        <f t="array" ref="AL316">MEDIAN(_xlfn._xlws.FILTER(AL3:AL290, ($AZ3:$AZ290 &gt; $X292)*($AZ3:$AZ290 &lt;&gt; "")))</f>
        <v>0.19928600043058392</v>
      </c>
      <c r="AM316" s="32" cm="1">
        <f t="array" ref="AM316">MEDIAN(_xlfn._xlws.FILTER(AM3:AM290, ($AZ3:$AZ290 &gt; $X292)*($AZ3:$AZ290 &lt;&gt; "")))</f>
        <v>0.17337059087585655</v>
      </c>
      <c r="AN316" s="32" cm="1">
        <f t="array" ref="AN316">MEDIAN(_xlfn._xlws.FILTER(AN3:AN290, ($AZ3:$AZ290 &gt; $X292)*($AZ3:$AZ290 &lt;&gt; "")))</f>
        <v>0.7082081729953642</v>
      </c>
      <c r="AO316" s="32" cm="1">
        <f t="array" ref="AO316">MEDIAN(_xlfn._xlws.FILTER(AO3:AO290, ($AZ3:$AZ290 &gt; $X292)*($AZ3:$AZ290 &lt;&gt; "")))</f>
        <v>0.14006036698992824</v>
      </c>
      <c r="AP316" s="32" cm="1">
        <f t="array" ref="AP316">MEDIAN(_xlfn._xlws.FILTER(AP3:AP290, ($AZ3:$AZ290 &gt; $X292)*($AZ3:$AZ290 &lt;&gt; "")))</f>
        <v>0.89626821638084953</v>
      </c>
      <c r="AQ316" s="32" cm="1">
        <f t="array" ref="AQ316">MEDIAN(_xlfn._xlws.FILTER(AQ3:AQ290, ($AZ3:$AZ290 &gt; $X292)*($AZ3:$AZ290 &lt;&gt; "")))</f>
        <v>0.1570929668843746</v>
      </c>
      <c r="AR316" s="32" cm="1">
        <f t="array" ref="AR316">MEDIAN(_xlfn._xlws.FILTER(AR3:AR290, ($AZ3:$AZ290 &gt; $X292)*($AZ3:$AZ290 &lt;&gt; "")))</f>
        <v>0.65659052478149538</v>
      </c>
      <c r="AS316" s="32" cm="1">
        <f t="array" ref="AS316">MEDIAN(_xlfn._xlws.FILTER(AS3:AS290, ($AZ3:$AZ290 &gt; $X292)*($AZ3:$AZ290 &lt;&gt; "")))</f>
        <v>0.1515042924322188</v>
      </c>
      <c r="AT316" s="32" cm="1">
        <f t="array" ref="AT316">MEDIAN(_xlfn._xlws.FILTER(AT3:AT290, ($AZ3:$AZ290 &gt; $X292)*($AZ3:$AZ290 &lt;&gt; "")))</f>
        <v>1.0399503764463587</v>
      </c>
      <c r="AU316" s="32" cm="1">
        <f t="array" ref="AU316">MEDIAN(_xlfn._xlws.FILTER(AU3:AU290, ($AZ3:$AZ290 &gt; $X292)*($AZ3:$AZ290 &lt;&gt; "")))</f>
        <v>0.52360208155587318</v>
      </c>
    </row>
    <row r="317" spans="7:49" x14ac:dyDescent="0.3">
      <c r="L317" s="31" t="str">
        <f>"Gain &gt; "&amp;L314</f>
        <v>Gain &gt; 0.6</v>
      </c>
      <c r="M317" s="32" cm="1">
        <f t="array" ref="M317">MEDIAN(_xlfn._xlws.FILTER(M3:M290, $AY3:$AY290&gt;$X292))</f>
        <v>685346.9</v>
      </c>
      <c r="N317" s="32" cm="1">
        <f t="array" ref="N317">MEDIAN(_xlfn._xlws.FILTER(N3:N290, $AY3:$AY290&gt;$X292))</f>
        <v>480107.69999999995</v>
      </c>
      <c r="O317" s="32" cm="1">
        <f t="array" ref="O317">MEDIAN(_xlfn._xlws.FILTER(O3:O290, $AY3:$AY290&gt;$X292))</f>
        <v>485880.7</v>
      </c>
      <c r="P317" s="32" cm="1">
        <f t="array" ref="P317">MEDIAN(_xlfn._xlws.FILTER(P3:P290, $AY3:$AY290&gt;$X292))</f>
        <v>1346578.3</v>
      </c>
      <c r="Q317" s="32" cm="1">
        <f t="array" ref="Q317">MEDIAN(_xlfn._xlws.FILTER(Q3:Q290, $AY3:$AY290&gt;$X292))</f>
        <v>208301.2</v>
      </c>
      <c r="R317" s="32" cm="1">
        <f t="array" ref="R317">MEDIAN(_xlfn._xlws.FILTER(R3:R290, $AY3:$AY290&gt;$X292))</f>
        <v>1135925.3</v>
      </c>
      <c r="S317" s="32" cm="1">
        <f t="array" ref="S317">MEDIAN(_xlfn._xlws.FILTER(S3:S290, $AY3:$AY290&gt;$X292))</f>
        <v>270708.2</v>
      </c>
      <c r="T317" s="32" cm="1">
        <f t="array" ref="T317">MEDIAN(_xlfn._xlws.FILTER(T3:T290, $AY3:$AY290&gt;$X292))</f>
        <v>1773110.8</v>
      </c>
      <c r="U317" s="32" cm="1">
        <f t="array" ref="U317">MEDIAN(_xlfn._xlws.FILTER(U3:U290, $AY3:$AY290&gt;$X292))</f>
        <v>1103627.6000000001</v>
      </c>
      <c r="V317" s="32" cm="1">
        <f t="array" ref="V317">MEDIAN(_xlfn._xlws.FILTER(V3:V290, $AY3:$AY290&gt;$X292))</f>
        <v>2430647.1</v>
      </c>
      <c r="W317" s="32" cm="1">
        <f t="array" ref="W317">MEDIAN(_xlfn._xlws.FILTER(W3:W290, $AY3:$AY290&gt;$X292))</f>
        <v>515448.8</v>
      </c>
      <c r="X317" s="32" t="str">
        <f>"Gain &gt; "&amp;X314</f>
        <v>Gain &gt; 0.6</v>
      </c>
      <c r="Y317" s="32" cm="1">
        <f t="array" ref="Y317">MEDIAN(_xlfn._xlws.FILTER(Y3:Y290, $AY3:$AY290&gt;$X292))</f>
        <v>0.63874089599121353</v>
      </c>
      <c r="Z317" s="32" cm="1">
        <f t="array" ref="Z317">MEDIAN(_xlfn._xlws.FILTER(Z3:Z290, $AY3:$AY290&gt;$X292))</f>
        <v>0.48132224702276294</v>
      </c>
      <c r="AA317" s="32" cm="1">
        <f t="array" ref="AA317">MEDIAN(_xlfn._xlws.FILTER(AA3:AA290, $AY3:$AY290&gt;$X292))</f>
        <v>0.45052002256270496</v>
      </c>
      <c r="AB317" s="32" cm="1">
        <f t="array" ref="AB317">MEDIAN(_xlfn._xlws.FILTER(AB3:AB290, $AY3:$AY290&gt;$X292))</f>
        <v>0.7082081729953642</v>
      </c>
      <c r="AC317" s="32" cm="1">
        <f t="array" ref="AC317">MEDIAN(_xlfn._xlws.FILTER(AC3:AC290, $AY3:$AY290&gt;$X292))</f>
        <v>0.30266794956405652</v>
      </c>
      <c r="AD317" s="32" cm="1">
        <f t="array" ref="AD317">MEDIAN(_xlfn._xlws.FILTER(AD3:AD290, $AY3:$AY290&gt;$X292))</f>
        <v>0.89626821638084953</v>
      </c>
      <c r="AE317" s="32" cm="1">
        <f t="array" ref="AE317">MEDIAN(_xlfn._xlws.FILTER(AE3:AE290, $AY3:$AY290&gt;$X292))</f>
        <v>0.35417582937516268</v>
      </c>
      <c r="AF317" s="32" cm="1">
        <f t="array" ref="AF317">MEDIAN(_xlfn._xlws.FILTER(AF3:AF290, $AY3:$AY290&gt;$X292))</f>
        <v>1.2212485370226205</v>
      </c>
      <c r="AG317" s="32" cm="1">
        <f t="array" ref="AG317">MEDIAN(_xlfn._xlws.FILTER(AG3:AG290, $AY3:$AY290&gt;$X292))</f>
        <v>0.82885031786281615</v>
      </c>
      <c r="AH317" s="32" cm="1">
        <f t="array" ref="AH317">MEDIAN(_xlfn._xlws.FILTER(AH3:AH290, $AY3:$AY290&gt;$X292))</f>
        <v>1.0399503764463587</v>
      </c>
      <c r="AI317" s="32" cm="1">
        <f t="array" ref="AI317">MEDIAN(_xlfn._xlws.FILTER(AI3:AI290, $AY3:$AY290&gt;$X292))</f>
        <v>0.82691583842970429</v>
      </c>
      <c r="AJ317" s="31" t="str">
        <f t="shared" si="57"/>
        <v>Gain &gt; 0.6</v>
      </c>
      <c r="AK317" s="32" cm="1">
        <f t="array" ref="AK317">MEDIAN(_xlfn._xlws.FILTER(AK3:AK290, $AY3:$AY290&gt;$X292))</f>
        <v>0.63874089599121353</v>
      </c>
      <c r="AL317" s="32" cm="1">
        <f t="array" ref="AL317">MEDIAN(_xlfn._xlws.FILTER(AL3:AL290, $AY3:$AY290&gt;$X292))</f>
        <v>0.19928600043058392</v>
      </c>
      <c r="AM317" s="32" cm="1">
        <f t="array" ref="AM317">MEDIAN(_xlfn._xlws.FILTER(AM3:AM290, $AY3:$AY290&gt;$X292))</f>
        <v>0.17337059087585655</v>
      </c>
      <c r="AN317" s="32" cm="1">
        <f t="array" ref="AN317">MEDIAN(_xlfn._xlws.FILTER(AN3:AN290, $AY3:$AY290&gt;$X292))</f>
        <v>0.7082081729953642</v>
      </c>
      <c r="AO317" s="32" cm="1">
        <f t="array" ref="AO317">MEDIAN(_xlfn._xlws.FILTER(AO3:AO290, $AY3:$AY290&gt;$X292))</f>
        <v>0.14006036698992824</v>
      </c>
      <c r="AP317" s="32" cm="1">
        <f t="array" ref="AP317">MEDIAN(_xlfn._xlws.FILTER(AP3:AP290, $AY3:$AY290&gt;$X292))</f>
        <v>0.89626821638084953</v>
      </c>
      <c r="AQ317" s="32" cm="1">
        <f t="array" ref="AQ317">MEDIAN(_xlfn._xlws.FILTER(AQ3:AQ290, $AY3:$AY290&gt;$X292))</f>
        <v>0.1570929668843746</v>
      </c>
      <c r="AR317" s="32" cm="1">
        <f t="array" ref="AR317">MEDIAN(_xlfn._xlws.FILTER(AR3:AR290, $AY3:$AY290&gt;$X292))</f>
        <v>0.65659052478149538</v>
      </c>
      <c r="AS317" s="32" cm="1">
        <f t="array" ref="AS317">MEDIAN(_xlfn._xlws.FILTER(AS3:AS290, $AY3:$AY290&gt;$X292))</f>
        <v>0.1515042924322188</v>
      </c>
      <c r="AT317" s="32" cm="1">
        <f t="array" ref="AT317">MEDIAN(_xlfn._xlws.FILTER(AT3:AT290, $AY3:$AY290&gt;$X292))</f>
        <v>1.0399503764463587</v>
      </c>
      <c r="AU317" s="32" cm="1">
        <f t="array" ref="AU317">MEDIAN(_xlfn._xlws.FILTER(AU3:AU290, $AY3:$AY290&gt;$X292))</f>
        <v>0.52360208155587318</v>
      </c>
      <c r="AW317" s="33"/>
    </row>
    <row r="318" spans="7:49" x14ac:dyDescent="0.3">
      <c r="L318" t="s">
        <v>99</v>
      </c>
      <c r="M318" s="32" cm="1">
        <f t="array" ref="M318">MEDIAN(_xlfn._xlws.FILTER(M3:M290, $H3:$H290=1))</f>
        <v>395178.4</v>
      </c>
      <c r="N318" s="32" cm="1">
        <f t="array" ref="N318">MEDIAN(_xlfn._xlws.FILTER(N3:N290, $H3:$H290=1))</f>
        <v>461382.1</v>
      </c>
      <c r="O318" s="32" cm="1">
        <f t="array" ref="O318">MEDIAN(_xlfn._xlws.FILTER(O3:O290, $H3:$H290=1))</f>
        <v>465006.4</v>
      </c>
      <c r="P318" s="32" cm="1">
        <f t="array" ref="P318">MEDIAN(_xlfn._xlws.FILTER(P3:P290, $H3:$H290=1))</f>
        <v>311811.69999999995</v>
      </c>
      <c r="Q318" s="32" cm="1">
        <f t="array" ref="Q318">MEDIAN(_xlfn._xlws.FILTER(Q3:Q290, $H3:$H290=1))</f>
        <v>138844.20000000001</v>
      </c>
      <c r="R318" s="32" cm="1">
        <f t="array" ref="R318">MEDIAN(_xlfn._xlws.FILTER(R3:R290, $H3:$H290=1))</f>
        <v>231019.7</v>
      </c>
      <c r="S318" s="32" cm="1">
        <f t="array" ref="S318">MEDIAN(_xlfn._xlws.FILTER(S3:S290, $H3:$H290=1))</f>
        <v>142293.09999999998</v>
      </c>
      <c r="T318" s="32" cm="1">
        <f t="array" ref="T318">MEDIAN(_xlfn._xlws.FILTER(T3:T290, $H3:$H290=1))</f>
        <v>1014859.6000000001</v>
      </c>
      <c r="U318" s="32" cm="1">
        <f t="array" ref="U318">MEDIAN(_xlfn._xlws.FILTER(U3:U290, $H3:$H290=1))</f>
        <v>876113.60000000009</v>
      </c>
      <c r="V318" s="32" cm="1">
        <f t="array" ref="V318">MEDIAN(_xlfn._xlws.FILTER(V3:V290, $H3:$H290=1))</f>
        <v>617253.80000000005</v>
      </c>
      <c r="W318" s="32" cm="1">
        <f t="array" ref="W318">MEDIAN(_xlfn._xlws.FILTER(W3:W290, $H3:$H290=1))</f>
        <v>264735.7</v>
      </c>
      <c r="X318" s="32" t="s">
        <v>99</v>
      </c>
      <c r="Y318" s="32" cm="1">
        <f t="array" ref="Y318">MEDIAN(_xlfn._xlws.FILTER(Y3:Y290, $H3:$H290=1))</f>
        <v>0.42360772241372613</v>
      </c>
      <c r="Z318" s="32" cm="1">
        <f t="array" ref="Z318">MEDIAN(_xlfn._xlws.FILTER(Z3:Z290, $H3:$H290=1))</f>
        <v>0.43787079839967191</v>
      </c>
      <c r="AA318" s="32" cm="1">
        <f t="array" ref="AA318">MEDIAN(_xlfn._xlws.FILTER(AA3:AA290, $H3:$H290=1))</f>
        <v>0.42383789189625531</v>
      </c>
      <c r="AB318" s="32" cm="1">
        <f t="array" ref="AB318">MEDIAN(_xlfn._xlws.FILTER(AB3:AB290, $H3:$H290=1))</f>
        <v>0.43604043590603392</v>
      </c>
      <c r="AC318" s="32" cm="1">
        <f t="array" ref="AC318">MEDIAN(_xlfn._xlws.FILTER(AC3:AC290, $H3:$H290=1))</f>
        <v>0.25251209438138178</v>
      </c>
      <c r="AD318" s="32" cm="1">
        <f t="array" ref="AD318">MEDIAN(_xlfn._xlws.FILTER(AD3:AD290, $H3:$H290=1))</f>
        <v>0.30966215990483759</v>
      </c>
      <c r="AE318" s="32" cm="1">
        <f t="array" ref="AE318">MEDIAN(_xlfn._xlws.FILTER(AE3:AE290, $H3:$H290=1))</f>
        <v>0.35417582937516268</v>
      </c>
      <c r="AF318" s="32" cm="1">
        <f t="array" ref="AF318">MEDIAN(_xlfn._xlws.FILTER(AF3:AF290, $H3:$H290=1))</f>
        <v>0.54738869057036932</v>
      </c>
      <c r="AG318" s="32" cm="1">
        <f t="array" ref="AG318">MEDIAN(_xlfn._xlws.FILTER(AG3:AG290, $H3:$H290=1))</f>
        <v>0.67739166598767042</v>
      </c>
      <c r="AH318" s="32" cm="1">
        <f t="array" ref="AH318">MEDIAN(_xlfn._xlws.FILTER(AH3:AH290, $H3:$H290=1))</f>
        <v>0.63967524108011276</v>
      </c>
      <c r="AI318" s="32" cm="1">
        <f t="array" ref="AI318">MEDIAN(_xlfn._xlws.FILTER(AI3:AI290, $H3:$H290=1))</f>
        <v>0.7379255282925441</v>
      </c>
      <c r="AJ318" s="33" t="str">
        <f t="shared" si="57"/>
        <v>Target</v>
      </c>
      <c r="AK318" s="32" cm="1">
        <f t="array" ref="AK318">MEDIAN(_xlfn._xlws.FILTER(AK3:AK290, $H3:$H290=1))</f>
        <v>0.42360772241372613</v>
      </c>
      <c r="AL318" s="32" cm="1">
        <f t="array" ref="AL318">MEDIAN(_xlfn._xlws.FILTER(AL3:AL290, $H3:$H290=1))</f>
        <v>0.13730224561877546</v>
      </c>
      <c r="AM318" s="32" cm="1">
        <f t="array" ref="AM318">MEDIAN(_xlfn._xlws.FILTER(AM3:AM290, $H3:$H290=1))</f>
        <v>0.12793033295311029</v>
      </c>
      <c r="AN318" s="32" cm="1">
        <f t="array" ref="AN318">MEDIAN(_xlfn._xlws.FILTER(AN3:AN290, $H3:$H290=1))</f>
        <v>0.43604043590603392</v>
      </c>
      <c r="AO318" s="32" cm="1">
        <f t="array" ref="AO318">MEDIAN(_xlfn._xlws.FILTER(AO3:AO290, $H3:$H290=1))</f>
        <v>0.10550273480184837</v>
      </c>
      <c r="AP318" s="32" cm="1">
        <f t="array" ref="AP318">MEDIAN(_xlfn._xlws.FILTER(AP3:AP290, $H3:$H290=1))</f>
        <v>0.30966215990483759</v>
      </c>
      <c r="AQ318" s="32" cm="1">
        <f t="array" ref="AQ318">MEDIAN(_xlfn._xlws.FILTER(AQ3:AQ290, $H3:$H290=1))</f>
        <v>0.12634753496386109</v>
      </c>
      <c r="AR318" s="32" cm="1">
        <f t="array" ref="AR318">MEDIAN(_xlfn._xlws.FILTER(AR3:AR290, $H3:$H290=1))</f>
        <v>0.30011926619336005</v>
      </c>
      <c r="AS318" s="32" cm="1">
        <f t="array" ref="AS318">MEDIAN(_xlfn._xlws.FILTER(AS3:AS290, $H3:$H290=1))</f>
        <v>0.11672199163585895</v>
      </c>
      <c r="AT318" s="32" cm="1">
        <f t="array" ref="AT318">MEDIAN(_xlfn._xlws.FILTER(AT3:AT290, $H3:$H290=1))</f>
        <v>0.63967524108011276</v>
      </c>
      <c r="AU318" s="32" cm="1">
        <f t="array" ref="AU318">MEDIAN(_xlfn._xlws.FILTER(AU3:AU290, $H3:$H290=1))</f>
        <v>0.456783870793879</v>
      </c>
      <c r="AW318" s="33"/>
    </row>
    <row r="319" spans="7:49" x14ac:dyDescent="0.3">
      <c r="L319" t="str">
        <f t="shared" ref="L319:L324" si="61">X319</f>
        <v>Gain &gt; 0</v>
      </c>
      <c r="M319" s="32" cm="1">
        <f t="array" ref="M319">MEDIAN(_xlfn._xlws.FILTER(M3:M290, $J3:$J290=1))</f>
        <v>648426.9</v>
      </c>
      <c r="N319" s="32" cm="1">
        <f t="array" ref="N319">MEDIAN(_xlfn._xlws.FILTER(N3:N290, $J3:$J290=1))</f>
        <v>523721.6</v>
      </c>
      <c r="O319" s="32" cm="1">
        <f t="array" ref="O319">MEDIAN(_xlfn._xlws.FILTER(O3:O290, $J3:$J290=1))</f>
        <v>528081.1333333333</v>
      </c>
      <c r="P319" s="32" cm="1">
        <f t="array" ref="P319">MEDIAN(_xlfn._xlws.FILTER(P3:P290, $J3:$J290=1))</f>
        <v>675607.8</v>
      </c>
      <c r="Q319" s="32" cm="1">
        <f t="array" ref="Q319">MEDIAN(_xlfn._xlws.FILTER(Q3:Q290, $J3:$J290=1))</f>
        <v>197081.7</v>
      </c>
      <c r="R319" s="32" cm="1">
        <f t="array" ref="R319">MEDIAN(_xlfn._xlws.FILTER(R3:R290, $J3:$J290=1))</f>
        <v>431890.7</v>
      </c>
      <c r="S319" s="32" cm="1">
        <f t="array" ref="S319">MEDIAN(_xlfn._xlws.FILTER(S3:S290, $J3:$J290=1))</f>
        <v>194001.5</v>
      </c>
      <c r="T319" s="32" cm="1">
        <f t="array" ref="T319">MEDIAN(_xlfn._xlws.FILTER(T3:T290, $J3:$J290=1))</f>
        <v>1105534</v>
      </c>
      <c r="U319" s="32" cm="1">
        <f t="array" ref="U319">MEDIAN(_xlfn._xlws.FILTER(U3:U290, $J3:$J290=1))</f>
        <v>988485.2333333334</v>
      </c>
      <c r="V319" s="32" cm="1">
        <f t="array" ref="V319">MEDIAN(_xlfn._xlws.FILTER(V3:V290, $J3:$J290=1))</f>
        <v>1512815.7999999998</v>
      </c>
      <c r="W319" s="32" cm="1">
        <f t="array" ref="W319">MEDIAN(_xlfn._xlws.FILTER(W3:W290, $J3:$J290=1))</f>
        <v>410655</v>
      </c>
      <c r="X319" s="32" t="s">
        <v>100</v>
      </c>
      <c r="Y319" s="32" cm="1">
        <f t="array" ref="Y319">MEDIAN(_xlfn._xlws.FILTER(Y3:Y290, $J3:$J290=1))</f>
        <v>0.60512220917735249</v>
      </c>
      <c r="Z319" s="32" cm="1">
        <f t="array" ref="Z319">MEDIAN(_xlfn._xlws.FILTER(Z3:Z290, $J3:$J290=1))</f>
        <v>0.48132224702276294</v>
      </c>
      <c r="AA319" s="32" cm="1">
        <f t="array" ref="AA319">MEDIAN(_xlfn._xlws.FILTER(AA3:AA290, $J3:$J290=1))</f>
        <v>0.46056047577876597</v>
      </c>
      <c r="AB319" s="32" cm="1">
        <f t="array" ref="AB319">MEDIAN(_xlfn._xlws.FILTER(AB3:AB290, $J3:$J290=1))</f>
        <v>0.63747653920436276</v>
      </c>
      <c r="AC319" s="32" cm="1">
        <f t="array" ref="AC319">MEDIAN(_xlfn._xlws.FILTER(AC3:AC290, $J3:$J290=1))</f>
        <v>0.30437855919493212</v>
      </c>
      <c r="AD319" s="32" cm="1">
        <f t="array" ref="AD319">MEDIAN(_xlfn._xlws.FILTER(AD3:AD290, $J3:$J290=1))</f>
        <v>0.71800459390506144</v>
      </c>
      <c r="AE319" s="32" cm="1">
        <f t="array" ref="AE319">MEDIAN(_xlfn._xlws.FILTER(AE3:AE290, $J3:$J290=1))</f>
        <v>0.40532003982613485</v>
      </c>
      <c r="AF319" s="32" cm="1">
        <f t="array" ref="AF319">MEDIAN(_xlfn._xlws.FILTER(AF3:AF290, $J3:$J290=1))</f>
        <v>0.68254152964800596</v>
      </c>
      <c r="AG319" s="32" cm="1">
        <f t="array" ref="AG319">MEDIAN(_xlfn._xlws.FILTER(AG3:AG290, $J3:$J290=1))</f>
        <v>0.79882988587487491</v>
      </c>
      <c r="AH319" s="32" cm="1">
        <f t="array" ref="AH319">MEDIAN(_xlfn._xlws.FILTER(AH3:AH290, $J3:$J290=1))</f>
        <v>0.89010843778960402</v>
      </c>
      <c r="AI319" s="32" cm="1">
        <f t="array" ref="AI319">MEDIAN(_xlfn._xlws.FILTER(AI3:AI290, $J3:$J290=1))</f>
        <v>0.93781192388851187</v>
      </c>
      <c r="AJ319" s="33" t="str">
        <f t="shared" si="57"/>
        <v>Gain &gt; 0</v>
      </c>
      <c r="AK319" s="32" cm="1">
        <f t="array" ref="AK319">MEDIAN(_xlfn._xlws.FILTER(AK3:AK290, $J3:$J290=1))</f>
        <v>0.60512220917735249</v>
      </c>
      <c r="AL319" s="32" cm="1">
        <f t="array" ref="AL319">MEDIAN(_xlfn._xlws.FILTER(AL3:AL290, $J3:$J290=1))</f>
        <v>0.19453360740250597</v>
      </c>
      <c r="AM319" s="32" cm="1">
        <f t="array" ref="AM319">MEDIAN(_xlfn._xlws.FILTER(AM3:AM290, $J3:$J290=1))</f>
        <v>0.17337059087585655</v>
      </c>
      <c r="AN319" s="32" cm="1">
        <f t="array" ref="AN319">MEDIAN(_xlfn._xlws.FILTER(AN3:AN290, $J3:$J290=1))</f>
        <v>0.63747653920436276</v>
      </c>
      <c r="AO319" s="32" cm="1">
        <f t="array" ref="AO319">MEDIAN(_xlfn._xlws.FILTER(AO3:AO290, $J3:$J290=1))</f>
        <v>0.126904720798484</v>
      </c>
      <c r="AP319" s="32" cm="1">
        <f t="array" ref="AP319">MEDIAN(_xlfn._xlws.FILTER(AP3:AP290, $J3:$J290=1))</f>
        <v>0.71800459390506144</v>
      </c>
      <c r="AQ319" s="32" cm="1">
        <f t="array" ref="AQ319">MEDIAN(_xlfn._xlws.FILTER(AQ3:AQ290, $J3:$J290=1))</f>
        <v>0.1570929668843746</v>
      </c>
      <c r="AR319" s="32" cm="1">
        <f t="array" ref="AR319">MEDIAN(_xlfn._xlws.FILTER(AR3:AR290, $J3:$J290=1))</f>
        <v>0.35491785863414399</v>
      </c>
      <c r="AS319" s="32" cm="1">
        <f t="array" ref="AS319">MEDIAN(_xlfn._xlws.FILTER(AS3:AS290, $J3:$J290=1))</f>
        <v>0.15160465527636308</v>
      </c>
      <c r="AT319" s="32" cm="1">
        <f t="array" ref="AT319">MEDIAN(_xlfn._xlws.FILTER(AT3:AT290, $J3:$J290=1))</f>
        <v>0.89010843778960402</v>
      </c>
      <c r="AU319" s="32" cm="1">
        <f t="array" ref="AU319">MEDIAN(_xlfn._xlws.FILTER(AU3:AU290, $J3:$J290=1))</f>
        <v>0.60109700831429413</v>
      </c>
      <c r="AW319" s="33"/>
    </row>
    <row r="320" spans="7:49" x14ac:dyDescent="0.3">
      <c r="L320" t="str">
        <f t="shared" si="61"/>
        <v>Gain &lt;=0</v>
      </c>
      <c r="M320" s="32" cm="1">
        <f t="array" ref="M320">MEDIAN(_xlfn._xlws.FILTER(M3:M290, $I3:$I290=1))</f>
        <v>569174.19999999995</v>
      </c>
      <c r="N320" s="32" cm="1">
        <f t="array" ref="N320">MEDIAN(_xlfn._xlws.FILTER(N3:N290, $I3:$I290=1))</f>
        <v>694879.39999999991</v>
      </c>
      <c r="O320" s="32" cm="1">
        <f t="array" ref="O320">MEDIAN(_xlfn._xlws.FILTER(O3:O290, $I3:$I290=1))</f>
        <v>702239.8</v>
      </c>
      <c r="P320" s="32" cm="1">
        <f t="array" ref="P320">MEDIAN(_xlfn._xlws.FILTER(P3:P290, $I3:$I290=1))</f>
        <v>418321.5</v>
      </c>
      <c r="Q320" s="32" cm="1">
        <f t="array" ref="Q320">MEDIAN(_xlfn._xlws.FILTER(Q3:Q290, $I3:$I290=1))</f>
        <v>354993.66666666663</v>
      </c>
      <c r="R320" s="32" cm="1">
        <f t="array" ref="R320">MEDIAN(_xlfn._xlws.FILTER(R3:R290, $I3:$I290=1))</f>
        <v>396209.69999999995</v>
      </c>
      <c r="S320" s="32" cm="1">
        <f t="array" ref="S320">MEDIAN(_xlfn._xlws.FILTER(S3:S290, $I3:$I290=1))</f>
        <v>417690.1</v>
      </c>
      <c r="T320" s="32" cm="1">
        <f t="array" ref="T320">MEDIAN(_xlfn._xlws.FILTER(T3:T290, $I3:$I290=1))</f>
        <v>996338.3</v>
      </c>
      <c r="U320" s="32" cm="1">
        <f t="array" ref="U320">MEDIAN(_xlfn._xlws.FILTER(U3:U290, $I3:$I290=1))</f>
        <v>980207.5</v>
      </c>
      <c r="V320" s="32" cm="1">
        <f t="array" ref="V320">MEDIAN(_xlfn._xlws.FILTER(V3:V290, $I3:$I290=1))</f>
        <v>917986.20000000007</v>
      </c>
      <c r="W320" s="32" cm="1">
        <f t="array" ref="W320">MEDIAN(_xlfn._xlws.FILTER(W3:W290, $I3:$I290=1))</f>
        <v>685597.8</v>
      </c>
      <c r="X320" s="32" t="s">
        <v>101</v>
      </c>
      <c r="Y320" s="32" cm="1">
        <f t="array" ref="Y320">MEDIAN(_xlfn._xlws.FILTER(Y3:Y290, $I3:$I290=1))</f>
        <v>0.53881287027616054</v>
      </c>
      <c r="Z320" s="32" cm="1">
        <f t="array" ref="Z320">MEDIAN(_xlfn._xlws.FILTER(Z3:Z290, $I3:$I290=1))</f>
        <v>0.60451500608275333</v>
      </c>
      <c r="AA320" s="32" cm="1">
        <f t="array" ref="AA320">MEDIAN(_xlfn._xlws.FILTER(AA3:AA290, $I3:$I290=1))</f>
        <v>0.5988658214375997</v>
      </c>
      <c r="AB320" s="32" cm="1">
        <f t="array" ref="AB320">MEDIAN(_xlfn._xlws.FILTER(AB3:AB290, $I3:$I290=1))</f>
        <v>0.49501648729783476</v>
      </c>
      <c r="AC320" s="32" cm="1">
        <f t="array" ref="AC320">MEDIAN(_xlfn._xlws.FILTER(AC3:AC290, $I3:$I290=1))</f>
        <v>0.38448747811198691</v>
      </c>
      <c r="AD320" s="32" cm="1">
        <f t="array" ref="AD320">MEDIAN(_xlfn._xlws.FILTER(AD3:AD290, $I3:$I290=1))</f>
        <v>0.4563040218083188</v>
      </c>
      <c r="AE320" s="32" cm="1">
        <f t="array" ref="AE320">MEDIAN(_xlfn._xlws.FILTER(AE3:AE290, $I3:$I290=1))</f>
        <v>0.5527289414545522</v>
      </c>
      <c r="AF320" s="32" cm="1">
        <f t="array" ref="AF320">MEDIAN(_xlfn._xlws.FILTER(AF3:AF290, $I3:$I290=1))</f>
        <v>0.527187813189812</v>
      </c>
      <c r="AG320" s="32" cm="1">
        <f t="array" ref="AG320">MEDIAN(_xlfn._xlws.FILTER(AG3:AG290, $I3:$I290=1))</f>
        <v>0.68925128742121156</v>
      </c>
      <c r="AH320" s="32" cm="1">
        <f t="array" ref="AH320">MEDIAN(_xlfn._xlws.FILTER(AH3:AH290, $I3:$I290=1))</f>
        <v>0.71061373152770102</v>
      </c>
      <c r="AI320" s="32" cm="1">
        <f t="array" ref="AI320">MEDIAN(_xlfn._xlws.FILTER(AI3:AI290, $I3:$I290=1))</f>
        <v>1.3024880839123705</v>
      </c>
      <c r="AJ320" s="33" t="str">
        <f t="shared" si="57"/>
        <v>Gain &lt;=0</v>
      </c>
      <c r="AK320" s="32" cm="1">
        <f t="array" ref="AK320">MEDIAN(_xlfn._xlws.FILTER(AK3:AK290, $I3:$I290=1))</f>
        <v>0.53881287027616054</v>
      </c>
      <c r="AL320" s="32" cm="1">
        <f t="array" ref="AL320">MEDIAN(_xlfn._xlws.FILTER(AL3:AL290, $I3:$I290=1))</f>
        <v>0.20730157590005538</v>
      </c>
      <c r="AM320" s="32" cm="1">
        <f t="array" ref="AM320">MEDIAN(_xlfn._xlws.FILTER(AM3:AM290, $I3:$I290=1))</f>
        <v>0.19820660073310131</v>
      </c>
      <c r="AN320" s="32" cm="1">
        <f t="array" ref="AN320">MEDIAN(_xlfn._xlws.FILTER(AN3:AN290, $I3:$I290=1))</f>
        <v>0.49501648729783476</v>
      </c>
      <c r="AO320" s="32" cm="1">
        <f t="array" ref="AO320">MEDIAN(_xlfn._xlws.FILTER(AO3:AO290, $I3:$I290=1))</f>
        <v>0.15062368010112548</v>
      </c>
      <c r="AP320" s="32" cm="1">
        <f t="array" ref="AP320">MEDIAN(_xlfn._xlws.FILTER(AP3:AP290, $I3:$I290=1))</f>
        <v>0.4563040218083188</v>
      </c>
      <c r="AQ320" s="32" cm="1">
        <f t="array" ref="AQ320">MEDIAN(_xlfn._xlws.FILTER(AQ3:AQ290, $I3:$I290=1))</f>
        <v>0.17594183608889574</v>
      </c>
      <c r="AR320" s="32" cm="1">
        <f t="array" ref="AR320">MEDIAN(_xlfn._xlws.FILTER(AR3:AR290, $I3:$I290=1))</f>
        <v>0.30319744695443651</v>
      </c>
      <c r="AS320" s="32" cm="1">
        <f t="array" ref="AS320">MEDIAN(_xlfn._xlws.FILTER(AS3:AS290, $I3:$I290=1))</f>
        <v>0.1329331736080348</v>
      </c>
      <c r="AT320" s="32" cm="1">
        <f t="array" ref="AT320">MEDIAN(_xlfn._xlws.FILTER(AT3:AT290, $I3:$I290=1))</f>
        <v>0.71061373152770102</v>
      </c>
      <c r="AU320" s="32" cm="1">
        <f t="array" ref="AU320">MEDIAN(_xlfn._xlws.FILTER(AU3:AU290, $I3:$I290=1))</f>
        <v>0.89303767580228532</v>
      </c>
    </row>
    <row r="321" spans="7:54" x14ac:dyDescent="0.3">
      <c r="L321" t="str">
        <f t="shared" si="61"/>
        <v>Target;Gain &gt; 0.6; #pref=2</v>
      </c>
      <c r="M321" s="32" t="e" cm="1" vm="1">
        <f t="array" ref="M321">AVERAGE(_xlfn._xlws.FILTER(M3:M290, ($H$3:$H$290=1)*($K3:$K290=2)*($AY3:$AY290&gt;$X$292)))</f>
        <v>#VALUE!</v>
      </c>
      <c r="N321" s="32" t="e" cm="1" vm="1">
        <f t="array" ref="N321">AVERAGE(_xlfn._xlws.FILTER(N3:N290, ($H$3:$H$290=1)*($K3:$K290=2)*($AY3:$AY290&gt;$X$292)))</f>
        <v>#VALUE!</v>
      </c>
      <c r="O321" s="32" t="e" cm="1" vm="1">
        <f t="array" ref="O321">AVERAGE(_xlfn._xlws.FILTER(O3:O290, ($H$3:$H$290=1)*($K3:$K290=2)*($AY3:$AY290&gt;$X$292)))</f>
        <v>#VALUE!</v>
      </c>
      <c r="P321" s="32" t="e" cm="1" vm="1">
        <f t="array" ref="P321">AVERAGE(_xlfn._xlws.FILTER(P3:P290, ($H$3:$H$290=1)*($K3:$K290=2)*($AY3:$AY290&gt;$X$292)))</f>
        <v>#VALUE!</v>
      </c>
      <c r="Q321" s="32" t="e" cm="1" vm="1">
        <f t="array" ref="Q321">AVERAGE(_xlfn._xlws.FILTER(Q3:Q290, ($H$3:$H$290=1)*($K3:$K290=2)*($AY3:$AY290&gt;$X$292)))</f>
        <v>#VALUE!</v>
      </c>
      <c r="R321" s="32" t="e" cm="1" vm="1">
        <f t="array" ref="R321">AVERAGE(_xlfn._xlws.FILTER(R3:R290, ($H$3:$H$290=1)*($K3:$K290=2)*($AY3:$AY290&gt;$X$292)))</f>
        <v>#VALUE!</v>
      </c>
      <c r="S321" s="32" t="e" cm="1" vm="1">
        <f t="array" ref="S321">AVERAGE(_xlfn._xlws.FILTER(S3:S290, ($H$3:$H$290=1)*($K3:$K290=2)*($AY3:$AY290&gt;$X$292)))</f>
        <v>#VALUE!</v>
      </c>
      <c r="T321" s="32" t="e" cm="1" vm="1">
        <f t="array" ref="T321">AVERAGE(_xlfn._xlws.FILTER(T3:T290, ($H$3:$H$290=1)*($K3:$K290=2)*($AY3:$AY290&gt;$X$292)))</f>
        <v>#VALUE!</v>
      </c>
      <c r="U321" s="32" t="e" cm="1" vm="1">
        <f t="array" ref="U321">AVERAGE(_xlfn._xlws.FILTER(U3:U290, ($H$3:$H$290=1)*($K3:$K290=2)*($AY3:$AY290&gt;$X$292)))</f>
        <v>#VALUE!</v>
      </c>
      <c r="V321" s="32" t="e" cm="1" vm="1">
        <f t="array" ref="V321">AVERAGE(_xlfn._xlws.FILTER(V3:V290, ($H$3:$H$290=1)*($K3:$K290=2)*($AY3:$AY290&gt;$X$292)))</f>
        <v>#VALUE!</v>
      </c>
      <c r="W321" s="32" t="e" cm="1" vm="1">
        <f t="array" ref="W321">AVERAGE(_xlfn._xlws.FILTER(W3:W290, ($H$3:$H$290=1)*($K3:$K290=2)*($AY3:$AY290&gt;$X$292)))</f>
        <v>#VALUE!</v>
      </c>
      <c r="X321" s="32" t="str">
        <f>"Target;Gain &gt; "&amp;X314&amp;"; #pref=2"</f>
        <v>Target;Gain &gt; 0.6; #pref=2</v>
      </c>
      <c r="Y321" s="32" t="e" cm="1" vm="1">
        <f t="array" ref="Y321">AVERAGE(_xlfn._xlws.FILTER(Y3:Y290, ($H$3:$H$290=1)*($K3:$K290=2)*($AY3:$AY290&gt;$X$292)))</f>
        <v>#VALUE!</v>
      </c>
      <c r="Z321" s="32" t="e" cm="1" vm="1">
        <f t="array" ref="Z321">AVERAGE(_xlfn._xlws.FILTER(Z3:Z290, ($H$3:$H$290=1)*($K3:$K290=2)*($AY3:$AY290&gt;$X$292)))</f>
        <v>#VALUE!</v>
      </c>
      <c r="AA321" s="32" t="e" cm="1" vm="1">
        <f t="array" ref="AA321">AVERAGE(_xlfn._xlws.FILTER(AA3:AA290, ($H$3:$H$290=1)*($K3:$K290=2)*($AY3:$AY290&gt;$X$292)))</f>
        <v>#VALUE!</v>
      </c>
      <c r="AB321" s="32" t="e" cm="1" vm="1">
        <f t="array" ref="AB321">AVERAGE(_xlfn._xlws.FILTER(AB3:AB290, ($H$3:$H$290=1)*($K3:$K290=2)*($AY3:$AY290&gt;$X$292)))</f>
        <v>#VALUE!</v>
      </c>
      <c r="AC321" s="32" t="e" cm="1" vm="1">
        <f t="array" ref="AC321">AVERAGE(_xlfn._xlws.FILTER(AC3:AC290, ($H$3:$H$290=1)*($K3:$K290=2)*($AY3:$AY290&gt;$X$292)))</f>
        <v>#VALUE!</v>
      </c>
      <c r="AD321" s="32" t="e" cm="1" vm="1">
        <f t="array" ref="AD321">AVERAGE(_xlfn._xlws.FILTER(AD3:AD290, ($H$3:$H$290=1)*($K3:$K290=2)*($AY3:$AY290&gt;$X$292)))</f>
        <v>#VALUE!</v>
      </c>
      <c r="AE321" s="32" t="e" cm="1" vm="1">
        <f t="array" ref="AE321">AVERAGE(_xlfn._xlws.FILTER(AE3:AE290, ($H$3:$H$290=1)*($K3:$K290=2)*($AY3:$AY290&gt;$X$292)))</f>
        <v>#VALUE!</v>
      </c>
      <c r="AF321" s="32" t="e" cm="1" vm="1">
        <f t="array" ref="AF321">AVERAGE(_xlfn._xlws.FILTER(AF3:AF290, ($H$3:$H$290=1)*($K3:$K290=2)*($AY3:$AY290&gt;$X$292)))</f>
        <v>#VALUE!</v>
      </c>
      <c r="AG321" s="32" t="e" cm="1" vm="1">
        <f t="array" ref="AG321">AVERAGE(_xlfn._xlws.FILTER(AG3:AG290, ($H$3:$H$290=1)*($K3:$K290=2)*($AY3:$AY290&gt;$X$292)))</f>
        <v>#VALUE!</v>
      </c>
      <c r="AH321" s="32" t="e" cm="1" vm="1">
        <f t="array" ref="AH321">AVERAGE(_xlfn._xlws.FILTER(AH3:AH290, ($H$3:$H$290=1)*($K3:$K290=2)*($AY3:$AY290&gt;$X$292)))</f>
        <v>#VALUE!</v>
      </c>
      <c r="AI321" s="32" t="e" cm="1" vm="1">
        <f t="array" ref="AI321">AVERAGE(_xlfn._xlws.FILTER(AI3:AI290, ($H$3:$H$290=1)*($K3:$K290=2)*($AY3:$AY290&gt;$X$292)))</f>
        <v>#VALUE!</v>
      </c>
      <c r="AJ321" s="33" t="str">
        <f t="shared" si="57"/>
        <v>Target;Gain &gt; 0.6; #pref=2</v>
      </c>
      <c r="AK321" s="32" t="e" cm="1" vm="1">
        <f t="array" ref="AK321">AVERAGE(_xlfn._xlws.FILTER(AK3:AK290, ($H$3:$H$290=1)*($K3:$K290=2)*($AY3:$AY290&gt;$X$292)))</f>
        <v>#VALUE!</v>
      </c>
      <c r="AL321" s="32" t="e" cm="1" vm="1">
        <f t="array" ref="AL321">AVERAGE(_xlfn._xlws.FILTER(AL3:AL290, ($H$3:$H$290=1)*($K3:$K290=2)*($AY3:$AY290&gt;$X$292)))</f>
        <v>#VALUE!</v>
      </c>
      <c r="AM321" s="32" t="e" cm="1" vm="1">
        <f t="array" ref="AM321">AVERAGE(_xlfn._xlws.FILTER(AM3:AM290, ($H$3:$H$290=1)*($K3:$K290=2)*($AY3:$AY290&gt;$X$292)))</f>
        <v>#VALUE!</v>
      </c>
      <c r="AN321" s="32" t="e" cm="1" vm="1">
        <f t="array" ref="AN321">AVERAGE(_xlfn._xlws.FILTER(AN3:AN290, ($H$3:$H$290=1)*($K3:$K290=2)*($AY3:$AY290&gt;$X$292)))</f>
        <v>#VALUE!</v>
      </c>
      <c r="AO321" s="32" t="e" cm="1" vm="1">
        <f t="array" ref="AO321">AVERAGE(_xlfn._xlws.FILTER(AO3:AO290, ($H$3:$H$290=1)*($K3:$K290=2)*($AY3:$AY290&gt;$X$292)))</f>
        <v>#VALUE!</v>
      </c>
      <c r="AP321" s="32" t="e" cm="1" vm="1">
        <f t="array" ref="AP321">AVERAGE(_xlfn._xlws.FILTER(AP3:AP290, ($H$3:$H$290=1)*($K3:$K290=2)*($AY3:$AY290&gt;$X$292)))</f>
        <v>#VALUE!</v>
      </c>
      <c r="AQ321" s="32" t="e" cm="1" vm="1">
        <f t="array" ref="AQ321">AVERAGE(_xlfn._xlws.FILTER(AQ3:AQ290, ($H$3:$H$290=1)*($K3:$K290=2)*($AY3:$AY290&gt;$X$292)))</f>
        <v>#VALUE!</v>
      </c>
      <c r="AR321" s="32" t="e" cm="1" vm="1">
        <f t="array" ref="AR321">AVERAGE(_xlfn._xlws.FILTER(AR3:AR290, ($H$3:$H$290=1)*($K3:$K290=2)*($AY3:$AY290&gt;$X$292)))</f>
        <v>#VALUE!</v>
      </c>
      <c r="AS321" s="32" t="e" cm="1" vm="1">
        <f t="array" ref="AS321">AVERAGE(_xlfn._xlws.FILTER(AS3:AS290, ($H$3:$H$290=1)*($K3:$K290=2)*($AY3:$AY290&gt;$X$292)))</f>
        <v>#VALUE!</v>
      </c>
      <c r="AT321" s="32" t="e" cm="1" vm="1">
        <f t="array" ref="AT321">AVERAGE(_xlfn._xlws.FILTER(AT3:AT290, ($H$3:$H$290=1)*($K3:$K290=2)*($AY3:$AY290&gt;$X$292)))</f>
        <v>#VALUE!</v>
      </c>
      <c r="AU321" s="32" t="e" cm="1" vm="1">
        <f t="array" ref="AU321">AVERAGE(_xlfn._xlws.FILTER(AU3:AU290, ($H$3:$H$290=1)*($K3:$K290=2)*($AY3:$AY290&gt;$X$292)))</f>
        <v>#VALUE!</v>
      </c>
    </row>
    <row r="322" spans="7:54" x14ac:dyDescent="0.3">
      <c r="L322" t="str">
        <f t="shared" si="61"/>
        <v>Target; Gain &gt; 0.6; #pref=3</v>
      </c>
      <c r="M322" s="32" cm="1">
        <f t="array" ref="M322">MEDIAN(_xlfn._xlws.FILTER(M3:M290, ($H$3:$H$290=1)*($K3:$K290=3)*($AY3:$AY290&gt;$X$292)))</f>
        <v>685346.9</v>
      </c>
      <c r="N322" s="32" cm="1">
        <f t="array" ref="N322">MEDIAN(_xlfn._xlws.FILTER(N3:N290, ($H$3:$H$290=1)*($K3:$K290=3)*($AY3:$AY290&gt;$X$292)))</f>
        <v>480107.69999999995</v>
      </c>
      <c r="O322" s="32" cm="1">
        <f t="array" ref="O322">MEDIAN(_xlfn._xlws.FILTER(O3:O290, ($H$3:$H$290=1)*($K3:$K290=3)*($AY3:$AY290&gt;$X$292)))</f>
        <v>485880.7</v>
      </c>
      <c r="P322" s="32" cm="1">
        <f t="array" ref="P322">MEDIAN(_xlfn._xlws.FILTER(P3:P290, ($H$3:$H$290=1)*($K3:$K290=3)*($AY3:$AY290&gt;$X$292)))</f>
        <v>1346578.3</v>
      </c>
      <c r="Q322" s="32" cm="1">
        <f t="array" ref="Q322">MEDIAN(_xlfn._xlws.FILTER(Q3:Q290, ($H$3:$H$290=1)*($K3:$K290=3)*($AY3:$AY290&gt;$X$292)))</f>
        <v>208301.2</v>
      </c>
      <c r="R322" s="32" cm="1">
        <f t="array" ref="R322">MEDIAN(_xlfn._xlws.FILTER(R3:R290, ($H$3:$H$290=1)*($K3:$K290=3)*($AY3:$AY290&gt;$X$292)))</f>
        <v>1135925.3</v>
      </c>
      <c r="S322" s="32" cm="1">
        <f t="array" ref="S322">MEDIAN(_xlfn._xlws.FILTER(S3:S290, ($H$3:$H$290=1)*($K3:$K290=3)*($AY3:$AY290&gt;$X$292)))</f>
        <v>270708.2</v>
      </c>
      <c r="T322" s="32" cm="1">
        <f t="array" ref="T322">MEDIAN(_xlfn._xlws.FILTER(T3:T290, ($H$3:$H$290=1)*($K3:$K290=3)*($AY3:$AY290&gt;$X$292)))</f>
        <v>1773110.8</v>
      </c>
      <c r="U322" s="32" cm="1">
        <f t="array" ref="U322">MEDIAN(_xlfn._xlws.FILTER(U3:U290, ($H$3:$H$290=1)*($K3:$K290=3)*($AY3:$AY290&gt;$X$292)))</f>
        <v>1103627.6000000001</v>
      </c>
      <c r="V322" s="32" cm="1">
        <f t="array" ref="V322">MEDIAN(_xlfn._xlws.FILTER(V3:V290, ($H$3:$H$290=1)*($K3:$K290=3)*($AY3:$AY290&gt;$X$292)))</f>
        <v>2430647.1</v>
      </c>
      <c r="W322" s="32" cm="1">
        <f t="array" ref="W322">MEDIAN(_xlfn._xlws.FILTER(W3:W290, ($H$3:$H$290=1)*($K3:$K290=3)*($AY3:$AY290&gt;$X$292)))</f>
        <v>515448.8</v>
      </c>
      <c r="X322" s="32" t="str">
        <f>"Target; Gain &gt; "&amp;X314&amp;"; #pref=3"</f>
        <v>Target; Gain &gt; 0.6; #pref=3</v>
      </c>
      <c r="Y322" s="32" cm="1">
        <f t="array" ref="Y322">MEDIAN(_xlfn._xlws.FILTER(Y3:Y290, ($H$3:$H$290=1)*($K3:$K290=3)*($AY3:$AY290&gt;$X$292)))</f>
        <v>0.63874089599121353</v>
      </c>
      <c r="Z322" s="32" cm="1">
        <f t="array" ref="Z322">MEDIAN(_xlfn._xlws.FILTER(Z3:Z290, ($H$3:$H$290=1)*($K3:$K290=3)*($AY3:$AY290&gt;$X$292)))</f>
        <v>0.48132224702276294</v>
      </c>
      <c r="AA322" s="32" cm="1">
        <f t="array" ref="AA322">MEDIAN(_xlfn._xlws.FILTER(AA3:AA290, ($H$3:$H$290=1)*($K3:$K290=3)*($AY3:$AY290&gt;$X$292)))</f>
        <v>0.45052002256270496</v>
      </c>
      <c r="AB322" s="32" cm="1">
        <f t="array" ref="AB322">MEDIAN(_xlfn._xlws.FILTER(AB3:AB290, ($H$3:$H$290=1)*($K3:$K290=3)*($AY3:$AY290&gt;$X$292)))</f>
        <v>0.7082081729953642</v>
      </c>
      <c r="AC322" s="32" cm="1">
        <f t="array" ref="AC322">MEDIAN(_xlfn._xlws.FILTER(AC3:AC290, ($H$3:$H$290=1)*($K3:$K290=3)*($AY3:$AY290&gt;$X$292)))</f>
        <v>0.30266794956405652</v>
      </c>
      <c r="AD322" s="32" cm="1">
        <f t="array" ref="AD322">MEDIAN(_xlfn._xlws.FILTER(AD3:AD290, ($H$3:$H$290=1)*($K3:$K290=3)*($AY3:$AY290&gt;$X$292)))</f>
        <v>0.89626821638084953</v>
      </c>
      <c r="AE322" s="32" cm="1">
        <f t="array" ref="AE322">MEDIAN(_xlfn._xlws.FILTER(AE3:AE290, ($H$3:$H$290=1)*($K3:$K290=3)*($AY3:$AY290&gt;$X$292)))</f>
        <v>0.35417582937516268</v>
      </c>
      <c r="AF322" s="32" cm="1">
        <f t="array" ref="AF322">MEDIAN(_xlfn._xlws.FILTER(AF3:AF290, ($H$3:$H$290=1)*($K3:$K290=3)*($AY3:$AY290&gt;$X$292)))</f>
        <v>1.2212485370226205</v>
      </c>
      <c r="AG322" s="32" cm="1">
        <f t="array" ref="AG322">MEDIAN(_xlfn._xlws.FILTER(AG3:AG290, ($H$3:$H$290=1)*($K3:$K290=3)*($AY3:$AY290&gt;$X$292)))</f>
        <v>0.82885031786281615</v>
      </c>
      <c r="AH322" s="32" cm="1">
        <f t="array" ref="AH322">MEDIAN(_xlfn._xlws.FILTER(AH3:AH290, ($H$3:$H$290=1)*($K3:$K290=3)*($AY3:$AY290&gt;$X$292)))</f>
        <v>1.0399503764463587</v>
      </c>
      <c r="AI322" s="32" cm="1">
        <f t="array" ref="AI322">MEDIAN(_xlfn._xlws.FILTER(AI3:AI290, ($H$3:$H$290=1)*($K3:$K290=3)*($AY3:$AY290&gt;$X$292)))</f>
        <v>0.82691583842970429</v>
      </c>
      <c r="AJ322" s="33" t="str">
        <f t="shared" si="57"/>
        <v>Target; Gain &gt; 0.6; #pref=3</v>
      </c>
      <c r="AK322" s="32" cm="1">
        <f t="array" ref="AK322">MEDIAN(_xlfn._xlws.FILTER(AK3:AK290, ($H$3:$H$290=1)*($K3:$K290=3)*($AY3:$AY290&gt;$X$292)))</f>
        <v>0.63874089599121353</v>
      </c>
      <c r="AL322" s="32" cm="1">
        <f t="array" ref="AL322">MEDIAN(_xlfn._xlws.FILTER(AL3:AL290, ($H$3:$H$290=1)*($K3:$K290=3)*($AY3:$AY290&gt;$X$292)))</f>
        <v>0.19928600043058392</v>
      </c>
      <c r="AM322" s="32" cm="1">
        <f t="array" ref="AM322">MEDIAN(_xlfn._xlws.FILTER(AM3:AM290, ($H$3:$H$290=1)*($K3:$K290=3)*($AY3:$AY290&gt;$X$292)))</f>
        <v>0.17337059087585655</v>
      </c>
      <c r="AN322" s="32" cm="1">
        <f t="array" ref="AN322">MEDIAN(_xlfn._xlws.FILTER(AN3:AN290, ($H$3:$H$290=1)*($K3:$K290=3)*($AY3:$AY290&gt;$X$292)))</f>
        <v>0.7082081729953642</v>
      </c>
      <c r="AO322" s="32" cm="1">
        <f t="array" ref="AO322">MEDIAN(_xlfn._xlws.FILTER(AO3:AO290, ($H$3:$H$290=1)*($K3:$K290=3)*($AY3:$AY290&gt;$X$292)))</f>
        <v>0.14006036698992824</v>
      </c>
      <c r="AP322" s="32" cm="1">
        <f t="array" ref="AP322">MEDIAN(_xlfn._xlws.FILTER(AP3:AP290, ($H$3:$H$290=1)*($K3:$K290=3)*($AY3:$AY290&gt;$X$292)))</f>
        <v>0.89626821638084953</v>
      </c>
      <c r="AQ322" s="32" cm="1">
        <f t="array" ref="AQ322">MEDIAN(_xlfn._xlws.FILTER(AQ3:AQ290, ($H$3:$H$290=1)*($K3:$K290=3)*($AY3:$AY290&gt;$X$292)))</f>
        <v>0.1570929668843746</v>
      </c>
      <c r="AR322" s="32" cm="1">
        <f t="array" ref="AR322">MEDIAN(_xlfn._xlws.FILTER(AR3:AR290, ($H$3:$H$290=1)*($K3:$K290=3)*($AY3:$AY290&gt;$X$292)))</f>
        <v>0.65659052478149538</v>
      </c>
      <c r="AS322" s="32" cm="1">
        <f t="array" ref="AS322">MEDIAN(_xlfn._xlws.FILTER(AS3:AS290, ($H$3:$H$290=1)*($K3:$K290=3)*($AY3:$AY290&gt;$X$292)))</f>
        <v>0.1515042924322188</v>
      </c>
      <c r="AT322" s="32" cm="1">
        <f t="array" ref="AT322">MEDIAN(_xlfn._xlws.FILTER(AT3:AT290, ($H$3:$H$290=1)*($K3:$K290=3)*($AY3:$AY290&gt;$X$292)))</f>
        <v>1.0399503764463587</v>
      </c>
      <c r="AU322" s="32" cm="1">
        <f t="array" ref="AU322">MEDIAN(_xlfn._xlws.FILTER(AU3:AU290, ($H$3:$H$290=1)*($K3:$K290=3)*($AY3:$AY290&gt;$X$292)))</f>
        <v>0.52360208155587318</v>
      </c>
    </row>
    <row r="323" spans="7:54" x14ac:dyDescent="0.3">
      <c r="L323" t="str">
        <f t="shared" si="61"/>
        <v>Target; Gain &gt; 0.6; #pref=4</v>
      </c>
      <c r="M323" s="32" t="e" cm="1" vm="1">
        <f t="array" ref="M323">MEDIAN(_xlfn._xlws.FILTER(M3:M290, ($H$3:$H$290=1)*($K3:$K290=4)*($AY3:$AY290&gt;$X$292)))</f>
        <v>#VALUE!</v>
      </c>
      <c r="N323" s="32" t="e" cm="1" vm="1">
        <f t="array" ref="N323">MEDIAN(_xlfn._xlws.FILTER(N3:N290, ($H$3:$H$290=1)*($K3:$K290=4)*($AY3:$AY290&gt;$X$292)))</f>
        <v>#VALUE!</v>
      </c>
      <c r="O323" s="32" t="e" cm="1" vm="1">
        <f t="array" ref="O323">MEDIAN(_xlfn._xlws.FILTER(O3:O290, ($H$3:$H$290=1)*($K3:$K290=4)*($AY3:$AY290&gt;$X$292)))</f>
        <v>#VALUE!</v>
      </c>
      <c r="P323" s="32" t="e" cm="1" vm="1">
        <f t="array" ref="P323">MEDIAN(_xlfn._xlws.FILTER(P3:P290, ($H$3:$H$290=1)*($K3:$K290=4)*($AY3:$AY290&gt;$X$292)))</f>
        <v>#VALUE!</v>
      </c>
      <c r="Q323" s="32" t="e" cm="1" vm="1">
        <f t="array" ref="Q323">MEDIAN(_xlfn._xlws.FILTER(Q3:Q290, ($H$3:$H$290=1)*($K3:$K290=4)*($AY3:$AY290&gt;$X$292)))</f>
        <v>#VALUE!</v>
      </c>
      <c r="R323" s="32" t="e" cm="1" vm="1">
        <f t="array" ref="R323">MEDIAN(_xlfn._xlws.FILTER(R3:R290, ($H$3:$H$290=1)*($K3:$K290=4)*($AY3:$AY290&gt;$X$292)))</f>
        <v>#VALUE!</v>
      </c>
      <c r="S323" s="32" t="e" cm="1" vm="1">
        <f t="array" ref="S323">MEDIAN(_xlfn._xlws.FILTER(S3:S290, ($H$3:$H$290=1)*($K3:$K290=4)*($AY3:$AY290&gt;$X$292)))</f>
        <v>#VALUE!</v>
      </c>
      <c r="T323" s="32" t="e" cm="1" vm="1">
        <f t="array" ref="T323">MEDIAN(_xlfn._xlws.FILTER(T3:T290, ($H$3:$H$290=1)*($K3:$K290=4)*($AY3:$AY290&gt;$X$292)))</f>
        <v>#VALUE!</v>
      </c>
      <c r="U323" s="32" t="e" cm="1" vm="1">
        <f t="array" ref="U323">MEDIAN(_xlfn._xlws.FILTER(U3:U290, ($H$3:$H$290=1)*($K3:$K290=4)*($AY3:$AY290&gt;$X$292)))</f>
        <v>#VALUE!</v>
      </c>
      <c r="V323" s="32" t="e" cm="1" vm="1">
        <f t="array" ref="V323">MEDIAN(_xlfn._xlws.FILTER(V3:V290, ($H$3:$H$290=1)*($K3:$K290=4)*($AY3:$AY290&gt;$X$292)))</f>
        <v>#VALUE!</v>
      </c>
      <c r="W323" s="32" t="e" cm="1" vm="1">
        <f t="array" ref="W323">MEDIAN(_xlfn._xlws.FILTER(W3:W290, ($H$3:$H$290=1)*($K3:$K290=4)*($AY3:$AY290&gt;$X$292)))</f>
        <v>#VALUE!</v>
      </c>
      <c r="X323" s="32" t="str">
        <f>"Target; Gain &gt; "&amp;X314&amp;"; #pref=4"</f>
        <v>Target; Gain &gt; 0.6; #pref=4</v>
      </c>
      <c r="Y323" s="32" t="e" cm="1" vm="1">
        <f t="array" ref="Y323">MEDIAN(_xlfn._xlws.FILTER(Y3:Y290, ($H$3:$H$290=1)*($K3:$K290=4)*($AY3:$AY290&gt;$X$292)))</f>
        <v>#VALUE!</v>
      </c>
      <c r="Z323" s="32" t="e" cm="1" vm="1">
        <f t="array" ref="Z323">MEDIAN(_xlfn._xlws.FILTER(Z3:Z290, ($H$3:$H$290=1)*($K3:$K290=4)*($AY3:$AY290&gt;$X$292)))</f>
        <v>#VALUE!</v>
      </c>
      <c r="AA323" s="32" t="e" cm="1" vm="1">
        <f t="array" ref="AA323">MEDIAN(_xlfn._xlws.FILTER(AA3:AA290, ($H$3:$H$290=1)*($K3:$K290=4)*($AY3:$AY290&gt;$X$292)))</f>
        <v>#VALUE!</v>
      </c>
      <c r="AB323" s="32" t="e" cm="1" vm="1">
        <f t="array" ref="AB323">MEDIAN(_xlfn._xlws.FILTER(AB3:AB290, ($H$3:$H$290=1)*($K3:$K290=4)*($AY3:$AY290&gt;$X$292)))</f>
        <v>#VALUE!</v>
      </c>
      <c r="AC323" s="32" t="e" cm="1" vm="1">
        <f t="array" ref="AC323">MEDIAN(_xlfn._xlws.FILTER(AC3:AC290, ($H$3:$H$290=1)*($K3:$K290=4)*($AY3:$AY290&gt;$X$292)))</f>
        <v>#VALUE!</v>
      </c>
      <c r="AD323" s="32" t="e" cm="1" vm="1">
        <f t="array" ref="AD323">MEDIAN(_xlfn._xlws.FILTER(AD3:AD290, ($H$3:$H$290=1)*($K3:$K290=4)*($AY3:$AY290&gt;$X$292)))</f>
        <v>#VALUE!</v>
      </c>
      <c r="AE323" s="32" t="e" cm="1" vm="1">
        <f t="array" ref="AE323">MEDIAN(_xlfn._xlws.FILTER(AE3:AE290, ($H$3:$H$290=1)*($K3:$K290=4)*($AY3:$AY290&gt;$X$292)))</f>
        <v>#VALUE!</v>
      </c>
      <c r="AF323" s="32" t="e" cm="1" vm="1">
        <f t="array" ref="AF323">MEDIAN(_xlfn._xlws.FILTER(AF3:AF290, ($H$3:$H$290=1)*($K3:$K290=4)*($AY3:$AY290&gt;$X$292)))</f>
        <v>#VALUE!</v>
      </c>
      <c r="AG323" s="32" t="e" cm="1" vm="1">
        <f t="array" ref="AG323">MEDIAN(_xlfn._xlws.FILTER(AG3:AG290, ($H$3:$H$290=1)*($K3:$K290=4)*($AY3:$AY290&gt;$X$292)))</f>
        <v>#VALUE!</v>
      </c>
      <c r="AH323" s="32" t="e" cm="1" vm="1">
        <f t="array" ref="AH323">MEDIAN(_xlfn._xlws.FILTER(AH3:AH290, ($H$3:$H$290=1)*($K3:$K290=4)*($AY3:$AY290&gt;$X$292)))</f>
        <v>#VALUE!</v>
      </c>
      <c r="AI323" s="32" t="e" cm="1" vm="1">
        <f t="array" ref="AI323">MEDIAN(_xlfn._xlws.FILTER(AI3:AI290, ($H$3:$H$290=1)*($K3:$K290=4)*($AY3:$AY290&gt;$X$292)))</f>
        <v>#VALUE!</v>
      </c>
      <c r="AJ323" s="33" t="str">
        <f t="shared" si="57"/>
        <v>Target; Gain &gt; 0.6; #pref=4</v>
      </c>
      <c r="AK323" s="32" t="e" cm="1" vm="1">
        <f t="array" ref="AK323">MEDIAN(_xlfn._xlws.FILTER(AK3:AK290, ($H$3:$H$290=1)*($K3:$K290=4)*($AY3:$AY290&gt;$X$292)))</f>
        <v>#VALUE!</v>
      </c>
      <c r="AL323" s="32" t="e" cm="1" vm="1">
        <f t="array" ref="AL323">MEDIAN(_xlfn._xlws.FILTER(AL3:AL290, ($H$3:$H$290=1)*($K3:$K290=4)*($AY3:$AY290&gt;$X$292)))</f>
        <v>#VALUE!</v>
      </c>
      <c r="AM323" s="32" t="e" cm="1" vm="1">
        <f t="array" ref="AM323">MEDIAN(_xlfn._xlws.FILTER(AM3:AM290, ($H$3:$H$290=1)*($K3:$K290=4)*($AY3:$AY290&gt;$X$292)))</f>
        <v>#VALUE!</v>
      </c>
      <c r="AN323" s="32" t="e" cm="1" vm="1">
        <f t="array" ref="AN323">MEDIAN(_xlfn._xlws.FILTER(AN3:AN290, ($H$3:$H$290=1)*($K3:$K290=4)*($AY3:$AY290&gt;$X$292)))</f>
        <v>#VALUE!</v>
      </c>
      <c r="AO323" s="32" t="e" cm="1" vm="1">
        <f t="array" ref="AO323">MEDIAN(_xlfn._xlws.FILTER(AO3:AO290, ($H$3:$H$290=1)*($K3:$K290=4)*($AY3:$AY290&gt;$X$292)))</f>
        <v>#VALUE!</v>
      </c>
      <c r="AP323" s="32" t="e" cm="1" vm="1">
        <f t="array" ref="AP323">MEDIAN(_xlfn._xlws.FILTER(AP3:AP290, ($H$3:$H$290=1)*($K3:$K290=4)*($AY3:$AY290&gt;$X$292)))</f>
        <v>#VALUE!</v>
      </c>
      <c r="AQ323" s="32" t="e" cm="1" vm="1">
        <f t="array" ref="AQ323">MEDIAN(_xlfn._xlws.FILTER(AQ3:AQ290, ($H$3:$H$290=1)*($K3:$K290=4)*($AY3:$AY290&gt;$X$292)))</f>
        <v>#VALUE!</v>
      </c>
      <c r="AR323" s="32" t="e" cm="1" vm="1">
        <f t="array" ref="AR323">MEDIAN(_xlfn._xlws.FILTER(AR3:AR290, ($H$3:$H$290=1)*($K3:$K290=4)*($AY3:$AY290&gt;$X$292)))</f>
        <v>#VALUE!</v>
      </c>
      <c r="AS323" s="32" t="e" cm="1" vm="1">
        <f t="array" ref="AS323">MEDIAN(_xlfn._xlws.FILTER(AS3:AS290, ($H$3:$H$290=1)*($K3:$K290=4)*($AY3:$AY290&gt;$X$292)))</f>
        <v>#VALUE!</v>
      </c>
      <c r="AT323" s="32" t="e" cm="1" vm="1">
        <f t="array" ref="AT323">MEDIAN(_xlfn._xlws.FILTER(AT3:AT290, ($H$3:$H$290=1)*($K3:$K290=4)*($AY3:$AY290&gt;$X$292)))</f>
        <v>#VALUE!</v>
      </c>
      <c r="AU323" s="32" t="e" cm="1" vm="1">
        <f t="array" ref="AU323">MEDIAN(_xlfn._xlws.FILTER(AU3:AU290, ($H$3:$H$290=1)*($K3:$K290=4)*($AY3:$AY290&gt;$X$292)))</f>
        <v>#VALUE!</v>
      </c>
    </row>
    <row r="324" spans="7:54" x14ac:dyDescent="0.3">
      <c r="L324" s="32" t="str">
        <f t="shared" si="61"/>
        <v>Target; Gain &gt; 0</v>
      </c>
      <c r="M324" s="32" cm="1">
        <f t="array" ref="M324">MEDIAN(_xlfn._xlws.FILTER(M3:M290, ($H3:$H290=1)*($J3:$J290=1)))</f>
        <v>529006.10000000009</v>
      </c>
      <c r="N324" s="32" cm="1">
        <f t="array" ref="N324">MEDIAN(_xlfn._xlws.FILTER(N3:N290, ($H3:$H290=1)*($J3:$J290=1)))</f>
        <v>368235.69999999995</v>
      </c>
      <c r="O324" s="32" cm="1">
        <f t="array" ref="O324">MEDIAN(_xlfn._xlws.FILTER(O3:O290, ($H3:$H290=1)*($J3:$J290=1)))</f>
        <v>372214.7</v>
      </c>
      <c r="P324" s="32" cm="1">
        <f t="array" ref="P324">MEDIAN(_xlfn._xlws.FILTER(P3:P290, ($H3:$H290=1)*($J3:$J290=1)))</f>
        <v>363608.8</v>
      </c>
      <c r="Q324" s="32" cm="1">
        <f t="array" ref="Q324">MEDIAN(_xlfn._xlws.FILTER(Q3:Q290, ($H3:$H290=1)*($J3:$J290=1)))</f>
        <v>130152.20000000001</v>
      </c>
      <c r="R324" s="32" cm="1">
        <f t="array" ref="R324">MEDIAN(_xlfn._xlws.FILTER(R3:R290, ($H3:$H290=1)*($J3:$J290=1)))</f>
        <v>240238.8</v>
      </c>
      <c r="S324" s="32" cm="1">
        <f t="array" ref="S324">MEDIAN(_xlfn._xlws.FILTER(S3:S290, ($H3:$H290=1)*($J3:$J290=1)))</f>
        <v>131181.20000000001</v>
      </c>
      <c r="T324" s="32" cm="1">
        <f t="array" ref="T324">MEDIAN(_xlfn._xlws.FILTER(T3:T290, ($H3:$H290=1)*($J3:$J290=1)))</f>
        <v>1037700.5</v>
      </c>
      <c r="U324" s="32" cm="1">
        <f t="array" ref="U324">MEDIAN(_xlfn._xlws.FILTER(U3:U290, ($H3:$H290=1)*($J3:$J290=1)))</f>
        <v>826361</v>
      </c>
      <c r="V324" s="32" cm="1">
        <f t="array" ref="V324">MEDIAN(_xlfn._xlws.FILTER(V3:V290, ($H3:$H290=1)*($J3:$J290=1)))</f>
        <v>962480.3</v>
      </c>
      <c r="W324" s="32" cm="1">
        <f t="array" ref="W324">MEDIAN(_xlfn._xlws.FILTER(W3:W290, ($H3:$H290=1)*($J3:$J290=1)))</f>
        <v>241947.9</v>
      </c>
      <c r="X324" s="32" t="s">
        <v>102</v>
      </c>
      <c r="Y324" s="32" cm="1">
        <f t="array" ref="Y324">MEDIAN(_xlfn._xlws.FILTER(Y3:Y290, ($H3:$H290=1)*($J3:$J290=1)))</f>
        <v>0.52289350328501305</v>
      </c>
      <c r="Z324" s="32" cm="1">
        <f t="array" ref="Z324">MEDIAN(_xlfn._xlws.FILTER(Z3:Z290, ($H3:$H290=1)*($J3:$J290=1)))</f>
        <v>0.3993154369527474</v>
      </c>
      <c r="AA324" s="32" cm="1">
        <f t="array" ref="AA324">MEDIAN(_xlfn._xlws.FILTER(AA3:AA290, ($H3:$H290=1)*($J3:$J290=1)))</f>
        <v>0.37726628505624826</v>
      </c>
      <c r="AB324" s="32" cm="1">
        <f t="array" ref="AB324">MEDIAN(_xlfn._xlws.FILTER(AB3:AB290, ($H3:$H290=1)*($J3:$J290=1)))</f>
        <v>0.5414223169034813</v>
      </c>
      <c r="AC324" s="32" cm="1">
        <f t="array" ref="AC324">MEDIAN(_xlfn._xlws.FILTER(AC3:AC290, ($H3:$H290=1)*($J3:$J290=1)))</f>
        <v>0.24501172938616944</v>
      </c>
      <c r="AD324" s="32" cm="1">
        <f t="array" ref="AD324">MEDIAN(_xlfn._xlws.FILTER(AD3:AD290, ($H3:$H290=1)*($J3:$J290=1)))</f>
        <v>0.46223625726997852</v>
      </c>
      <c r="AE324" s="32" cm="1">
        <f t="array" ref="AE324">MEDIAN(_xlfn._xlws.FILTER(AE3:AE290, ($H3:$H290=1)*($J3:$J290=1)))</f>
        <v>0.25915365512482819</v>
      </c>
      <c r="AF324" s="32" cm="1">
        <f t="array" ref="AF324">MEDIAN(_xlfn._xlws.FILTER(AF3:AF290, ($H3:$H290=1)*($J3:$J290=1)))</f>
        <v>0.63747159605845805</v>
      </c>
      <c r="AG324" s="32" cm="1">
        <f t="array" ref="AG324">MEDIAN(_xlfn._xlws.FILTER(AG3:AG290, ($H3:$H290=1)*($J3:$J290=1)))</f>
        <v>0.63875272683023177</v>
      </c>
      <c r="AH324" s="32" cm="1">
        <f t="array" ref="AH324">MEDIAN(_xlfn._xlws.FILTER(AH3:AH290, ($H3:$H290=1)*($J3:$J290=1)))</f>
        <v>0.77263198508881037</v>
      </c>
      <c r="AI324" s="32" cm="1">
        <f t="array" ref="AI324">MEDIAN(_xlfn._xlws.FILTER(AI3:AI290, ($H3:$H290=1)*($J3:$J290=1)))</f>
        <v>0.70534803122282019</v>
      </c>
      <c r="AJ324" s="32" t="str">
        <f t="shared" si="57"/>
        <v>Target; Gain &gt; 0</v>
      </c>
      <c r="AK324" s="32" cm="1">
        <f t="array" ref="AK324">MEDIAN(_xlfn._xlws.FILTER(AK3:AK290, ($H3:$H290=1)*($J3:$J290=1)))</f>
        <v>0.52289350328501305</v>
      </c>
      <c r="AL324" s="32" cm="1">
        <f t="array" ref="AL324">MEDIAN(_xlfn._xlws.FILTER(AL3:AL290, ($H3:$H290=1)*($J3:$J290=1)))</f>
        <v>0.1682832202175632</v>
      </c>
      <c r="AM324" s="32" cm="1">
        <f t="array" ref="AM324">MEDIAN(_xlfn._xlws.FILTER(AM3:AM290, ($H3:$H290=1)*($J3:$J290=1)))</f>
        <v>0.14567999353166666</v>
      </c>
      <c r="AN324" s="32" cm="1">
        <f t="array" ref="AN324">MEDIAN(_xlfn._xlws.FILTER(AN3:AN290, ($H3:$H290=1)*($J3:$J290=1)))</f>
        <v>0.5414223169034813</v>
      </c>
      <c r="AO324" s="32" cm="1">
        <f t="array" ref="AO324">MEDIAN(_xlfn._xlws.FILTER(AO3:AO290, ($H3:$H290=1)*($J3:$J290=1)))</f>
        <v>0.10813349979871412</v>
      </c>
      <c r="AP324" s="32" cm="1">
        <f t="array" ref="AP324">MEDIAN(_xlfn._xlws.FILTER(AP3:AP290, ($H3:$H290=1)*($J3:$J290=1)))</f>
        <v>0.46223625726997852</v>
      </c>
      <c r="AQ324" s="32" cm="1">
        <f t="array" ref="AQ324">MEDIAN(_xlfn._xlws.FILTER(AQ3:AQ290, ($H3:$H290=1)*($J3:$J290=1)))</f>
        <v>0.11674083031248297</v>
      </c>
      <c r="AR324" s="32" cm="1">
        <f t="array" ref="AR324">MEDIAN(_xlfn._xlws.FILTER(AR3:AR290, ($H3:$H290=1)*($J3:$J290=1)))</f>
        <v>0.33801639641169456</v>
      </c>
      <c r="AS324" s="32" cm="1">
        <f t="array" ref="AS324">MEDIAN(_xlfn._xlws.FILTER(AS3:AS290, ($H3:$H290=1)*($J3:$J290=1)))</f>
        <v>0.1295092973625287</v>
      </c>
      <c r="AT324" s="32" cm="1">
        <f t="array" ref="AT324">MEDIAN(_xlfn._xlws.FILTER(AT3:AT290, ($H3:$H290=1)*($J3:$J290=1)))</f>
        <v>0.77263198508881037</v>
      </c>
      <c r="AU324" s="32" cm="1">
        <f t="array" ref="AU324">MEDIAN(_xlfn._xlws.FILTER(AU3:AU290, ($H3:$H290=1)*($J3:$J290=1)))</f>
        <v>0.44433137017767876</v>
      </c>
      <c r="AW324" s="33"/>
    </row>
    <row r="325" spans="7:54" x14ac:dyDescent="0.3">
      <c r="L325" s="34">
        <f>L314</f>
        <v>0.6</v>
      </c>
      <c r="M325" s="34"/>
      <c r="N325" s="35" t="str">
        <f>N314</f>
        <v>BNL Causal</v>
      </c>
      <c r="O325" s="35" t="str">
        <f>O314</f>
        <v>BNL Causal HM</v>
      </c>
      <c r="P325" s="35" t="str">
        <f>Q314</f>
        <v>SFS Causal</v>
      </c>
      <c r="Q325" s="35" t="str">
        <f>S314</f>
        <v>SaLSa Causal</v>
      </c>
      <c r="R325" s="35" t="str">
        <f>U314</f>
        <v>D&amp;C Causal</v>
      </c>
      <c r="S325" s="35" t="str">
        <f>W314</f>
        <v>BBS Causal</v>
      </c>
      <c r="T325" s="35"/>
      <c r="U325" s="34">
        <f>X314</f>
        <v>0.6</v>
      </c>
      <c r="V325" s="35" t="str">
        <f>Z314</f>
        <v>BNL Causal</v>
      </c>
      <c r="W325" s="35" t="str">
        <f>AA314</f>
        <v>BNL Causal HM</v>
      </c>
      <c r="X325" s="35" t="str">
        <f>AC314</f>
        <v>SFS Causal</v>
      </c>
      <c r="Y325" s="35" t="str">
        <f>AE314</f>
        <v>SaLSa Causal</v>
      </c>
      <c r="Z325" s="35" t="str">
        <f>AG314</f>
        <v>D&amp;C Causal</v>
      </c>
      <c r="AA325" s="35" t="str">
        <f>AI314</f>
        <v>BBS Causal</v>
      </c>
      <c r="AB325" s="36"/>
      <c r="AC325" s="34">
        <f>AJ314</f>
        <v>0.6</v>
      </c>
      <c r="AD325" s="35" t="str">
        <f>AL314</f>
        <v>BNL Causal</v>
      </c>
      <c r="AE325" s="35" t="str">
        <f>AM314</f>
        <v>BNL Causal HM</v>
      </c>
      <c r="AF325" s="35" t="str">
        <f>AO314</f>
        <v>SFS Causal</v>
      </c>
      <c r="AG325" s="35" t="str">
        <f>AQ314</f>
        <v>SaLSa Causal</v>
      </c>
      <c r="AH325" s="35" t="str">
        <f>AS314</f>
        <v>D&amp;C Causal</v>
      </c>
      <c r="AI325" s="35" t="str">
        <f>AU314</f>
        <v>BBS Causal</v>
      </c>
      <c r="AK325" s="35"/>
      <c r="AL325" s="35"/>
      <c r="AM325" s="35"/>
      <c r="AN325" s="36"/>
      <c r="AO325" s="36"/>
      <c r="AP325" s="36"/>
      <c r="AQ325" s="36"/>
      <c r="AR325" s="36"/>
      <c r="AS325" s="36"/>
      <c r="AT325" s="36"/>
      <c r="AU325" s="36"/>
    </row>
    <row r="326" spans="7:54" x14ac:dyDescent="0.3">
      <c r="L326" t="str">
        <f>L315</f>
        <v>ALL</v>
      </c>
      <c r="N326" s="32">
        <f>N315</f>
        <v>590352.10000000009</v>
      </c>
      <c r="O326" s="32">
        <f>O315</f>
        <v>598133.56666666665</v>
      </c>
      <c r="P326" s="32">
        <f>Q315</f>
        <v>261375.3</v>
      </c>
      <c r="Q326" s="32">
        <f>S315</f>
        <v>271616.5</v>
      </c>
      <c r="R326" s="32">
        <f>U315</f>
        <v>981834</v>
      </c>
      <c r="S326" s="32">
        <f>W315</f>
        <v>504015.5</v>
      </c>
      <c r="T326" s="32"/>
      <c r="U326" s="32" t="str">
        <f>X315</f>
        <v>ALL</v>
      </c>
      <c r="V326" s="32">
        <f>Z315</f>
        <v>0.54567667865970482</v>
      </c>
      <c r="W326" s="32">
        <f>AA315</f>
        <v>0.53989833459878966</v>
      </c>
      <c r="X326" s="32">
        <f>AC315</f>
        <v>0.33592681106529199</v>
      </c>
      <c r="Y326" s="32">
        <f>AE315</f>
        <v>0.48635924931149932</v>
      </c>
      <c r="Z326" s="32">
        <f>AG315</f>
        <v>0.78012186987325549</v>
      </c>
      <c r="AA326" s="32">
        <f>AI315</f>
        <v>1.0418997796485199</v>
      </c>
      <c r="AB326" s="36"/>
      <c r="AC326" s="32" t="str">
        <f>AJ315</f>
        <v>ALL</v>
      </c>
      <c r="AD326" s="32">
        <f>AL315</f>
        <v>0.2017334737814962</v>
      </c>
      <c r="AE326" s="32">
        <f>AM315</f>
        <v>0.1889594675041735</v>
      </c>
      <c r="AF326" s="32">
        <f>AO315</f>
        <v>0.13379782796061279</v>
      </c>
      <c r="AG326" s="32">
        <f>AQ315</f>
        <v>0.16009621596895154</v>
      </c>
      <c r="AH326" s="32">
        <f>AS315</f>
        <v>0.13983320903498675</v>
      </c>
      <c r="AI326" s="32">
        <f>AU315</f>
        <v>0.70201489664614203</v>
      </c>
      <c r="AK326" s="32"/>
      <c r="AL326" s="32"/>
      <c r="AM326" s="32"/>
      <c r="AN326" s="36"/>
      <c r="AO326" s="36"/>
      <c r="AP326" s="36"/>
      <c r="AQ326" s="36"/>
      <c r="AR326" s="36"/>
      <c r="AS326" s="36"/>
      <c r="AT326" s="36"/>
      <c r="AU326" s="36"/>
    </row>
    <row r="327" spans="7:54" x14ac:dyDescent="0.3">
      <c r="L327" t="str">
        <f>L317</f>
        <v>Gain &gt; 0.6</v>
      </c>
      <c r="N327" s="32">
        <f t="shared" ref="N327:O334" si="62">N317</f>
        <v>480107.69999999995</v>
      </c>
      <c r="O327" s="32">
        <f t="shared" si="62"/>
        <v>485880.7</v>
      </c>
      <c r="P327" s="32">
        <f t="shared" ref="P327:P334" si="63">Q317</f>
        <v>208301.2</v>
      </c>
      <c r="Q327" s="32">
        <f t="shared" ref="Q327:Q334" si="64">S317</f>
        <v>270708.2</v>
      </c>
      <c r="R327" s="32">
        <f>U317</f>
        <v>1103627.6000000001</v>
      </c>
      <c r="S327" s="32">
        <f t="shared" ref="S327:S334" si="65">W317</f>
        <v>515448.8</v>
      </c>
      <c r="T327" s="32"/>
      <c r="U327" s="32" t="str">
        <f t="shared" ref="U327:U334" si="66">X317</f>
        <v>Gain &gt; 0.6</v>
      </c>
      <c r="V327" s="32">
        <f t="shared" ref="V327:W334" si="67">Z317</f>
        <v>0.48132224702276294</v>
      </c>
      <c r="W327" s="32">
        <f t="shared" si="67"/>
        <v>0.45052002256270496</v>
      </c>
      <c r="X327" s="32">
        <f t="shared" ref="X327:X334" si="68">AC317</f>
        <v>0.30266794956405652</v>
      </c>
      <c r="Y327" s="32">
        <f t="shared" ref="Y327:Y334" si="69">AE317</f>
        <v>0.35417582937516268</v>
      </c>
      <c r="Z327" s="32">
        <f t="shared" ref="Z327:Z334" si="70">AG317</f>
        <v>0.82885031786281615</v>
      </c>
      <c r="AA327" s="32">
        <f t="shared" ref="AA327:AA334" si="71">AI317</f>
        <v>0.82691583842970429</v>
      </c>
      <c r="AB327" s="36"/>
      <c r="AC327" s="32" t="str">
        <f t="shared" ref="AC327:AC334" si="72">AJ317</f>
        <v>Gain &gt; 0.6</v>
      </c>
      <c r="AD327" s="32">
        <f t="shared" ref="AD327:AE334" si="73">AL317</f>
        <v>0.19928600043058392</v>
      </c>
      <c r="AE327" s="32">
        <f t="shared" si="73"/>
        <v>0.17337059087585655</v>
      </c>
      <c r="AF327" s="32">
        <f t="shared" ref="AF327:AF334" si="74">AO317</f>
        <v>0.14006036698992824</v>
      </c>
      <c r="AG327" s="32">
        <f t="shared" ref="AG327:AG334" si="75">AQ317</f>
        <v>0.1570929668843746</v>
      </c>
      <c r="AH327" s="32">
        <f t="shared" ref="AH327:AH334" si="76">AS317</f>
        <v>0.1515042924322188</v>
      </c>
      <c r="AI327" s="32">
        <f t="shared" ref="AI327:AI334" si="77">AU317</f>
        <v>0.52360208155587318</v>
      </c>
      <c r="AK327" s="32"/>
      <c r="AL327" s="32"/>
      <c r="AM327" s="32"/>
      <c r="AN327" s="36"/>
      <c r="AO327" s="36"/>
      <c r="AP327" s="36"/>
      <c r="AQ327" s="36"/>
      <c r="AR327" s="36"/>
      <c r="AS327" s="36"/>
      <c r="AT327" s="36"/>
      <c r="AU327" s="36"/>
    </row>
    <row r="328" spans="7:54" x14ac:dyDescent="0.3">
      <c r="L328" t="str">
        <f>L318</f>
        <v>Target</v>
      </c>
      <c r="N328" s="32">
        <f t="shared" si="62"/>
        <v>461382.1</v>
      </c>
      <c r="O328" s="32">
        <f t="shared" si="62"/>
        <v>465006.4</v>
      </c>
      <c r="P328" s="32">
        <f t="shared" si="63"/>
        <v>138844.20000000001</v>
      </c>
      <c r="Q328" s="32">
        <f t="shared" si="64"/>
        <v>142293.09999999998</v>
      </c>
      <c r="R328" s="32">
        <f>U318</f>
        <v>876113.60000000009</v>
      </c>
      <c r="S328" s="32">
        <f t="shared" si="65"/>
        <v>264735.7</v>
      </c>
      <c r="T328" s="32"/>
      <c r="U328" s="32" t="str">
        <f t="shared" si="66"/>
        <v>Target</v>
      </c>
      <c r="V328" s="32">
        <f t="shared" si="67"/>
        <v>0.43787079839967191</v>
      </c>
      <c r="W328" s="32">
        <f t="shared" si="67"/>
        <v>0.42383789189625531</v>
      </c>
      <c r="X328" s="32">
        <f t="shared" si="68"/>
        <v>0.25251209438138178</v>
      </c>
      <c r="Y328" s="32">
        <f t="shared" si="69"/>
        <v>0.35417582937516268</v>
      </c>
      <c r="Z328" s="32">
        <f t="shared" si="70"/>
        <v>0.67739166598767042</v>
      </c>
      <c r="AA328" s="32">
        <f t="shared" si="71"/>
        <v>0.7379255282925441</v>
      </c>
      <c r="AB328" s="36"/>
      <c r="AC328" s="32" t="str">
        <f t="shared" si="72"/>
        <v>Target</v>
      </c>
      <c r="AD328" s="32">
        <f t="shared" si="73"/>
        <v>0.13730224561877546</v>
      </c>
      <c r="AE328" s="32">
        <f t="shared" si="73"/>
        <v>0.12793033295311029</v>
      </c>
      <c r="AF328" s="32">
        <f t="shared" si="74"/>
        <v>0.10550273480184837</v>
      </c>
      <c r="AG328" s="32">
        <f t="shared" si="75"/>
        <v>0.12634753496386109</v>
      </c>
      <c r="AH328" s="32">
        <f t="shared" si="76"/>
        <v>0.11672199163585895</v>
      </c>
      <c r="AI328" s="32">
        <f t="shared" si="77"/>
        <v>0.456783870793879</v>
      </c>
      <c r="AK328" s="32"/>
      <c r="AL328" s="32"/>
      <c r="AM328" s="32"/>
      <c r="AN328" s="36"/>
      <c r="AO328" s="36"/>
      <c r="AP328" s="36"/>
      <c r="AQ328" s="36"/>
      <c r="AR328" s="36"/>
      <c r="AS328" s="36"/>
      <c r="AT328" s="36"/>
      <c r="AU328" s="36"/>
    </row>
    <row r="329" spans="7:54" x14ac:dyDescent="0.3">
      <c r="L329" t="str">
        <f>L319</f>
        <v>Gain &gt; 0</v>
      </c>
      <c r="N329" s="32">
        <f t="shared" si="62"/>
        <v>523721.6</v>
      </c>
      <c r="O329" s="32">
        <f t="shared" si="62"/>
        <v>528081.1333333333</v>
      </c>
      <c r="P329" s="32">
        <f t="shared" si="63"/>
        <v>197081.7</v>
      </c>
      <c r="Q329" s="32">
        <f t="shared" si="64"/>
        <v>194001.5</v>
      </c>
      <c r="R329" s="32">
        <f>U319</f>
        <v>988485.2333333334</v>
      </c>
      <c r="S329" s="32">
        <f t="shared" si="65"/>
        <v>410655</v>
      </c>
      <c r="T329" s="32"/>
      <c r="U329" s="32" t="str">
        <f t="shared" si="66"/>
        <v>Gain &gt; 0</v>
      </c>
      <c r="V329" s="32">
        <f t="shared" si="67"/>
        <v>0.48132224702276294</v>
      </c>
      <c r="W329" s="32">
        <f t="shared" si="67"/>
        <v>0.46056047577876597</v>
      </c>
      <c r="X329" s="32">
        <f t="shared" si="68"/>
        <v>0.30437855919493212</v>
      </c>
      <c r="Y329" s="32">
        <f t="shared" si="69"/>
        <v>0.40532003982613485</v>
      </c>
      <c r="Z329" s="32">
        <f t="shared" si="70"/>
        <v>0.79882988587487491</v>
      </c>
      <c r="AA329" s="32">
        <f t="shared" si="71"/>
        <v>0.93781192388851187</v>
      </c>
      <c r="AB329" s="36"/>
      <c r="AC329" s="32" t="str">
        <f t="shared" si="72"/>
        <v>Gain &gt; 0</v>
      </c>
      <c r="AD329" s="32">
        <f t="shared" si="73"/>
        <v>0.19453360740250597</v>
      </c>
      <c r="AE329" s="32">
        <f t="shared" si="73"/>
        <v>0.17337059087585655</v>
      </c>
      <c r="AF329" s="32">
        <f t="shared" si="74"/>
        <v>0.126904720798484</v>
      </c>
      <c r="AG329" s="32">
        <f t="shared" si="75"/>
        <v>0.1570929668843746</v>
      </c>
      <c r="AH329" s="32">
        <f t="shared" si="76"/>
        <v>0.15160465527636308</v>
      </c>
      <c r="AI329" s="32">
        <f t="shared" si="77"/>
        <v>0.60109700831429413</v>
      </c>
      <c r="AK329" s="32"/>
      <c r="AL329" s="32"/>
      <c r="AM329" s="32"/>
      <c r="AN329" s="36"/>
      <c r="AO329" s="36"/>
      <c r="AP329" s="36"/>
      <c r="AQ329" s="36"/>
      <c r="AR329" s="36"/>
      <c r="AS329" s="36"/>
      <c r="AT329" s="36"/>
      <c r="AU329" s="36"/>
    </row>
    <row r="330" spans="7:54" x14ac:dyDescent="0.3">
      <c r="L330" t="str">
        <f t="shared" ref="L330" si="78">L320</f>
        <v>Gain &lt;=0</v>
      </c>
      <c r="N330" s="32">
        <f t="shared" si="62"/>
        <v>694879.39999999991</v>
      </c>
      <c r="O330" s="32">
        <f t="shared" si="62"/>
        <v>702239.8</v>
      </c>
      <c r="P330" s="32">
        <f t="shared" si="63"/>
        <v>354993.66666666663</v>
      </c>
      <c r="Q330" s="32">
        <f t="shared" si="64"/>
        <v>417690.1</v>
      </c>
      <c r="R330" s="32">
        <f>U320</f>
        <v>980207.5</v>
      </c>
      <c r="S330" s="32">
        <f t="shared" si="65"/>
        <v>685597.8</v>
      </c>
      <c r="T330" s="32"/>
      <c r="U330" s="32" t="str">
        <f t="shared" si="66"/>
        <v>Gain &lt;=0</v>
      </c>
      <c r="V330" s="32">
        <f t="shared" si="67"/>
        <v>0.60451500608275333</v>
      </c>
      <c r="W330" s="32">
        <f t="shared" si="67"/>
        <v>0.5988658214375997</v>
      </c>
      <c r="X330" s="32">
        <f t="shared" si="68"/>
        <v>0.38448747811198691</v>
      </c>
      <c r="Y330" s="32">
        <f t="shared" si="69"/>
        <v>0.5527289414545522</v>
      </c>
      <c r="Z330" s="32">
        <f t="shared" si="70"/>
        <v>0.68925128742121156</v>
      </c>
      <c r="AA330" s="32">
        <f t="shared" si="71"/>
        <v>1.3024880839123705</v>
      </c>
      <c r="AB330" s="36"/>
      <c r="AC330" s="32" t="str">
        <f t="shared" si="72"/>
        <v>Gain &lt;=0</v>
      </c>
      <c r="AD330" s="32">
        <f t="shared" si="73"/>
        <v>0.20730157590005538</v>
      </c>
      <c r="AE330" s="32">
        <f t="shared" si="73"/>
        <v>0.19820660073310131</v>
      </c>
      <c r="AF330" s="32">
        <f t="shared" si="74"/>
        <v>0.15062368010112548</v>
      </c>
      <c r="AG330" s="32">
        <f t="shared" si="75"/>
        <v>0.17594183608889574</v>
      </c>
      <c r="AH330" s="32">
        <f t="shared" si="76"/>
        <v>0.1329331736080348</v>
      </c>
      <c r="AI330" s="32">
        <f t="shared" si="77"/>
        <v>0.89303767580228532</v>
      </c>
      <c r="AK330" s="32"/>
      <c r="AL330" s="32"/>
      <c r="AM330" s="32"/>
      <c r="AN330" s="36"/>
      <c r="AO330" s="36"/>
      <c r="AP330" s="36"/>
      <c r="AQ330" s="36"/>
      <c r="AR330" s="36"/>
      <c r="AS330" s="36"/>
      <c r="AT330" s="36"/>
      <c r="AU330" s="36"/>
    </row>
    <row r="331" spans="7:54" x14ac:dyDescent="0.3">
      <c r="L331" t="str">
        <f>L321</f>
        <v>Target;Gain &gt; 0.6; #pref=2</v>
      </c>
      <c r="N331" s="32" t="e" vm="2">
        <f t="shared" si="62"/>
        <v>#VALUE!</v>
      </c>
      <c r="O331" s="32" t="e" vm="2">
        <f t="shared" si="62"/>
        <v>#VALUE!</v>
      </c>
      <c r="P331" s="32" t="e" vm="2">
        <f t="shared" si="63"/>
        <v>#VALUE!</v>
      </c>
      <c r="Q331" s="32" t="e" vm="2">
        <f t="shared" si="64"/>
        <v>#VALUE!</v>
      </c>
      <c r="R331" s="32" t="e" vm="2">
        <f t="shared" ref="R331" si="79">U321</f>
        <v>#VALUE!</v>
      </c>
      <c r="S331" s="32" t="e" vm="2">
        <f t="shared" si="65"/>
        <v>#VALUE!</v>
      </c>
      <c r="T331" s="32"/>
      <c r="U331" s="32" t="str">
        <f t="shared" si="66"/>
        <v>Target;Gain &gt; 0.6; #pref=2</v>
      </c>
      <c r="V331" s="32" t="e" vm="2">
        <f t="shared" si="67"/>
        <v>#VALUE!</v>
      </c>
      <c r="W331" s="32" t="e" vm="2">
        <f t="shared" si="67"/>
        <v>#VALUE!</v>
      </c>
      <c r="X331" s="32" t="e" vm="2">
        <f t="shared" si="68"/>
        <v>#VALUE!</v>
      </c>
      <c r="Y331" s="32" t="e" vm="2">
        <f t="shared" si="69"/>
        <v>#VALUE!</v>
      </c>
      <c r="Z331" s="32" t="e" vm="2">
        <f t="shared" si="70"/>
        <v>#VALUE!</v>
      </c>
      <c r="AA331" s="32" t="e" vm="2">
        <f t="shared" si="71"/>
        <v>#VALUE!</v>
      </c>
      <c r="AB331" s="36"/>
      <c r="AC331" s="32" t="str">
        <f t="shared" si="72"/>
        <v>Target;Gain &gt; 0.6; #pref=2</v>
      </c>
      <c r="AD331" s="32" t="e" vm="2">
        <f t="shared" si="73"/>
        <v>#VALUE!</v>
      </c>
      <c r="AE331" s="32" t="e" vm="2">
        <f t="shared" si="73"/>
        <v>#VALUE!</v>
      </c>
      <c r="AF331" s="32" t="e" vm="2">
        <f t="shared" si="74"/>
        <v>#VALUE!</v>
      </c>
      <c r="AG331" s="32" t="e" vm="2">
        <f t="shared" si="75"/>
        <v>#VALUE!</v>
      </c>
      <c r="AH331" s="32" t="e" vm="2">
        <f t="shared" si="76"/>
        <v>#VALUE!</v>
      </c>
      <c r="AI331" s="32" t="e" vm="2">
        <f t="shared" si="77"/>
        <v>#VALUE!</v>
      </c>
      <c r="AK331" s="32"/>
      <c r="AL331" s="32"/>
      <c r="AM331" s="32"/>
      <c r="AN331" s="36"/>
      <c r="AO331" s="36"/>
      <c r="AP331" s="36"/>
      <c r="AQ331" s="36"/>
      <c r="AR331" s="36"/>
      <c r="AS331" s="36"/>
      <c r="AT331" s="36"/>
      <c r="AU331" s="36"/>
    </row>
    <row r="332" spans="7:54" x14ac:dyDescent="0.3">
      <c r="L332" t="str">
        <f>L322</f>
        <v>Target; Gain &gt; 0.6; #pref=3</v>
      </c>
      <c r="N332" s="32">
        <f t="shared" si="62"/>
        <v>480107.69999999995</v>
      </c>
      <c r="O332" s="32">
        <f t="shared" si="62"/>
        <v>485880.7</v>
      </c>
      <c r="P332" s="32">
        <f t="shared" si="63"/>
        <v>208301.2</v>
      </c>
      <c r="Q332" s="32">
        <f t="shared" si="64"/>
        <v>270708.2</v>
      </c>
      <c r="R332" s="32">
        <f>U322</f>
        <v>1103627.6000000001</v>
      </c>
      <c r="S332" s="32">
        <f t="shared" si="65"/>
        <v>515448.8</v>
      </c>
      <c r="T332" s="32"/>
      <c r="U332" s="32" t="str">
        <f t="shared" si="66"/>
        <v>Target; Gain &gt; 0.6; #pref=3</v>
      </c>
      <c r="V332" s="32">
        <f t="shared" si="67"/>
        <v>0.48132224702276294</v>
      </c>
      <c r="W332" s="32">
        <f t="shared" si="67"/>
        <v>0.45052002256270496</v>
      </c>
      <c r="X332" s="32">
        <f t="shared" si="68"/>
        <v>0.30266794956405652</v>
      </c>
      <c r="Y332" s="32">
        <f t="shared" si="69"/>
        <v>0.35417582937516268</v>
      </c>
      <c r="Z332" s="32">
        <f t="shared" si="70"/>
        <v>0.82885031786281615</v>
      </c>
      <c r="AA332" s="32">
        <f t="shared" si="71"/>
        <v>0.82691583842970429</v>
      </c>
      <c r="AB332" s="36"/>
      <c r="AC332" s="32" t="str">
        <f t="shared" si="72"/>
        <v>Target; Gain &gt; 0.6; #pref=3</v>
      </c>
      <c r="AD332" s="32">
        <f t="shared" si="73"/>
        <v>0.19928600043058392</v>
      </c>
      <c r="AE332" s="32">
        <f t="shared" si="73"/>
        <v>0.17337059087585655</v>
      </c>
      <c r="AF332" s="32">
        <f t="shared" si="74"/>
        <v>0.14006036698992824</v>
      </c>
      <c r="AG332" s="32">
        <f t="shared" si="75"/>
        <v>0.1570929668843746</v>
      </c>
      <c r="AH332" s="32">
        <f t="shared" si="76"/>
        <v>0.1515042924322188</v>
      </c>
      <c r="AI332" s="32">
        <f t="shared" si="77"/>
        <v>0.52360208155587318</v>
      </c>
      <c r="AK332" s="32"/>
      <c r="AL332" s="32"/>
      <c r="AM332" s="32"/>
      <c r="AN332" s="36"/>
      <c r="AO332" s="36"/>
      <c r="AP332" s="36"/>
      <c r="AQ332" s="36"/>
      <c r="AR332" s="36"/>
      <c r="AS332" s="36"/>
      <c r="AT332" s="36"/>
      <c r="AU332" s="36"/>
    </row>
    <row r="333" spans="7:54" x14ac:dyDescent="0.3">
      <c r="L333" t="str">
        <f>L323</f>
        <v>Target; Gain &gt; 0.6; #pref=4</v>
      </c>
      <c r="N333" s="32" t="e" vm="2">
        <f t="shared" si="62"/>
        <v>#VALUE!</v>
      </c>
      <c r="O333" s="32" t="e" vm="2">
        <f t="shared" si="62"/>
        <v>#VALUE!</v>
      </c>
      <c r="P333" s="32" t="e" vm="2">
        <f t="shared" si="63"/>
        <v>#VALUE!</v>
      </c>
      <c r="Q333" s="32" t="e" vm="2">
        <f t="shared" si="64"/>
        <v>#VALUE!</v>
      </c>
      <c r="R333" s="32" t="e" vm="2">
        <f>U323</f>
        <v>#VALUE!</v>
      </c>
      <c r="S333" s="32" t="e" vm="2">
        <f t="shared" si="65"/>
        <v>#VALUE!</v>
      </c>
      <c r="T333" s="32"/>
      <c r="U333" s="32" t="str">
        <f t="shared" si="66"/>
        <v>Target; Gain &gt; 0.6; #pref=4</v>
      </c>
      <c r="V333" s="32" t="e" vm="2">
        <f t="shared" si="67"/>
        <v>#VALUE!</v>
      </c>
      <c r="W333" s="32" t="e" vm="2">
        <f t="shared" si="67"/>
        <v>#VALUE!</v>
      </c>
      <c r="X333" s="32" t="e" vm="2">
        <f t="shared" si="68"/>
        <v>#VALUE!</v>
      </c>
      <c r="Y333" s="32" t="e" vm="2">
        <f t="shared" si="69"/>
        <v>#VALUE!</v>
      </c>
      <c r="Z333" s="32" t="e" vm="2">
        <f t="shared" si="70"/>
        <v>#VALUE!</v>
      </c>
      <c r="AA333" s="32" t="e" vm="2">
        <f t="shared" si="71"/>
        <v>#VALUE!</v>
      </c>
      <c r="AB333" s="36"/>
      <c r="AC333" s="32" t="str">
        <f t="shared" si="72"/>
        <v>Target; Gain &gt; 0.6; #pref=4</v>
      </c>
      <c r="AD333" s="32" t="e" vm="2">
        <f t="shared" si="73"/>
        <v>#VALUE!</v>
      </c>
      <c r="AE333" s="32" t="e" vm="2">
        <f t="shared" si="73"/>
        <v>#VALUE!</v>
      </c>
      <c r="AF333" s="32" t="e" vm="2">
        <f t="shared" si="74"/>
        <v>#VALUE!</v>
      </c>
      <c r="AG333" s="32" t="e" vm="2">
        <f t="shared" si="75"/>
        <v>#VALUE!</v>
      </c>
      <c r="AH333" s="32" t="e" vm="2">
        <f t="shared" si="76"/>
        <v>#VALUE!</v>
      </c>
      <c r="AI333" s="32" t="e" vm="2">
        <f t="shared" si="77"/>
        <v>#VALUE!</v>
      </c>
      <c r="AK333" s="32"/>
      <c r="AL333" s="32"/>
      <c r="AM333" s="32"/>
      <c r="AN333" s="36"/>
      <c r="AO333" s="36"/>
      <c r="AP333" s="36"/>
      <c r="AQ333" s="36"/>
      <c r="AR333" s="36"/>
      <c r="AS333" s="36"/>
      <c r="AT333" s="36"/>
      <c r="AU333" s="36"/>
    </row>
    <row r="334" spans="7:54" x14ac:dyDescent="0.3">
      <c r="L334" t="str">
        <f>L324</f>
        <v>Target; Gain &gt; 0</v>
      </c>
      <c r="N334" s="32">
        <f t="shared" si="62"/>
        <v>368235.69999999995</v>
      </c>
      <c r="O334" s="32">
        <f t="shared" si="62"/>
        <v>372214.7</v>
      </c>
      <c r="P334" s="32">
        <f t="shared" si="63"/>
        <v>130152.20000000001</v>
      </c>
      <c r="Q334" s="32">
        <f t="shared" si="64"/>
        <v>131181.20000000001</v>
      </c>
      <c r="R334" s="32">
        <f>U324</f>
        <v>826361</v>
      </c>
      <c r="S334" s="32">
        <f t="shared" si="65"/>
        <v>241947.9</v>
      </c>
      <c r="T334" s="32"/>
      <c r="U334" s="32" t="str">
        <f t="shared" si="66"/>
        <v>Target; Gain &gt; 0</v>
      </c>
      <c r="V334" s="32">
        <f t="shared" si="67"/>
        <v>0.3993154369527474</v>
      </c>
      <c r="W334" s="32">
        <f t="shared" si="67"/>
        <v>0.37726628505624826</v>
      </c>
      <c r="X334" s="32">
        <f t="shared" si="68"/>
        <v>0.24501172938616944</v>
      </c>
      <c r="Y334" s="32">
        <f t="shared" si="69"/>
        <v>0.25915365512482819</v>
      </c>
      <c r="Z334" s="32">
        <f t="shared" si="70"/>
        <v>0.63875272683023177</v>
      </c>
      <c r="AA334" s="32">
        <f t="shared" si="71"/>
        <v>0.70534803122282019</v>
      </c>
      <c r="AB334" s="36"/>
      <c r="AC334" s="32" t="str">
        <f t="shared" si="72"/>
        <v>Target; Gain &gt; 0</v>
      </c>
      <c r="AD334" s="32">
        <f t="shared" si="73"/>
        <v>0.1682832202175632</v>
      </c>
      <c r="AE334" s="32">
        <f t="shared" si="73"/>
        <v>0.14567999353166666</v>
      </c>
      <c r="AF334" s="32">
        <f t="shared" si="74"/>
        <v>0.10813349979871412</v>
      </c>
      <c r="AG334" s="32">
        <f t="shared" si="75"/>
        <v>0.11674083031248297</v>
      </c>
      <c r="AH334" s="32">
        <f t="shared" si="76"/>
        <v>0.1295092973625287</v>
      </c>
      <c r="AI334" s="32">
        <f t="shared" si="77"/>
        <v>0.44433137017767876</v>
      </c>
      <c r="AK334" s="32"/>
      <c r="AL334" s="32"/>
      <c r="AM334" s="32"/>
      <c r="AN334" s="36"/>
      <c r="AO334" s="36"/>
      <c r="AP334" s="36"/>
      <c r="AQ334" s="36"/>
      <c r="AR334" s="36"/>
      <c r="AS334" s="36"/>
      <c r="AT334" s="36"/>
      <c r="AU334" s="36"/>
    </row>
    <row r="335" spans="7:54" x14ac:dyDescent="0.3"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K335" s="31"/>
      <c r="AL335" s="31"/>
      <c r="AM335" s="31"/>
      <c r="AN335" s="31"/>
      <c r="AO335" s="31"/>
    </row>
    <row r="336" spans="7:54" x14ac:dyDescent="0.3">
      <c r="BB336" t="s">
        <v>105</v>
      </c>
    </row>
    <row r="337" spans="1:54" x14ac:dyDescent="0.3">
      <c r="M337" s="37" t="s">
        <v>106</v>
      </c>
      <c r="N337" s="37"/>
      <c r="O337" s="37"/>
      <c r="P337" s="37"/>
      <c r="Q337" s="37"/>
      <c r="R337" s="37"/>
      <c r="T337" s="37" t="s">
        <v>107</v>
      </c>
      <c r="U337" s="37"/>
      <c r="V337" s="37"/>
      <c r="W337" s="37"/>
      <c r="X337" s="37"/>
      <c r="Y337" s="37"/>
      <c r="AA337" s="37" t="s">
        <v>108</v>
      </c>
      <c r="AB337" s="37"/>
      <c r="AC337" s="37"/>
      <c r="AD337" s="37"/>
      <c r="AE337" s="37"/>
      <c r="AF337" s="37"/>
      <c r="AG337" s="21"/>
      <c r="AH337" s="21" t="s">
        <v>109</v>
      </c>
      <c r="AI337" s="21"/>
      <c r="AJ337" s="37" t="s">
        <v>110</v>
      </c>
      <c r="AK337" s="37"/>
      <c r="AL337" s="37"/>
      <c r="AM337" s="37"/>
      <c r="AN337" s="37"/>
      <c r="AO337" s="37"/>
      <c r="AP337" s="37"/>
      <c r="AQ337" s="37"/>
      <c r="AR337" s="21"/>
      <c r="AS337" s="37" t="s">
        <v>111</v>
      </c>
      <c r="AT337" s="37"/>
      <c r="AU337" s="37"/>
      <c r="AV337" s="37"/>
      <c r="AW337" s="37"/>
      <c r="AX337" s="37"/>
      <c r="AY337" s="37"/>
      <c r="AZ337" s="37"/>
      <c r="BB337" s="26" t="s">
        <v>112</v>
      </c>
    </row>
    <row r="338" spans="1:54" x14ac:dyDescent="0.3">
      <c r="F338" s="22" t="s">
        <v>113</v>
      </c>
      <c r="G338" s="22" t="s">
        <v>114</v>
      </c>
      <c r="H338" t="str">
        <f>H648</f>
        <v>Target (or sym)</v>
      </c>
      <c r="I338" s="38" t="s">
        <v>101</v>
      </c>
      <c r="J338" t="s">
        <v>100</v>
      </c>
      <c r="K338" t="s">
        <v>115</v>
      </c>
      <c r="L338" t="s">
        <v>116</v>
      </c>
      <c r="M338" s="24" t="s">
        <v>7</v>
      </c>
      <c r="N338" s="24" t="s">
        <v>8</v>
      </c>
      <c r="O338" s="24" t="s">
        <v>9</v>
      </c>
      <c r="P338" s="24" t="s">
        <v>10</v>
      </c>
      <c r="Q338" s="24" t="s">
        <v>11</v>
      </c>
      <c r="R338" s="24" t="s">
        <v>12</v>
      </c>
      <c r="T338" s="24" t="s">
        <v>7</v>
      </c>
      <c r="U338" s="24" t="s">
        <v>8</v>
      </c>
      <c r="V338" s="24" t="s">
        <v>9</v>
      </c>
      <c r="W338" s="24" t="s">
        <v>10</v>
      </c>
      <c r="X338" s="24" t="s">
        <v>11</v>
      </c>
      <c r="Y338" s="24" t="s">
        <v>12</v>
      </c>
      <c r="AA338" s="24" t="s">
        <v>7</v>
      </c>
      <c r="AB338" s="24" t="s">
        <v>8</v>
      </c>
      <c r="AC338" s="24" t="s">
        <v>9</v>
      </c>
      <c r="AD338" s="24" t="s">
        <v>10</v>
      </c>
      <c r="AE338" s="24" t="s">
        <v>11</v>
      </c>
      <c r="AF338" s="24" t="s">
        <v>12</v>
      </c>
      <c r="AG338" s="39"/>
      <c r="AH338" s="23" t="s">
        <v>117</v>
      </c>
      <c r="AJ338" s="23" t="s">
        <v>118</v>
      </c>
      <c r="AK338" s="23" t="s">
        <v>119</v>
      </c>
      <c r="AL338" s="23" t="s">
        <v>120</v>
      </c>
      <c r="AM338" s="23" t="s">
        <v>121</v>
      </c>
      <c r="AN338" s="23" t="s">
        <v>122</v>
      </c>
      <c r="AO338" s="23" t="s">
        <v>123</v>
      </c>
      <c r="AP338" s="23" t="s">
        <v>124</v>
      </c>
      <c r="AQ338" s="23" t="s">
        <v>125</v>
      </c>
      <c r="AS338" s="23" t="s">
        <v>118</v>
      </c>
      <c r="AT338" s="23" t="s">
        <v>119</v>
      </c>
      <c r="AU338" s="23" t="s">
        <v>120</v>
      </c>
      <c r="AV338" s="23" t="s">
        <v>121</v>
      </c>
      <c r="AW338" s="23" t="s">
        <v>122</v>
      </c>
      <c r="AX338" s="23" t="s">
        <v>123</v>
      </c>
      <c r="AY338" s="23" t="s">
        <v>124</v>
      </c>
      <c r="AZ338" s="23" t="s">
        <v>125</v>
      </c>
      <c r="BB338" s="24" t="s">
        <v>31</v>
      </c>
    </row>
    <row r="339" spans="1:54" x14ac:dyDescent="0.3">
      <c r="A339">
        <v>21</v>
      </c>
      <c r="B339" t="s">
        <v>32</v>
      </c>
      <c r="C339" t="s">
        <v>33</v>
      </c>
      <c r="D339" t="s">
        <v>34</v>
      </c>
      <c r="F339" s="22">
        <v>0</v>
      </c>
      <c r="G339" s="22">
        <f>MOD(LEN(B339)-LEN(SUBSTITUTE(B339,"N","")),2)</f>
        <v>0</v>
      </c>
      <c r="H339" s="26">
        <f>H649</f>
        <v>1</v>
      </c>
      <c r="I339" s="38">
        <f>1-J339</f>
        <v>1</v>
      </c>
      <c r="J339">
        <f t="shared" ref="J339:J394" si="80">IF(BB339&gt;0,1,0)</f>
        <v>0</v>
      </c>
      <c r="K339">
        <f>LEN(D339) - LEN(SUBSTITUTE(D339, ",", "")) + 1</f>
        <v>4</v>
      </c>
      <c r="L339">
        <f>L649</f>
        <v>4</v>
      </c>
      <c r="M339" s="31">
        <f t="shared" ref="M339:M394" si="81">(N3-M3)/M3</f>
        <v>1.1433453192110359</v>
      </c>
      <c r="N339" s="31">
        <f t="shared" ref="N339:N394" si="82">(O3-M3)/M3</f>
        <v>1.1594188404959693</v>
      </c>
      <c r="O339" s="31">
        <f t="shared" ref="O339:O394" si="83">(Q3-P3)/P3</f>
        <v>-0.15888937444523812</v>
      </c>
      <c r="P339" s="31">
        <f t="shared" ref="P339:P394" si="84">(S3-R3)/R3</f>
        <v>0.71396048187548555</v>
      </c>
      <c r="Q339" s="31">
        <f t="shared" ref="Q339:Q394" si="85">(U3-T3)/T3</f>
        <v>5.0143397321632976E-2</v>
      </c>
      <c r="R339" s="31">
        <f t="shared" ref="R339:R394" si="86">(W3-V3)/V3</f>
        <v>0.12571063946004465</v>
      </c>
      <c r="T339" s="31">
        <f t="shared" ref="T339:T394" si="87">(Z3-Y3)/Y3</f>
        <v>0.49994766808423907</v>
      </c>
      <c r="U339" s="31">
        <f t="shared" ref="U339:U394" si="88">(AA3-Y3)/Y3</f>
        <v>0.49645848902034628</v>
      </c>
      <c r="V339" s="31">
        <f t="shared" ref="V339:V394" si="89">(AC3-AB3)/AB3</f>
        <v>-0.10872268454925449</v>
      </c>
      <c r="W339" s="31">
        <f t="shared" ref="W339:W394" si="90">(AE3-AD3)/AD3</f>
        <v>0.75604071036486065</v>
      </c>
      <c r="X339" s="31">
        <f t="shared" ref="X339:X394" si="91">(AG3-AF3)/AF3</f>
        <v>0.74921692762869097</v>
      </c>
      <c r="Y339" s="31">
        <f t="shared" ref="Y339:Y394" si="92">(AI3-AH3)/AH3</f>
        <v>1.4389845366071161</v>
      </c>
      <c r="AA339" s="31">
        <f t="shared" ref="AA339:AA394" si="93">(AL3-AK3)/AK3</f>
        <v>-0.56428507878079381</v>
      </c>
      <c r="AB339" s="31">
        <f t="shared" ref="AB339:AB394" si="94">(AM3-AK3)/AK3</f>
        <v>-0.57690637489480645</v>
      </c>
      <c r="AC339" s="31">
        <f t="shared" ref="AC339:AC394" si="95">(AO3-AN3)/AN3</f>
        <v>-0.69599750541143857</v>
      </c>
      <c r="AD339" s="31">
        <f t="shared" ref="AD339:AD394" si="96">(AQ3-AP3)/AP3</f>
        <v>-0.46836222387175458</v>
      </c>
      <c r="AE339" s="31">
        <f t="shared" ref="AE339:AE394" si="97">(AS3-AR3)/AR3</f>
        <v>-0.53900872801860877</v>
      </c>
      <c r="AF339" s="31">
        <f t="shared" ref="AF339:AF394" si="98">(AU3-AT3)/AT3</f>
        <v>0.79861968430617836</v>
      </c>
      <c r="AG339" s="31"/>
      <c r="AH339">
        <v>-3.0062847399094599</v>
      </c>
      <c r="AJ339">
        <v>-0.13338614086625991</v>
      </c>
      <c r="AK339">
        <v>-4</v>
      </c>
      <c r="AL339">
        <v>-0.97568508155203693</v>
      </c>
      <c r="AM339">
        <v>-4</v>
      </c>
      <c r="AN339">
        <v>0</v>
      </c>
      <c r="AO339">
        <v>0</v>
      </c>
      <c r="AP339">
        <v>0</v>
      </c>
      <c r="AQ339">
        <v>0</v>
      </c>
      <c r="AS339">
        <v>-0.13338614086625991</v>
      </c>
      <c r="AT339">
        <v>-4</v>
      </c>
      <c r="AU339">
        <v>-0.97568508155203693</v>
      </c>
      <c r="AV339">
        <v>-4</v>
      </c>
      <c r="AW339">
        <v>-8.661381580194856E-2</v>
      </c>
      <c r="AX339">
        <v>-0.35233006178009058</v>
      </c>
      <c r="AY339">
        <v>-0.22141396844959729</v>
      </c>
      <c r="AZ339">
        <v>-0.35233006178009058</v>
      </c>
      <c r="BB339">
        <f>IF($BB$337=0,AH339,IF($BB$337=1,AS339,IF($BB$337=2,AT339,IF($BB$337=3,AU339,IF($BB$337=4,AV339,IF($BB$337="1L",AW339,IF($BB$337="2L",AX339,IF($BB$337="3L",AY339,AZ339))))))))</f>
        <v>-0.35233006178009058</v>
      </c>
    </row>
    <row r="340" spans="1:54" x14ac:dyDescent="0.3">
      <c r="A340">
        <v>21</v>
      </c>
      <c r="B340" t="s">
        <v>35</v>
      </c>
      <c r="C340" t="s">
        <v>33</v>
      </c>
      <c r="D340" t="s">
        <v>34</v>
      </c>
      <c r="F340" s="22">
        <v>0</v>
      </c>
      <c r="G340" s="22">
        <f t="shared" ref="G340:G394" si="99">MOD(LEN(B340)-LEN(SUBSTITUTE(B340,"N","")),2)</f>
        <v>1</v>
      </c>
      <c r="H340" s="26">
        <f t="shared" ref="H340:H394" si="100">H650</f>
        <v>0</v>
      </c>
      <c r="I340" s="38">
        <f t="shared" ref="I340:I394" si="101">1-J340</f>
        <v>1</v>
      </c>
      <c r="J340">
        <f t="shared" si="80"/>
        <v>0</v>
      </c>
      <c r="K340">
        <f t="shared" ref="K340:K394" si="102">LEN(D340) - LEN(SUBSTITUTE(D340, ",", "")) + 1</f>
        <v>4</v>
      </c>
      <c r="L340">
        <f t="shared" ref="L340:L394" si="103">L650</f>
        <v>0</v>
      </c>
      <c r="M340" s="31">
        <f t="shared" si="81"/>
        <v>-0.23105355110125511</v>
      </c>
      <c r="N340" s="31">
        <f t="shared" si="82"/>
        <v>-0.20763307106278944</v>
      </c>
      <c r="O340" s="31">
        <f t="shared" si="83"/>
        <v>-0.6758878677716762</v>
      </c>
      <c r="P340" s="31">
        <f t="shared" si="84"/>
        <v>-0.54285268537077469</v>
      </c>
      <c r="Q340" s="31">
        <f t="shared" si="85"/>
        <v>-7.8044436103788278E-2</v>
      </c>
      <c r="R340" s="31">
        <f t="shared" si="86"/>
        <v>-0.51406119140147677</v>
      </c>
      <c r="T340" s="31">
        <f t="shared" si="87"/>
        <v>-0.25835459832986929</v>
      </c>
      <c r="U340" s="31">
        <f t="shared" si="88"/>
        <v>-0.24460770279870686</v>
      </c>
      <c r="V340" s="31">
        <f t="shared" si="89"/>
        <v>-0.47774111010937992</v>
      </c>
      <c r="W340" s="31">
        <f t="shared" si="90"/>
        <v>-0.44960803094879465</v>
      </c>
      <c r="X340" s="31">
        <f t="shared" si="91"/>
        <v>0.2779641535789148</v>
      </c>
      <c r="Y340" s="31">
        <f t="shared" si="92"/>
        <v>1.4905031393701287</v>
      </c>
      <c r="AA340" s="31">
        <f t="shared" si="93"/>
        <v>-0.72177924939136884</v>
      </c>
      <c r="AB340" s="31">
        <f t="shared" si="94"/>
        <v>-0.70720412580731928</v>
      </c>
      <c r="AC340" s="31">
        <f t="shared" si="95"/>
        <v>-0.80798184217114699</v>
      </c>
      <c r="AD340" s="31">
        <f t="shared" si="96"/>
        <v>-0.81731989924736514</v>
      </c>
      <c r="AE340" s="31">
        <f t="shared" si="97"/>
        <v>-0.48106330788680191</v>
      </c>
      <c r="AF340" s="31">
        <f t="shared" si="98"/>
        <v>1.1185636590358687</v>
      </c>
      <c r="AG340" s="31"/>
      <c r="AH340">
        <v>0.22408802039395989</v>
      </c>
      <c r="AJ340">
        <v>5.0494455479761127E-2</v>
      </c>
      <c r="AK340">
        <v>-2</v>
      </c>
      <c r="AL340">
        <v>-5.6282099821931657E-2</v>
      </c>
      <c r="AM340">
        <v>-2</v>
      </c>
      <c r="AN340">
        <v>0</v>
      </c>
      <c r="AO340">
        <v>0</v>
      </c>
      <c r="AP340">
        <v>0</v>
      </c>
      <c r="AQ340">
        <v>0</v>
      </c>
      <c r="AS340">
        <v>5.0494455479761127E-2</v>
      </c>
      <c r="AT340">
        <v>-2</v>
      </c>
      <c r="AU340">
        <v>-5.6282099821931657E-2</v>
      </c>
      <c r="AV340">
        <v>-2</v>
      </c>
      <c r="AW340">
        <v>3.569677974530288E-2</v>
      </c>
      <c r="AX340">
        <v>-5.8564036138107199E-2</v>
      </c>
      <c r="AY340">
        <v>8.0443407749318907E-2</v>
      </c>
      <c r="AZ340">
        <v>-5.8564036138107199E-2</v>
      </c>
      <c r="BB340">
        <f t="shared" ref="BB340:BB394" si="104">IF($BB$337=0,AH340,IF($BB$337=1,AS340,IF($BB$337=2,AT340,IF($BB$337=3,AU340,IF($BB$337=4,AV340,IF($BB$337="1L",AW340,IF($BB$337="2L",AX340,IF($BB$337="3L",AY340,AZ340))))))))</f>
        <v>-5.8564036138107199E-2</v>
      </c>
    </row>
    <row r="341" spans="1:54" x14ac:dyDescent="0.3">
      <c r="A341">
        <v>21</v>
      </c>
      <c r="B341" t="s">
        <v>36</v>
      </c>
      <c r="C341" t="s">
        <v>33</v>
      </c>
      <c r="D341" t="s">
        <v>34</v>
      </c>
      <c r="F341" s="22">
        <v>0</v>
      </c>
      <c r="G341" s="22">
        <f t="shared" si="99"/>
        <v>1</v>
      </c>
      <c r="H341" s="26">
        <f t="shared" si="100"/>
        <v>0</v>
      </c>
      <c r="I341" s="38">
        <f t="shared" si="101"/>
        <v>1</v>
      </c>
      <c r="J341">
        <f t="shared" si="80"/>
        <v>0</v>
      </c>
      <c r="K341">
        <f t="shared" si="102"/>
        <v>4</v>
      </c>
      <c r="L341">
        <f t="shared" si="103"/>
        <v>0</v>
      </c>
      <c r="M341" s="31">
        <f t="shared" si="81"/>
        <v>-4.859352038521246E-3</v>
      </c>
      <c r="N341" s="31">
        <f t="shared" si="82"/>
        <v>6.8293496687797325E-4</v>
      </c>
      <c r="O341" s="31">
        <f t="shared" si="83"/>
        <v>0.22584825045457307</v>
      </c>
      <c r="P341" s="31">
        <f t="shared" si="84"/>
        <v>0.34126970406655521</v>
      </c>
      <c r="Q341" s="31">
        <f t="shared" si="85"/>
        <v>-4.0852029714959753E-3</v>
      </c>
      <c r="R341" s="31">
        <f t="shared" si="86"/>
        <v>-6.9078385746416449E-2</v>
      </c>
      <c r="T341" s="31">
        <f t="shared" si="87"/>
        <v>-0.1094839342977397</v>
      </c>
      <c r="U341" s="31">
        <f t="shared" si="88"/>
        <v>-0.11830236505686602</v>
      </c>
      <c r="V341" s="31">
        <f t="shared" si="89"/>
        <v>-6.467201934018936E-2</v>
      </c>
      <c r="W341" s="31">
        <f t="shared" si="90"/>
        <v>9.0520096620973017E-2</v>
      </c>
      <c r="X341" s="31">
        <f t="shared" si="91"/>
        <v>0.56664965666176648</v>
      </c>
      <c r="Y341" s="31">
        <f t="shared" si="92"/>
        <v>1.5095928330037383</v>
      </c>
      <c r="AA341" s="31">
        <f t="shared" si="93"/>
        <v>-0.70202725300820923</v>
      </c>
      <c r="AB341" s="31">
        <f t="shared" si="94"/>
        <v>-0.70861466073927537</v>
      </c>
      <c r="AC341" s="31">
        <f t="shared" si="95"/>
        <v>-0.62626768255678245</v>
      </c>
      <c r="AD341" s="31">
        <f t="shared" si="96"/>
        <v>-0.64655238476564181</v>
      </c>
      <c r="AE341" s="31">
        <f t="shared" si="97"/>
        <v>-0.50792339093629912</v>
      </c>
      <c r="AF341" s="31">
        <f t="shared" si="98"/>
        <v>0.94350449862899188</v>
      </c>
      <c r="AG341" s="31"/>
      <c r="AH341">
        <v>-1.797729750588744</v>
      </c>
      <c r="AJ341">
        <v>-9.2320196896398199E-2</v>
      </c>
      <c r="AK341">
        <v>0</v>
      </c>
      <c r="AL341">
        <v>-0.23649809009452791</v>
      </c>
      <c r="AM341">
        <v>0</v>
      </c>
      <c r="AN341">
        <v>0</v>
      </c>
      <c r="AO341">
        <v>0</v>
      </c>
      <c r="AP341">
        <v>0</v>
      </c>
      <c r="AQ341">
        <v>0</v>
      </c>
      <c r="AS341">
        <v>-9.2320196896398199E-2</v>
      </c>
      <c r="AT341">
        <v>0</v>
      </c>
      <c r="AU341">
        <v>-0.23649809009452791</v>
      </c>
      <c r="AV341">
        <v>0</v>
      </c>
      <c r="AW341">
        <v>-4.9190100453048002E-2</v>
      </c>
      <c r="AX341">
        <v>-0.12790195555663891</v>
      </c>
      <c r="AY341">
        <v>-0.11580464595559629</v>
      </c>
      <c r="AZ341">
        <v>-0.12790195555663891</v>
      </c>
      <c r="BB341">
        <f t="shared" si="104"/>
        <v>-0.12790195555663891</v>
      </c>
    </row>
    <row r="342" spans="1:54" x14ac:dyDescent="0.3">
      <c r="A342">
        <v>21</v>
      </c>
      <c r="B342" t="s">
        <v>37</v>
      </c>
      <c r="C342" t="s">
        <v>33</v>
      </c>
      <c r="D342" t="s">
        <v>34</v>
      </c>
      <c r="F342" s="22">
        <v>0</v>
      </c>
      <c r="G342" s="22">
        <f t="shared" si="99"/>
        <v>0</v>
      </c>
      <c r="H342" s="26">
        <f t="shared" si="100"/>
        <v>0</v>
      </c>
      <c r="I342" s="38">
        <f t="shared" si="101"/>
        <v>0</v>
      </c>
      <c r="J342">
        <f t="shared" si="80"/>
        <v>1</v>
      </c>
      <c r="K342">
        <f t="shared" si="102"/>
        <v>4</v>
      </c>
      <c r="L342">
        <f t="shared" si="103"/>
        <v>0</v>
      </c>
      <c r="M342" s="31">
        <f t="shared" si="81"/>
        <v>-0.3694296293967067</v>
      </c>
      <c r="N342" s="31">
        <f t="shared" si="82"/>
        <v>-0.35937275139555491</v>
      </c>
      <c r="O342" s="31">
        <f t="shared" si="83"/>
        <v>-0.16400150150150147</v>
      </c>
      <c r="P342" s="31">
        <f t="shared" si="84"/>
        <v>-9.5397992281648719E-2</v>
      </c>
      <c r="Q342" s="31">
        <f t="shared" si="85"/>
        <v>-0.31054942323829188</v>
      </c>
      <c r="R342" s="31">
        <f t="shared" si="86"/>
        <v>-0.81005659493421678</v>
      </c>
      <c r="T342" s="31">
        <f t="shared" si="87"/>
        <v>-0.34343522240369767</v>
      </c>
      <c r="U342" s="31">
        <f t="shared" si="88"/>
        <v>-0.34269827440030198</v>
      </c>
      <c r="V342" s="31">
        <f t="shared" si="89"/>
        <v>-0.21488134290087094</v>
      </c>
      <c r="W342" s="31">
        <f t="shared" si="90"/>
        <v>-0.12871219735488684</v>
      </c>
      <c r="X342" s="31">
        <f t="shared" si="91"/>
        <v>-4.8291071756471141E-2</v>
      </c>
      <c r="Y342" s="31">
        <f t="shared" si="92"/>
        <v>0.25445152795491421</v>
      </c>
      <c r="AA342" s="31">
        <f t="shared" si="93"/>
        <v>-0.76247610522400588</v>
      </c>
      <c r="AB342" s="31">
        <f t="shared" si="94"/>
        <v>-0.76105518186945587</v>
      </c>
      <c r="AC342" s="31">
        <f t="shared" si="95"/>
        <v>-0.7128380392343644</v>
      </c>
      <c r="AD342" s="31">
        <f t="shared" si="96"/>
        <v>-0.70865292326437912</v>
      </c>
      <c r="AE342" s="31">
        <f t="shared" si="97"/>
        <v>-0.60009920876811462</v>
      </c>
      <c r="AF342" s="31">
        <f t="shared" si="98"/>
        <v>-4.8983271674361117E-2</v>
      </c>
      <c r="AG342" s="31"/>
      <c r="AH342">
        <v>1.4875531194423011</v>
      </c>
      <c r="AJ342">
        <v>9.156039944962277E-2</v>
      </c>
      <c r="AK342">
        <v>2</v>
      </c>
      <c r="AL342">
        <v>0.68290489163557733</v>
      </c>
      <c r="AM342">
        <v>2</v>
      </c>
      <c r="AN342">
        <v>0</v>
      </c>
      <c r="AO342">
        <v>0</v>
      </c>
      <c r="AP342">
        <v>0</v>
      </c>
      <c r="AQ342">
        <v>0</v>
      </c>
      <c r="AS342">
        <v>9.156039944962277E-2</v>
      </c>
      <c r="AT342">
        <v>2</v>
      </c>
      <c r="AU342">
        <v>0.68290489163557733</v>
      </c>
      <c r="AV342">
        <v>2</v>
      </c>
      <c r="AW342">
        <v>5.8591003477884762E-2</v>
      </c>
      <c r="AX342">
        <v>0.11627095377051599</v>
      </c>
      <c r="AY342">
        <v>0.14915197113198581</v>
      </c>
      <c r="AZ342">
        <v>0.11627095377051599</v>
      </c>
      <c r="BB342">
        <f t="shared" si="104"/>
        <v>0.11627095377051599</v>
      </c>
    </row>
    <row r="343" spans="1:54" x14ac:dyDescent="0.3">
      <c r="A343">
        <v>21</v>
      </c>
      <c r="B343" t="s">
        <v>38</v>
      </c>
      <c r="C343" t="s">
        <v>33</v>
      </c>
      <c r="D343" t="s">
        <v>34</v>
      </c>
      <c r="F343" s="22">
        <v>0</v>
      </c>
      <c r="G343" s="22">
        <f t="shared" si="99"/>
        <v>1</v>
      </c>
      <c r="H343" s="26">
        <f t="shared" si="100"/>
        <v>0</v>
      </c>
      <c r="I343" s="38">
        <f t="shared" si="101"/>
        <v>0</v>
      </c>
      <c r="J343">
        <f t="shared" si="80"/>
        <v>1</v>
      </c>
      <c r="K343">
        <f t="shared" si="102"/>
        <v>4</v>
      </c>
      <c r="L343">
        <f t="shared" si="103"/>
        <v>0</v>
      </c>
      <c r="M343" s="31">
        <f t="shared" si="81"/>
        <v>-0.29567102051313104</v>
      </c>
      <c r="N343" s="31">
        <f t="shared" si="82"/>
        <v>-0.28941867595033832</v>
      </c>
      <c r="O343" s="31">
        <f t="shared" si="83"/>
        <v>-0.79741699314145864</v>
      </c>
      <c r="P343" s="31">
        <f t="shared" si="84"/>
        <v>-0.61152556453058671</v>
      </c>
      <c r="Q343" s="31">
        <f t="shared" si="85"/>
        <v>-0.26680827205066543</v>
      </c>
      <c r="R343" s="31">
        <f t="shared" si="86"/>
        <v>-0.86374995358564832</v>
      </c>
      <c r="T343" s="31">
        <f t="shared" si="87"/>
        <v>-0.27523022902354832</v>
      </c>
      <c r="U343" s="31">
        <f t="shared" si="88"/>
        <v>-0.29173677094885792</v>
      </c>
      <c r="V343" s="31">
        <f t="shared" si="89"/>
        <v>-0.60739762564187494</v>
      </c>
      <c r="W343" s="31">
        <f t="shared" si="90"/>
        <v>-0.54239155943155981</v>
      </c>
      <c r="X343" s="31">
        <f t="shared" si="91"/>
        <v>-5.9198995218384077E-3</v>
      </c>
      <c r="Y343" s="31">
        <f t="shared" si="92"/>
        <v>-0.24375608737158447</v>
      </c>
      <c r="AA343" s="31">
        <f t="shared" si="93"/>
        <v>-0.71716167397430808</v>
      </c>
      <c r="AB343" s="31">
        <f t="shared" si="94"/>
        <v>-0.73435081862212392</v>
      </c>
      <c r="AC343" s="31">
        <f t="shared" si="95"/>
        <v>-0.84453143851221857</v>
      </c>
      <c r="AD343" s="31">
        <f t="shared" si="96"/>
        <v>-0.83188301823827338</v>
      </c>
      <c r="AE343" s="31">
        <f t="shared" si="97"/>
        <v>-0.67720473467594822</v>
      </c>
      <c r="AF343" s="31">
        <f t="shared" si="98"/>
        <v>-0.50489049713005218</v>
      </c>
      <c r="AG343" s="31"/>
      <c r="AH343">
        <v>2.873527214272376</v>
      </c>
      <c r="AJ343">
        <v>0.13338614086625991</v>
      </c>
      <c r="AK343">
        <v>4</v>
      </c>
      <c r="AL343">
        <v>0.97568508155203693</v>
      </c>
      <c r="AM343">
        <v>4</v>
      </c>
      <c r="AN343">
        <v>0</v>
      </c>
      <c r="AO343">
        <v>0</v>
      </c>
      <c r="AP343">
        <v>0</v>
      </c>
      <c r="AQ343">
        <v>0</v>
      </c>
      <c r="AS343">
        <v>0.13338614086625991</v>
      </c>
      <c r="AT343">
        <v>4</v>
      </c>
      <c r="AU343">
        <v>0.97568508155203693</v>
      </c>
      <c r="AV343">
        <v>4</v>
      </c>
      <c r="AW343">
        <v>4.8542674532375943E-2</v>
      </c>
      <c r="AX343">
        <v>0.23808717767835699</v>
      </c>
      <c r="AY343">
        <v>0.12426873512005041</v>
      </c>
      <c r="AZ343">
        <v>0.23808717767835699</v>
      </c>
      <c r="BB343">
        <f t="shared" si="104"/>
        <v>0.23808717767835699</v>
      </c>
    </row>
    <row r="344" spans="1:54" x14ac:dyDescent="0.3">
      <c r="A344">
        <v>21</v>
      </c>
      <c r="B344" t="s">
        <v>39</v>
      </c>
      <c r="C344" t="s">
        <v>33</v>
      </c>
      <c r="D344" t="s">
        <v>34</v>
      </c>
      <c r="F344" s="22">
        <v>0</v>
      </c>
      <c r="G344" s="22">
        <f t="shared" si="99"/>
        <v>0</v>
      </c>
      <c r="H344" s="26">
        <f t="shared" si="100"/>
        <v>0</v>
      </c>
      <c r="I344" s="38">
        <f t="shared" si="101"/>
        <v>0</v>
      </c>
      <c r="J344">
        <f t="shared" si="80"/>
        <v>1</v>
      </c>
      <c r="K344">
        <f t="shared" si="102"/>
        <v>4</v>
      </c>
      <c r="L344">
        <f t="shared" si="103"/>
        <v>0</v>
      </c>
      <c r="M344" s="31">
        <f t="shared" si="81"/>
        <v>1.0148733519985529</v>
      </c>
      <c r="N344" s="31">
        <f t="shared" si="82"/>
        <v>1.0227910979448973</v>
      </c>
      <c r="O344" s="31">
        <f t="shared" si="83"/>
        <v>0.13957154442054692</v>
      </c>
      <c r="P344" s="31">
        <f t="shared" si="84"/>
        <v>0.99158031722402051</v>
      </c>
      <c r="Q344" s="31">
        <f t="shared" si="85"/>
        <v>0.40242428095404192</v>
      </c>
      <c r="R344" s="31">
        <f t="shared" si="86"/>
        <v>-0.38430262454183362</v>
      </c>
      <c r="T344" s="31">
        <f t="shared" si="87"/>
        <v>0.52003808138862984</v>
      </c>
      <c r="U344" s="31">
        <f t="shared" si="88"/>
        <v>0.52464555626344045</v>
      </c>
      <c r="V344" s="31">
        <f t="shared" si="89"/>
        <v>-0.3106099666889986</v>
      </c>
      <c r="W344" s="31">
        <f t="shared" si="90"/>
        <v>0.10384235041536374</v>
      </c>
      <c r="X344" s="31">
        <f t="shared" si="91"/>
        <v>1.5468128944928656</v>
      </c>
      <c r="Y344" s="31">
        <f t="shared" si="92"/>
        <v>2.6662871367063077</v>
      </c>
      <c r="AA344" s="31">
        <f t="shared" si="93"/>
        <v>-0.52194684947943193</v>
      </c>
      <c r="AB344" s="31">
        <f t="shared" si="94"/>
        <v>-0.51804954307647011</v>
      </c>
      <c r="AC344" s="31">
        <f t="shared" si="95"/>
        <v>-0.75320647917224381</v>
      </c>
      <c r="AD344" s="31">
        <f t="shared" si="96"/>
        <v>-0.7110829967075708</v>
      </c>
      <c r="AE344" s="31">
        <f t="shared" si="97"/>
        <v>-0.32578387802744113</v>
      </c>
      <c r="AF344" s="31">
        <f t="shared" si="98"/>
        <v>2.1821168946585967</v>
      </c>
      <c r="AG344" s="31"/>
      <c r="AH344">
        <v>-0.2493538739529258</v>
      </c>
      <c r="AJ344">
        <v>-5.0494455479761127E-2</v>
      </c>
      <c r="AK344">
        <v>2</v>
      </c>
      <c r="AL344">
        <v>5.6282099821931657E-2</v>
      </c>
      <c r="AM344">
        <v>2</v>
      </c>
      <c r="AN344">
        <v>0</v>
      </c>
      <c r="AO344">
        <v>0</v>
      </c>
      <c r="AP344">
        <v>0</v>
      </c>
      <c r="AQ344">
        <v>0</v>
      </c>
      <c r="AS344">
        <v>-5.0494455479761127E-2</v>
      </c>
      <c r="AT344">
        <v>2</v>
      </c>
      <c r="AU344">
        <v>5.6282099821931657E-2</v>
      </c>
      <c r="AV344">
        <v>2</v>
      </c>
      <c r="AW344">
        <v>-1.3471068174545979E-2</v>
      </c>
      <c r="AX344">
        <v>8.9505628453601299E-2</v>
      </c>
      <c r="AY344">
        <v>-2.562402894170222E-2</v>
      </c>
      <c r="AZ344">
        <v>8.9505628453601299E-2</v>
      </c>
      <c r="BB344">
        <f t="shared" si="104"/>
        <v>8.9505628453601299E-2</v>
      </c>
    </row>
    <row r="345" spans="1:54" x14ac:dyDescent="0.3">
      <c r="A345">
        <v>21</v>
      </c>
      <c r="B345" t="s">
        <v>40</v>
      </c>
      <c r="C345" t="s">
        <v>33</v>
      </c>
      <c r="D345" t="s">
        <v>34</v>
      </c>
      <c r="F345" s="22">
        <v>0</v>
      </c>
      <c r="G345" s="22">
        <f t="shared" si="99"/>
        <v>0</v>
      </c>
      <c r="H345" s="26">
        <f t="shared" si="100"/>
        <v>0</v>
      </c>
      <c r="I345" s="38">
        <f t="shared" si="101"/>
        <v>0</v>
      </c>
      <c r="J345">
        <f t="shared" si="80"/>
        <v>1</v>
      </c>
      <c r="K345">
        <f t="shared" si="102"/>
        <v>4</v>
      </c>
      <c r="L345">
        <f t="shared" si="103"/>
        <v>0</v>
      </c>
      <c r="M345" s="31">
        <f t="shared" si="81"/>
        <v>8.0180123911234136E-2</v>
      </c>
      <c r="N345" s="31">
        <f t="shared" si="82"/>
        <v>8.7106125965065326E-2</v>
      </c>
      <c r="O345" s="31">
        <f t="shared" si="83"/>
        <v>-0.47488389361338468</v>
      </c>
      <c r="P345" s="31">
        <f t="shared" si="84"/>
        <v>-0.14907105188576261</v>
      </c>
      <c r="Q345" s="31">
        <f t="shared" si="85"/>
        <v>-0.27872246237660725</v>
      </c>
      <c r="R345" s="31">
        <f t="shared" si="86"/>
        <v>-0.1446759783834512</v>
      </c>
      <c r="T345" s="31">
        <f t="shared" si="87"/>
        <v>3.2568740725616947E-2</v>
      </c>
      <c r="U345" s="31">
        <f t="shared" si="88"/>
        <v>1.5394993933679244E-2</v>
      </c>
      <c r="V345" s="31">
        <f t="shared" si="89"/>
        <v>-0.32933029434791933</v>
      </c>
      <c r="W345" s="31">
        <f t="shared" si="90"/>
        <v>-2.5217199419749443E-2</v>
      </c>
      <c r="X345" s="31">
        <f t="shared" si="91"/>
        <v>9.352674882073005E-3</v>
      </c>
      <c r="Y345" s="31">
        <f t="shared" si="92"/>
        <v>0.53958403718104786</v>
      </c>
      <c r="AA345" s="31">
        <f t="shared" si="93"/>
        <v>-0.64685591392189989</v>
      </c>
      <c r="AB345" s="31">
        <f t="shared" si="94"/>
        <v>-0.66139462306507379</v>
      </c>
      <c r="AC345" s="31">
        <f t="shared" si="95"/>
        <v>-0.70271234262501581</v>
      </c>
      <c r="AD345" s="31">
        <f t="shared" si="96"/>
        <v>-0.70606178645640427</v>
      </c>
      <c r="AE345" s="31">
        <f t="shared" si="97"/>
        <v>-0.63850498350675022</v>
      </c>
      <c r="AF345" s="31">
        <f t="shared" si="98"/>
        <v>8.5394404953804695E-2</v>
      </c>
      <c r="AG345" s="31"/>
      <c r="AH345">
        <v>1.7680854944200859</v>
      </c>
      <c r="AJ345">
        <v>9.2320196896398199E-2</v>
      </c>
      <c r="AK345">
        <v>0</v>
      </c>
      <c r="AL345">
        <v>0.23649809009452791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9.2320196896398199E-2</v>
      </c>
      <c r="AT345">
        <v>0</v>
      </c>
      <c r="AU345">
        <v>0.23649809009452791</v>
      </c>
      <c r="AV345">
        <v>0</v>
      </c>
      <c r="AW345">
        <v>4.1493880498609761E-2</v>
      </c>
      <c r="AX345">
        <v>0.14655347955597331</v>
      </c>
      <c r="AY345">
        <v>9.7886026259313683E-2</v>
      </c>
      <c r="AZ345">
        <v>0.14655347955597331</v>
      </c>
      <c r="BB345">
        <f t="shared" si="104"/>
        <v>0.14655347955597331</v>
      </c>
    </row>
    <row r="346" spans="1:54" x14ac:dyDescent="0.3">
      <c r="A346">
        <v>21</v>
      </c>
      <c r="B346" t="s">
        <v>41</v>
      </c>
      <c r="C346" t="s">
        <v>33</v>
      </c>
      <c r="D346" t="s">
        <v>34</v>
      </c>
      <c r="F346" s="22">
        <v>0</v>
      </c>
      <c r="G346" s="22">
        <f t="shared" si="99"/>
        <v>1</v>
      </c>
      <c r="H346" s="26">
        <f t="shared" si="100"/>
        <v>0</v>
      </c>
      <c r="I346" s="38">
        <f t="shared" si="101"/>
        <v>1</v>
      </c>
      <c r="J346">
        <f t="shared" si="80"/>
        <v>0</v>
      </c>
      <c r="K346">
        <f t="shared" si="102"/>
        <v>4</v>
      </c>
      <c r="L346">
        <f t="shared" si="103"/>
        <v>0</v>
      </c>
      <c r="M346" s="31">
        <f t="shared" si="81"/>
        <v>2.0503849062183512</v>
      </c>
      <c r="N346" s="31">
        <f t="shared" si="82"/>
        <v>2.0686845997828804</v>
      </c>
      <c r="O346" s="31">
        <f t="shared" si="83"/>
        <v>1.1893827909333095</v>
      </c>
      <c r="P346" s="31">
        <f t="shared" si="84"/>
        <v>1.6386587236700687</v>
      </c>
      <c r="Q346" s="31">
        <f t="shared" si="85"/>
        <v>6.3348728485875611E-2</v>
      </c>
      <c r="R346" s="31">
        <f t="shared" si="86"/>
        <v>3.7700370537233021</v>
      </c>
      <c r="T346" s="31">
        <f t="shared" si="87"/>
        <v>1.1639634705881152</v>
      </c>
      <c r="U346" s="31">
        <f t="shared" si="88"/>
        <v>1.1400613708718275</v>
      </c>
      <c r="V346" s="31">
        <f t="shared" si="89"/>
        <v>0.38672298771857777</v>
      </c>
      <c r="W346" s="31">
        <f t="shared" si="90"/>
        <v>0.34583387207146893</v>
      </c>
      <c r="X346" s="31">
        <f t="shared" si="91"/>
        <v>1.0833017564525689</v>
      </c>
      <c r="Y346" s="31">
        <f t="shared" si="92"/>
        <v>4.2067467073924769</v>
      </c>
      <c r="AA346" s="31">
        <f t="shared" si="93"/>
        <v>-0.46458124907020149</v>
      </c>
      <c r="AB346" s="31">
        <f t="shared" si="94"/>
        <v>-0.47825029811309233</v>
      </c>
      <c r="AC346" s="31">
        <f t="shared" si="95"/>
        <v>-0.54945927181911003</v>
      </c>
      <c r="AD346" s="31">
        <f t="shared" si="96"/>
        <v>-0.62008555984985936</v>
      </c>
      <c r="AE346" s="31">
        <f t="shared" si="97"/>
        <v>-0.44561768469289165</v>
      </c>
      <c r="AF346" s="31">
        <f t="shared" si="98"/>
        <v>3.1867884300844631</v>
      </c>
      <c r="AG346" s="31"/>
      <c r="AH346">
        <v>-1.299885484077592</v>
      </c>
      <c r="AJ346">
        <v>-9.156039944962277E-2</v>
      </c>
      <c r="AK346">
        <v>-2</v>
      </c>
      <c r="AL346">
        <v>-0.68290489163557733</v>
      </c>
      <c r="AM346">
        <v>-2</v>
      </c>
      <c r="AN346">
        <v>0</v>
      </c>
      <c r="AO346">
        <v>0</v>
      </c>
      <c r="AP346">
        <v>0</v>
      </c>
      <c r="AQ346">
        <v>0</v>
      </c>
      <c r="AS346">
        <v>-9.156039944962277E-2</v>
      </c>
      <c r="AT346">
        <v>-2</v>
      </c>
      <c r="AU346">
        <v>-0.68290489163557733</v>
      </c>
      <c r="AV346">
        <v>-2</v>
      </c>
      <c r="AW346">
        <v>-3.5049353824630841E-2</v>
      </c>
      <c r="AX346">
        <v>-5.1621185983610797E-2</v>
      </c>
      <c r="AY346">
        <v>-8.8907496913773143E-2</v>
      </c>
      <c r="AZ346">
        <v>-5.1621185983610797E-2</v>
      </c>
      <c r="BB346">
        <f t="shared" si="104"/>
        <v>-5.1621185983610797E-2</v>
      </c>
    </row>
    <row r="347" spans="1:54" x14ac:dyDescent="0.3">
      <c r="A347">
        <v>21</v>
      </c>
      <c r="B347" t="s">
        <v>42</v>
      </c>
      <c r="C347" t="s">
        <v>33</v>
      </c>
      <c r="D347" t="s">
        <v>34</v>
      </c>
      <c r="F347" s="22">
        <v>0</v>
      </c>
      <c r="G347" s="22">
        <f t="shared" si="99"/>
        <v>1</v>
      </c>
      <c r="H347" s="26">
        <f t="shared" si="100"/>
        <v>0</v>
      </c>
      <c r="I347" s="38">
        <f t="shared" si="101"/>
        <v>1</v>
      </c>
      <c r="J347">
        <f t="shared" si="80"/>
        <v>0</v>
      </c>
      <c r="K347">
        <f t="shared" si="102"/>
        <v>4</v>
      </c>
      <c r="L347">
        <f t="shared" si="103"/>
        <v>0</v>
      </c>
      <c r="M347" s="31">
        <f t="shared" si="81"/>
        <v>0.51057179315432655</v>
      </c>
      <c r="N347" s="31">
        <f t="shared" si="82"/>
        <v>0.52745168509559526</v>
      </c>
      <c r="O347" s="31">
        <f t="shared" si="83"/>
        <v>-0.28019625379301583</v>
      </c>
      <c r="P347" s="31">
        <f t="shared" si="84"/>
        <v>-8.9916963022971655E-2</v>
      </c>
      <c r="Q347" s="31">
        <f t="shared" si="85"/>
        <v>0.13962598066537976</v>
      </c>
      <c r="R347" s="31">
        <f t="shared" si="86"/>
        <v>-0.37441804992514516</v>
      </c>
      <c r="T347" s="31">
        <f t="shared" si="87"/>
        <v>0.20354987664408797</v>
      </c>
      <c r="U347" s="31">
        <f t="shared" si="88"/>
        <v>0.20883439360534731</v>
      </c>
      <c r="V347" s="31">
        <f t="shared" si="89"/>
        <v>-0.39112243572086669</v>
      </c>
      <c r="W347" s="31">
        <f t="shared" si="90"/>
        <v>-0.13812038313528596</v>
      </c>
      <c r="X347" s="31">
        <f t="shared" si="91"/>
        <v>0.93210315819458767</v>
      </c>
      <c r="Y347" s="31">
        <f t="shared" si="92"/>
        <v>1.8328859218805942</v>
      </c>
      <c r="AA347" s="31">
        <f t="shared" si="93"/>
        <v>-0.60272725443116326</v>
      </c>
      <c r="AB347" s="31">
        <f t="shared" si="94"/>
        <v>-0.59587317237393289</v>
      </c>
      <c r="AC347" s="31">
        <f t="shared" si="95"/>
        <v>-0.76616493250517459</v>
      </c>
      <c r="AD347" s="31">
        <f t="shared" si="96"/>
        <v>-0.70720085838126312</v>
      </c>
      <c r="AE347" s="31">
        <f t="shared" si="97"/>
        <v>-0.46499069338737709</v>
      </c>
      <c r="AF347" s="31">
        <f t="shared" si="98"/>
        <v>1.4630024967499462</v>
      </c>
      <c r="AG347" s="31"/>
      <c r="AH347">
        <v>-1.299885484077592</v>
      </c>
      <c r="AJ347">
        <v>-9.156039944962277E-2</v>
      </c>
      <c r="AK347">
        <v>-2</v>
      </c>
      <c r="AL347">
        <v>-0.68290489163557733</v>
      </c>
      <c r="AM347">
        <v>-2</v>
      </c>
      <c r="AN347">
        <v>0</v>
      </c>
      <c r="AO347">
        <v>0</v>
      </c>
      <c r="AP347">
        <v>0</v>
      </c>
      <c r="AQ347">
        <v>0</v>
      </c>
      <c r="AS347">
        <v>-9.156039944962277E-2</v>
      </c>
      <c r="AT347">
        <v>-2</v>
      </c>
      <c r="AU347">
        <v>-0.68290489163557733</v>
      </c>
      <c r="AV347">
        <v>-2</v>
      </c>
      <c r="AW347">
        <v>-3.5049353824630841E-2</v>
      </c>
      <c r="AX347">
        <v>-5.1621185983610797E-2</v>
      </c>
      <c r="AY347">
        <v>-8.8907496913773143E-2</v>
      </c>
      <c r="AZ347">
        <v>-5.1621185983610797E-2</v>
      </c>
      <c r="BB347">
        <f t="shared" si="104"/>
        <v>-5.1621185983610797E-2</v>
      </c>
    </row>
    <row r="348" spans="1:54" x14ac:dyDescent="0.3">
      <c r="A348">
        <v>21</v>
      </c>
      <c r="B348" t="s">
        <v>43</v>
      </c>
      <c r="C348" t="s">
        <v>33</v>
      </c>
      <c r="D348" t="s">
        <v>34</v>
      </c>
      <c r="F348" s="22">
        <v>0</v>
      </c>
      <c r="G348" s="22">
        <f t="shared" si="99"/>
        <v>0</v>
      </c>
      <c r="H348" s="26">
        <f t="shared" si="100"/>
        <v>0</v>
      </c>
      <c r="I348" s="38">
        <f t="shared" si="101"/>
        <v>0</v>
      </c>
      <c r="J348">
        <f t="shared" si="80"/>
        <v>1</v>
      </c>
      <c r="K348">
        <f t="shared" si="102"/>
        <v>4</v>
      </c>
      <c r="L348">
        <f t="shared" si="103"/>
        <v>0</v>
      </c>
      <c r="M348" s="31">
        <f t="shared" si="81"/>
        <v>-0.1940532021533205</v>
      </c>
      <c r="N348" s="31">
        <f t="shared" si="82"/>
        <v>-0.18063737454216305</v>
      </c>
      <c r="O348" s="31">
        <f t="shared" si="83"/>
        <v>-0.60253301059374498</v>
      </c>
      <c r="P348" s="31">
        <f t="shared" si="84"/>
        <v>-0.5018854599119067</v>
      </c>
      <c r="Q348" s="31">
        <f t="shared" si="85"/>
        <v>-0.13075808295945648</v>
      </c>
      <c r="R348" s="31">
        <f t="shared" si="86"/>
        <v>-0.69929126486706572</v>
      </c>
      <c r="T348" s="31">
        <f t="shared" si="87"/>
        <v>-0.25237635678863929</v>
      </c>
      <c r="U348" s="31">
        <f t="shared" si="88"/>
        <v>-0.24705531781365775</v>
      </c>
      <c r="V348" s="31">
        <f t="shared" si="89"/>
        <v>-0.53494256875880397</v>
      </c>
      <c r="W348" s="31">
        <f t="shared" si="90"/>
        <v>-0.42673699538787968</v>
      </c>
      <c r="X348" s="31">
        <f t="shared" si="91"/>
        <v>0.1945461749300825</v>
      </c>
      <c r="Y348" s="31">
        <f t="shared" si="92"/>
        <v>0.27313253317440078</v>
      </c>
      <c r="AA348" s="31">
        <f t="shared" si="93"/>
        <v>-0.65584424538522468</v>
      </c>
      <c r="AB348" s="31">
        <f t="shared" si="94"/>
        <v>-0.65136771632540924</v>
      </c>
      <c r="AC348" s="31">
        <f t="shared" si="95"/>
        <v>-0.78046703456825339</v>
      </c>
      <c r="AD348" s="31">
        <f t="shared" si="96"/>
        <v>-0.76287425624674965</v>
      </c>
      <c r="AE348" s="31">
        <f t="shared" si="97"/>
        <v>-0.55798040488451239</v>
      </c>
      <c r="AF348" s="31">
        <f t="shared" si="98"/>
        <v>2.158172413226284E-2</v>
      </c>
      <c r="AG348" s="31"/>
      <c r="AH348">
        <v>1.7680854944200859</v>
      </c>
      <c r="AJ348">
        <v>9.2320196896398199E-2</v>
      </c>
      <c r="AK348">
        <v>0</v>
      </c>
      <c r="AL348">
        <v>0.23649809009452791</v>
      </c>
      <c r="AM348">
        <v>0</v>
      </c>
      <c r="AN348">
        <v>0</v>
      </c>
      <c r="AO348">
        <v>0</v>
      </c>
      <c r="AP348">
        <v>0</v>
      </c>
      <c r="AQ348">
        <v>0</v>
      </c>
      <c r="AS348">
        <v>9.2320196896398199E-2</v>
      </c>
      <c r="AT348">
        <v>0</v>
      </c>
      <c r="AU348">
        <v>0.23649809009452791</v>
      </c>
      <c r="AV348">
        <v>0</v>
      </c>
      <c r="AW348">
        <v>4.1493880498609761E-2</v>
      </c>
      <c r="AX348">
        <v>0.14655347955597331</v>
      </c>
      <c r="AY348">
        <v>9.7886026259313683E-2</v>
      </c>
      <c r="AZ348">
        <v>0.14655347955597331</v>
      </c>
      <c r="BB348">
        <f t="shared" si="104"/>
        <v>0.14655347955597331</v>
      </c>
    </row>
    <row r="349" spans="1:54" x14ac:dyDescent="0.3">
      <c r="A349">
        <v>21</v>
      </c>
      <c r="B349" t="s">
        <v>44</v>
      </c>
      <c r="C349" t="s">
        <v>33</v>
      </c>
      <c r="D349" t="s">
        <v>34</v>
      </c>
      <c r="F349" s="22">
        <v>0</v>
      </c>
      <c r="G349" s="22">
        <f t="shared" si="99"/>
        <v>0</v>
      </c>
      <c r="H349" s="26">
        <f t="shared" si="100"/>
        <v>0</v>
      </c>
      <c r="I349" s="38">
        <f t="shared" si="101"/>
        <v>0</v>
      </c>
      <c r="J349">
        <f t="shared" si="80"/>
        <v>1</v>
      </c>
      <c r="K349">
        <f t="shared" si="102"/>
        <v>4</v>
      </c>
      <c r="L349">
        <f t="shared" si="103"/>
        <v>0</v>
      </c>
      <c r="M349" s="31">
        <f t="shared" si="81"/>
        <v>0.321355026369404</v>
      </c>
      <c r="N349" s="31">
        <f t="shared" si="82"/>
        <v>0.32433644952883628</v>
      </c>
      <c r="O349" s="31">
        <f t="shared" si="83"/>
        <v>-0.19155744494853275</v>
      </c>
      <c r="P349" s="31">
        <f t="shared" si="84"/>
        <v>-6.1840748994374445E-2</v>
      </c>
      <c r="Q349" s="31">
        <f t="shared" si="85"/>
        <v>2.4181996773124138E-2</v>
      </c>
      <c r="R349" s="31">
        <f t="shared" si="86"/>
        <v>-0.18701961893563407</v>
      </c>
      <c r="T349" s="31">
        <f t="shared" si="87"/>
        <v>0.11684972316965583</v>
      </c>
      <c r="U349" s="31">
        <f t="shared" si="88"/>
        <v>0.1072106770544675</v>
      </c>
      <c r="V349" s="31">
        <f t="shared" si="89"/>
        <v>-0.21147265266099774</v>
      </c>
      <c r="W349" s="31">
        <f t="shared" si="90"/>
        <v>-4.7216724993532112E-2</v>
      </c>
      <c r="X349" s="31">
        <f t="shared" si="91"/>
        <v>0.63508769903416296</v>
      </c>
      <c r="Y349" s="31">
        <f t="shared" si="92"/>
        <v>1.7249822256961582</v>
      </c>
      <c r="AA349" s="31">
        <f t="shared" si="93"/>
        <v>-0.65929177940035122</v>
      </c>
      <c r="AB349" s="31">
        <f t="shared" si="94"/>
        <v>-0.66851106543229921</v>
      </c>
      <c r="AC349" s="31">
        <f t="shared" si="95"/>
        <v>-0.72795602607831211</v>
      </c>
      <c r="AD349" s="31">
        <f t="shared" si="96"/>
        <v>-0.71020843892660213</v>
      </c>
      <c r="AE349" s="31">
        <f t="shared" si="97"/>
        <v>-0.51193900928581415</v>
      </c>
      <c r="AF349" s="31">
        <f t="shared" si="98"/>
        <v>1.1828776819296181</v>
      </c>
      <c r="AG349" s="31"/>
      <c r="AH349">
        <v>-0.2493538739529256</v>
      </c>
      <c r="AJ349">
        <v>-5.0494455479761127E-2</v>
      </c>
      <c r="AK349">
        <v>2</v>
      </c>
      <c r="AL349">
        <v>5.6282099821931657E-2</v>
      </c>
      <c r="AM349">
        <v>2</v>
      </c>
      <c r="AN349">
        <v>0</v>
      </c>
      <c r="AO349">
        <v>0</v>
      </c>
      <c r="AP349">
        <v>0</v>
      </c>
      <c r="AQ349">
        <v>0</v>
      </c>
      <c r="AS349">
        <v>-5.0494455479761127E-2</v>
      </c>
      <c r="AT349">
        <v>2</v>
      </c>
      <c r="AU349">
        <v>5.6282099821931657E-2</v>
      </c>
      <c r="AV349">
        <v>2</v>
      </c>
      <c r="AW349">
        <v>-1.3471068174545979E-2</v>
      </c>
      <c r="AX349">
        <v>8.9505628453601299E-2</v>
      </c>
      <c r="AY349">
        <v>-2.562402894170222E-2</v>
      </c>
      <c r="AZ349">
        <v>8.9505628453601299E-2</v>
      </c>
      <c r="BB349">
        <f t="shared" si="104"/>
        <v>8.9505628453601299E-2</v>
      </c>
    </row>
    <row r="350" spans="1:54" x14ac:dyDescent="0.3">
      <c r="A350">
        <v>21</v>
      </c>
      <c r="B350" t="s">
        <v>45</v>
      </c>
      <c r="C350" t="s">
        <v>33</v>
      </c>
      <c r="D350" t="s">
        <v>34</v>
      </c>
      <c r="F350" s="22">
        <v>0</v>
      </c>
      <c r="G350" s="22">
        <f t="shared" si="99"/>
        <v>1</v>
      </c>
      <c r="H350" s="26">
        <f t="shared" si="100"/>
        <v>0</v>
      </c>
      <c r="I350" s="38">
        <f t="shared" si="101"/>
        <v>0</v>
      </c>
      <c r="J350">
        <f t="shared" si="80"/>
        <v>1</v>
      </c>
      <c r="K350">
        <f t="shared" si="102"/>
        <v>4</v>
      </c>
      <c r="L350">
        <f t="shared" si="103"/>
        <v>0</v>
      </c>
      <c r="M350" s="31">
        <f t="shared" si="81"/>
        <v>-0.55763618582414487</v>
      </c>
      <c r="N350" s="31">
        <f t="shared" si="82"/>
        <v>-0.55240944399840719</v>
      </c>
      <c r="O350" s="31">
        <f t="shared" si="83"/>
        <v>-0.87892980899193962</v>
      </c>
      <c r="P350" s="31">
        <f t="shared" si="84"/>
        <v>-0.87594251486862351</v>
      </c>
      <c r="Q350" s="31">
        <f t="shared" si="85"/>
        <v>-0.35196129406487459</v>
      </c>
      <c r="R350" s="31">
        <f t="shared" si="86"/>
        <v>-0.91430723933006641</v>
      </c>
      <c r="T350" s="31">
        <f t="shared" si="87"/>
        <v>-0.42719009013518933</v>
      </c>
      <c r="U350" s="31">
        <f t="shared" si="88"/>
        <v>-0.44175524969168761</v>
      </c>
      <c r="V350" s="31">
        <f t="shared" si="89"/>
        <v>-0.71929638766808646</v>
      </c>
      <c r="W350" s="31">
        <f t="shared" si="90"/>
        <v>-0.56702439561729601</v>
      </c>
      <c r="X350" s="31">
        <f t="shared" si="91"/>
        <v>-0.12338215164316514</v>
      </c>
      <c r="Y350" s="31">
        <f t="shared" si="92"/>
        <v>-0.46652875486716261</v>
      </c>
      <c r="AA350" s="31">
        <f t="shared" si="93"/>
        <v>-0.77372207219542355</v>
      </c>
      <c r="AB350" s="31">
        <f t="shared" si="94"/>
        <v>-0.78732021323337442</v>
      </c>
      <c r="AC350" s="31">
        <f t="shared" si="95"/>
        <v>-0.88227333827455867</v>
      </c>
      <c r="AD350" s="31">
        <f t="shared" si="96"/>
        <v>-0.86520961477802938</v>
      </c>
      <c r="AE350" s="31">
        <f t="shared" si="97"/>
        <v>-0.67277549887451149</v>
      </c>
      <c r="AF350" s="31">
        <f t="shared" si="98"/>
        <v>-0.65200677386909989</v>
      </c>
      <c r="AG350" s="31"/>
      <c r="AH350">
        <v>2.873527214272376</v>
      </c>
      <c r="AJ350">
        <v>0.13338614086625991</v>
      </c>
      <c r="AK350">
        <v>4</v>
      </c>
      <c r="AL350">
        <v>0.97568508155203693</v>
      </c>
      <c r="AM350">
        <v>4</v>
      </c>
      <c r="AN350">
        <v>0</v>
      </c>
      <c r="AO350">
        <v>0</v>
      </c>
      <c r="AP350">
        <v>0</v>
      </c>
      <c r="AQ350">
        <v>0</v>
      </c>
      <c r="AS350">
        <v>0.13338614086625991</v>
      </c>
      <c r="AT350">
        <v>4</v>
      </c>
      <c r="AU350">
        <v>0.97568508155203693</v>
      </c>
      <c r="AV350">
        <v>4</v>
      </c>
      <c r="AW350">
        <v>4.8542674532375943E-2</v>
      </c>
      <c r="AX350">
        <v>0.23808717767835699</v>
      </c>
      <c r="AY350">
        <v>0.12426873512005041</v>
      </c>
      <c r="AZ350">
        <v>0.23808717767835699</v>
      </c>
      <c r="BB350">
        <f t="shared" si="104"/>
        <v>0.23808717767835699</v>
      </c>
    </row>
    <row r="351" spans="1:54" x14ac:dyDescent="0.3">
      <c r="A351">
        <v>21</v>
      </c>
      <c r="B351" t="s">
        <v>46</v>
      </c>
      <c r="C351" t="s">
        <v>33</v>
      </c>
      <c r="D351" t="s">
        <v>34</v>
      </c>
      <c r="F351" s="22">
        <v>0</v>
      </c>
      <c r="G351" s="22">
        <f t="shared" si="99"/>
        <v>0</v>
      </c>
      <c r="H351" s="26">
        <f t="shared" si="100"/>
        <v>0</v>
      </c>
      <c r="I351" s="38">
        <f t="shared" si="101"/>
        <v>0</v>
      </c>
      <c r="J351">
        <f t="shared" si="80"/>
        <v>1</v>
      </c>
      <c r="K351">
        <f t="shared" si="102"/>
        <v>4</v>
      </c>
      <c r="L351">
        <f t="shared" si="103"/>
        <v>0</v>
      </c>
      <c r="M351" s="31">
        <f t="shared" si="81"/>
        <v>-0.2470610719653617</v>
      </c>
      <c r="N351" s="31">
        <f t="shared" si="82"/>
        <v>-0.22286124019249598</v>
      </c>
      <c r="O351" s="31">
        <f t="shared" si="83"/>
        <v>-0.6524790497553159</v>
      </c>
      <c r="P351" s="31">
        <f t="shared" si="84"/>
        <v>-0.51556396003494609</v>
      </c>
      <c r="Q351" s="31">
        <f t="shared" si="85"/>
        <v>-0.15524719534914652</v>
      </c>
      <c r="R351" s="31">
        <f t="shared" si="86"/>
        <v>-0.53125270589172247</v>
      </c>
      <c r="T351" s="31">
        <f t="shared" si="87"/>
        <v>-0.26713602626750166</v>
      </c>
      <c r="U351" s="31">
        <f t="shared" si="88"/>
        <v>-0.251777375849563</v>
      </c>
      <c r="V351" s="31">
        <f t="shared" si="89"/>
        <v>-0.42331816608803552</v>
      </c>
      <c r="W351" s="31">
        <f t="shared" si="90"/>
        <v>-0.3823684464044203</v>
      </c>
      <c r="X351" s="31">
        <f t="shared" si="91"/>
        <v>0.17927464096759399</v>
      </c>
      <c r="Y351" s="31">
        <f t="shared" si="92"/>
        <v>1.2011213821346678</v>
      </c>
      <c r="AA351" s="31">
        <f t="shared" si="93"/>
        <v>-0.70270020768757446</v>
      </c>
      <c r="AB351" s="31">
        <f t="shared" si="94"/>
        <v>-0.68828110116676899</v>
      </c>
      <c r="AC351" s="31">
        <f t="shared" si="95"/>
        <v>-0.75916065072939687</v>
      </c>
      <c r="AD351" s="31">
        <f t="shared" si="96"/>
        <v>-0.77388180900034365</v>
      </c>
      <c r="AE351" s="31">
        <f t="shared" si="97"/>
        <v>-0.52890313787353105</v>
      </c>
      <c r="AF351" s="31">
        <f t="shared" si="98"/>
        <v>0.85495951852355934</v>
      </c>
      <c r="AG351" s="31"/>
      <c r="AH351">
        <v>1.4875531194423</v>
      </c>
      <c r="AJ351">
        <v>9.156039944962277E-2</v>
      </c>
      <c r="AK351">
        <v>2</v>
      </c>
      <c r="AL351">
        <v>0.68290489163557733</v>
      </c>
      <c r="AM351">
        <v>2</v>
      </c>
      <c r="AN351">
        <v>0</v>
      </c>
      <c r="AO351">
        <v>0</v>
      </c>
      <c r="AP351">
        <v>0</v>
      </c>
      <c r="AQ351">
        <v>0</v>
      </c>
      <c r="AS351">
        <v>9.156039944962277E-2</v>
      </c>
      <c r="AT351">
        <v>2</v>
      </c>
      <c r="AU351">
        <v>0.68290489163557733</v>
      </c>
      <c r="AV351">
        <v>2</v>
      </c>
      <c r="AW351">
        <v>5.8591003477884762E-2</v>
      </c>
      <c r="AX351">
        <v>0.11627095377051599</v>
      </c>
      <c r="AY351">
        <v>0.14915197113198581</v>
      </c>
      <c r="AZ351">
        <v>0.11627095377051599</v>
      </c>
      <c r="BB351">
        <f t="shared" si="104"/>
        <v>0.11627095377051599</v>
      </c>
    </row>
    <row r="352" spans="1:54" x14ac:dyDescent="0.3">
      <c r="A352">
        <v>21</v>
      </c>
      <c r="B352" t="s">
        <v>47</v>
      </c>
      <c r="C352" t="s">
        <v>33</v>
      </c>
      <c r="D352" t="s">
        <v>34</v>
      </c>
      <c r="F352" s="22">
        <v>0</v>
      </c>
      <c r="G352" s="22">
        <f t="shared" si="99"/>
        <v>1</v>
      </c>
      <c r="H352" s="26">
        <f t="shared" si="100"/>
        <v>0</v>
      </c>
      <c r="I352" s="38">
        <f t="shared" si="101"/>
        <v>1</v>
      </c>
      <c r="J352">
        <f t="shared" si="80"/>
        <v>0</v>
      </c>
      <c r="K352">
        <f t="shared" si="102"/>
        <v>4</v>
      </c>
      <c r="L352">
        <f t="shared" si="103"/>
        <v>0</v>
      </c>
      <c r="M352" s="31">
        <f t="shared" si="81"/>
        <v>0.90159822260445777</v>
      </c>
      <c r="N352" s="31">
        <f t="shared" si="82"/>
        <v>0.89068497770495736</v>
      </c>
      <c r="O352" s="31">
        <f t="shared" si="83"/>
        <v>0.57337417807121371</v>
      </c>
      <c r="P352" s="31">
        <f t="shared" si="84"/>
        <v>0.89211713025504857</v>
      </c>
      <c r="Q352" s="31">
        <f t="shared" si="85"/>
        <v>0.34374891172600885</v>
      </c>
      <c r="R352" s="31">
        <f t="shared" si="86"/>
        <v>-0.14692218503358223</v>
      </c>
      <c r="T352" s="31">
        <f t="shared" si="87"/>
        <v>0.5028164056851665</v>
      </c>
      <c r="U352" s="31">
        <f t="shared" si="88"/>
        <v>0.4857462276628145</v>
      </c>
      <c r="V352" s="31">
        <f t="shared" si="89"/>
        <v>0.26682653004605372</v>
      </c>
      <c r="W352" s="31">
        <f t="shared" si="90"/>
        <v>0.39404017963617538</v>
      </c>
      <c r="X352" s="31">
        <f t="shared" si="91"/>
        <v>1.3934901940335469</v>
      </c>
      <c r="Y352" s="31">
        <f t="shared" si="92"/>
        <v>2.7417764694759477</v>
      </c>
      <c r="AA352" s="31">
        <f t="shared" si="93"/>
        <v>-0.47335412341125921</v>
      </c>
      <c r="AB352" s="31">
        <f t="shared" si="94"/>
        <v>-0.49111121943055863</v>
      </c>
      <c r="AC352" s="31">
        <f t="shared" si="95"/>
        <v>-0.53423631130742244</v>
      </c>
      <c r="AD352" s="31">
        <f t="shared" si="96"/>
        <v>-0.52248343539175646</v>
      </c>
      <c r="AE352" s="31">
        <f t="shared" si="97"/>
        <v>-0.39615876226515773</v>
      </c>
      <c r="AF352" s="31">
        <f t="shared" si="98"/>
        <v>2.1931415799040432</v>
      </c>
      <c r="AG352" s="31"/>
      <c r="AH352">
        <v>-1.7977297505887451</v>
      </c>
      <c r="AJ352">
        <v>-9.2320196896398199E-2</v>
      </c>
      <c r="AK352">
        <v>0</v>
      </c>
      <c r="AL352">
        <v>-0.23649809009452791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-9.2320196896398199E-2</v>
      </c>
      <c r="AT352">
        <v>0</v>
      </c>
      <c r="AU352">
        <v>-0.23649809009452791</v>
      </c>
      <c r="AV352">
        <v>0</v>
      </c>
      <c r="AW352">
        <v>-4.9190100453048002E-2</v>
      </c>
      <c r="AX352">
        <v>-0.12790195555663891</v>
      </c>
      <c r="AY352">
        <v>-0.11580464595559629</v>
      </c>
      <c r="AZ352">
        <v>-0.12790195555663891</v>
      </c>
      <c r="BB352">
        <f t="shared" si="104"/>
        <v>-0.12790195555663891</v>
      </c>
    </row>
    <row r="353" spans="1:54" x14ac:dyDescent="0.3">
      <c r="A353">
        <v>21</v>
      </c>
      <c r="B353" t="s">
        <v>48</v>
      </c>
      <c r="C353" t="s">
        <v>33</v>
      </c>
      <c r="D353" t="s">
        <v>34</v>
      </c>
      <c r="F353" s="22">
        <v>0</v>
      </c>
      <c r="G353" s="22">
        <f t="shared" si="99"/>
        <v>1</v>
      </c>
      <c r="H353" s="26">
        <f t="shared" si="100"/>
        <v>0</v>
      </c>
      <c r="I353" s="38">
        <f t="shared" si="101"/>
        <v>1</v>
      </c>
      <c r="J353">
        <f t="shared" si="80"/>
        <v>0</v>
      </c>
      <c r="K353">
        <f t="shared" si="102"/>
        <v>4</v>
      </c>
      <c r="L353">
        <f t="shared" si="103"/>
        <v>0</v>
      </c>
      <c r="M353" s="31">
        <f t="shared" si="81"/>
        <v>-0.21759998146830614</v>
      </c>
      <c r="N353" s="31">
        <f t="shared" si="82"/>
        <v>-0.21947001829442522</v>
      </c>
      <c r="O353" s="31">
        <f t="shared" si="83"/>
        <v>-0.7570857483948028</v>
      </c>
      <c r="P353" s="31">
        <f t="shared" si="84"/>
        <v>-0.72357699162966427</v>
      </c>
      <c r="Q353" s="31">
        <f t="shared" si="85"/>
        <v>-0.22269201639687275</v>
      </c>
      <c r="R353" s="31">
        <f t="shared" si="86"/>
        <v>-0.43065969544209937</v>
      </c>
      <c r="T353" s="31">
        <f t="shared" si="87"/>
        <v>-0.22639999947027251</v>
      </c>
      <c r="U353" s="31">
        <f t="shared" si="88"/>
        <v>-0.23767928283732798</v>
      </c>
      <c r="V353" s="31">
        <f t="shared" si="89"/>
        <v>-0.60673599091957375</v>
      </c>
      <c r="W353" s="31">
        <f t="shared" si="90"/>
        <v>-0.45828447373678155</v>
      </c>
      <c r="X353" s="31">
        <f t="shared" si="91"/>
        <v>0.13702236452229086</v>
      </c>
      <c r="Y353" s="31">
        <f t="shared" si="92"/>
        <v>1.1100405820202743</v>
      </c>
      <c r="AA353" s="31">
        <f t="shared" si="93"/>
        <v>-0.75424830967188938</v>
      </c>
      <c r="AB353" s="31">
        <f t="shared" si="94"/>
        <v>-0.76451295960540666</v>
      </c>
      <c r="AC353" s="31">
        <f t="shared" si="95"/>
        <v>-0.85737757368149226</v>
      </c>
      <c r="AD353" s="31">
        <f t="shared" si="96"/>
        <v>-0.83313799442706948</v>
      </c>
      <c r="AE353" s="31">
        <f t="shared" si="97"/>
        <v>-0.58149813978667286</v>
      </c>
      <c r="AF353" s="31">
        <f t="shared" si="98"/>
        <v>0.64918439270412065</v>
      </c>
      <c r="AG353" s="31"/>
      <c r="AH353">
        <v>0.2240880203939595</v>
      </c>
      <c r="AJ353">
        <v>5.0494455479761127E-2</v>
      </c>
      <c r="AK353">
        <v>-2</v>
      </c>
      <c r="AL353">
        <v>-5.6282099821931657E-2</v>
      </c>
      <c r="AM353">
        <v>-2</v>
      </c>
      <c r="AN353">
        <v>0</v>
      </c>
      <c r="AO353">
        <v>0</v>
      </c>
      <c r="AP353">
        <v>0</v>
      </c>
      <c r="AQ353">
        <v>0</v>
      </c>
      <c r="AS353">
        <v>5.0494455479761127E-2</v>
      </c>
      <c r="AT353">
        <v>-2</v>
      </c>
      <c r="AU353">
        <v>-5.6282099821931657E-2</v>
      </c>
      <c r="AV353">
        <v>-2</v>
      </c>
      <c r="AW353">
        <v>3.569677974530288E-2</v>
      </c>
      <c r="AX353">
        <v>-5.8564036138107199E-2</v>
      </c>
      <c r="AY353">
        <v>8.0443407749318907E-2</v>
      </c>
      <c r="AZ353">
        <v>-5.8564036138107199E-2</v>
      </c>
      <c r="BB353">
        <f t="shared" si="104"/>
        <v>-5.8564036138107199E-2</v>
      </c>
    </row>
    <row r="354" spans="1:54" x14ac:dyDescent="0.3">
      <c r="A354">
        <v>21</v>
      </c>
      <c r="B354" t="s">
        <v>49</v>
      </c>
      <c r="C354" t="s">
        <v>33</v>
      </c>
      <c r="D354" t="s">
        <v>34</v>
      </c>
      <c r="F354" s="22">
        <v>0</v>
      </c>
      <c r="G354" s="22">
        <f t="shared" si="99"/>
        <v>0</v>
      </c>
      <c r="H354" s="26">
        <f t="shared" si="100"/>
        <v>1</v>
      </c>
      <c r="I354" s="38">
        <f t="shared" si="101"/>
        <v>1</v>
      </c>
      <c r="J354">
        <f t="shared" si="80"/>
        <v>0</v>
      </c>
      <c r="K354">
        <f t="shared" si="102"/>
        <v>4</v>
      </c>
      <c r="L354">
        <f t="shared" si="103"/>
        <v>4</v>
      </c>
      <c r="M354" s="31">
        <f t="shared" si="81"/>
        <v>2.4147818249297495</v>
      </c>
      <c r="N354" s="31">
        <f t="shared" si="82"/>
        <v>2.4253326970998357</v>
      </c>
      <c r="O354" s="31">
        <f t="shared" si="83"/>
        <v>0.40788074266688068</v>
      </c>
      <c r="P354" s="31">
        <f t="shared" si="84"/>
        <v>0.53523142249362221</v>
      </c>
      <c r="Q354" s="31">
        <f t="shared" si="85"/>
        <v>3.1089386857529138E-2</v>
      </c>
      <c r="R354" s="31">
        <f t="shared" si="86"/>
        <v>70.26372599896213</v>
      </c>
      <c r="T354" s="31">
        <f t="shared" si="87"/>
        <v>1.4938833930567239</v>
      </c>
      <c r="U354" s="31">
        <f t="shared" si="88"/>
        <v>1.4379707889902142</v>
      </c>
      <c r="V354" s="31">
        <f t="shared" si="89"/>
        <v>0.41551234489515182</v>
      </c>
      <c r="W354" s="31">
        <f t="shared" si="90"/>
        <v>0.32623662866974507</v>
      </c>
      <c r="X354" s="31">
        <f t="shared" si="91"/>
        <v>0.98625213150369384</v>
      </c>
      <c r="Y354" s="31">
        <f t="shared" si="92"/>
        <v>35.613634619005296</v>
      </c>
      <c r="AA354" s="31">
        <f t="shared" si="93"/>
        <v>-0.25817089666861465</v>
      </c>
      <c r="AB354" s="31">
        <f t="shared" si="94"/>
        <v>-0.30882218976484443</v>
      </c>
      <c r="AC354" s="31">
        <f t="shared" si="95"/>
        <v>-0.52352278617803916</v>
      </c>
      <c r="AD354" s="31">
        <f t="shared" si="96"/>
        <v>-0.64987320840563279</v>
      </c>
      <c r="AE354" s="31">
        <f t="shared" si="97"/>
        <v>-0.49415995965059634</v>
      </c>
      <c r="AF354" s="31">
        <f t="shared" si="98"/>
        <v>21.449088817498478</v>
      </c>
      <c r="AG354" s="31"/>
      <c r="AH354">
        <v>-3.0062847399094612</v>
      </c>
      <c r="AJ354">
        <v>-0.13338614086625991</v>
      </c>
      <c r="AK354">
        <v>-4</v>
      </c>
      <c r="AL354">
        <v>-0.97568508155203693</v>
      </c>
      <c r="AM354">
        <v>-4</v>
      </c>
      <c r="AN354">
        <v>0</v>
      </c>
      <c r="AO354">
        <v>0</v>
      </c>
      <c r="AP354">
        <v>0</v>
      </c>
      <c r="AQ354">
        <v>0</v>
      </c>
      <c r="AS354">
        <v>-0.13338614086625991</v>
      </c>
      <c r="AT354">
        <v>-4</v>
      </c>
      <c r="AU354">
        <v>-0.97568508155203693</v>
      </c>
      <c r="AV354">
        <v>-4</v>
      </c>
      <c r="AW354">
        <v>-8.661381580194856E-2</v>
      </c>
      <c r="AX354">
        <v>-0.35233006178009058</v>
      </c>
      <c r="AY354">
        <v>-0.22141396844959729</v>
      </c>
      <c r="AZ354">
        <v>-0.35233006178009058</v>
      </c>
      <c r="BB354">
        <f t="shared" si="104"/>
        <v>-0.35233006178009058</v>
      </c>
    </row>
    <row r="355" spans="1:54" x14ac:dyDescent="0.3">
      <c r="A355">
        <v>22</v>
      </c>
      <c r="B355" t="s">
        <v>50</v>
      </c>
      <c r="C355" t="s">
        <v>51</v>
      </c>
      <c r="D355" t="s">
        <v>52</v>
      </c>
      <c r="F355" s="22">
        <v>0</v>
      </c>
      <c r="G355" s="22">
        <f t="shared" si="99"/>
        <v>0</v>
      </c>
      <c r="H355" s="26">
        <f t="shared" si="100"/>
        <v>0</v>
      </c>
      <c r="I355" s="38">
        <f t="shared" si="101"/>
        <v>1</v>
      </c>
      <c r="J355">
        <f t="shared" si="80"/>
        <v>0</v>
      </c>
      <c r="K355">
        <f t="shared" si="102"/>
        <v>3</v>
      </c>
      <c r="L355">
        <f t="shared" si="103"/>
        <v>0</v>
      </c>
      <c r="M355" s="31">
        <f t="shared" si="81"/>
        <v>-0.15602181027810011</v>
      </c>
      <c r="N355" s="31">
        <f t="shared" si="82"/>
        <v>-0.14969533259604792</v>
      </c>
      <c r="O355" s="31">
        <f t="shared" si="83"/>
        <v>-0.35341070942169017</v>
      </c>
      <c r="P355" s="31">
        <f t="shared" si="84"/>
        <v>-0.50674443397420288</v>
      </c>
      <c r="Q355" s="31">
        <f t="shared" si="85"/>
        <v>-0.23139352369103003</v>
      </c>
      <c r="R355" s="31">
        <f t="shared" si="86"/>
        <v>-0.37956078524498671</v>
      </c>
      <c r="T355" s="31">
        <f t="shared" si="87"/>
        <v>-0.18675184112841414</v>
      </c>
      <c r="U355" s="31">
        <f t="shared" si="88"/>
        <v>-0.19901186195758669</v>
      </c>
      <c r="V355" s="31">
        <f t="shared" si="89"/>
        <v>-0.33270799105431209</v>
      </c>
      <c r="W355" s="31">
        <f t="shared" si="90"/>
        <v>-0.45006734464047404</v>
      </c>
      <c r="X355" s="31">
        <f t="shared" si="91"/>
        <v>-6.9566807348930296E-2</v>
      </c>
      <c r="Y355" s="31">
        <f t="shared" si="92"/>
        <v>0.64821449383988661</v>
      </c>
      <c r="AA355" s="31">
        <f t="shared" si="93"/>
        <v>-0.67874633718526756</v>
      </c>
      <c r="AB355" s="31">
        <f t="shared" si="94"/>
        <v>-0.68605783644564677</v>
      </c>
      <c r="AC355" s="31">
        <f t="shared" si="95"/>
        <v>-0.7662263461148342</v>
      </c>
      <c r="AD355" s="31">
        <f t="shared" si="96"/>
        <v>-0.81132325984214859</v>
      </c>
      <c r="AE355" s="31">
        <f t="shared" si="97"/>
        <v>-0.58230837637048449</v>
      </c>
      <c r="AF355" s="31">
        <f t="shared" si="98"/>
        <v>0.18471911119026591</v>
      </c>
      <c r="AG355" s="31"/>
      <c r="AH355">
        <v>0.65468745179736088</v>
      </c>
      <c r="AJ355">
        <v>-0.35391581395200322</v>
      </c>
      <c r="AK355">
        <v>-2</v>
      </c>
      <c r="AL355">
        <v>-3.6772959991540528</v>
      </c>
      <c r="AM355">
        <v>-2</v>
      </c>
      <c r="AN355">
        <v>0.56175857180331246</v>
      </c>
      <c r="AO355">
        <v>12</v>
      </c>
      <c r="AP355">
        <v>0</v>
      </c>
      <c r="AQ355">
        <v>12</v>
      </c>
      <c r="AS355">
        <v>-0.35391581395200322</v>
      </c>
      <c r="AT355">
        <v>-2</v>
      </c>
      <c r="AU355">
        <v>-3.6772959991540528</v>
      </c>
      <c r="AV355">
        <v>-2</v>
      </c>
      <c r="AW355">
        <v>-3.3671559602959818E-2</v>
      </c>
      <c r="AX355">
        <v>-1.42142570495999E-2</v>
      </c>
      <c r="AY355">
        <v>5.058765931241763</v>
      </c>
      <c r="AZ355">
        <v>-1.42142570495999E-2</v>
      </c>
      <c r="BB355">
        <f t="shared" si="104"/>
        <v>-1.42142570495999E-2</v>
      </c>
    </row>
    <row r="356" spans="1:54" x14ac:dyDescent="0.3">
      <c r="A356">
        <v>22</v>
      </c>
      <c r="B356" t="s">
        <v>53</v>
      </c>
      <c r="C356" t="s">
        <v>51</v>
      </c>
      <c r="D356" t="s">
        <v>52</v>
      </c>
      <c r="F356" s="22">
        <v>0</v>
      </c>
      <c r="G356" s="22">
        <f t="shared" si="99"/>
        <v>1</v>
      </c>
      <c r="H356" s="26">
        <f t="shared" si="100"/>
        <v>1</v>
      </c>
      <c r="I356" s="38">
        <f t="shared" si="101"/>
        <v>0</v>
      </c>
      <c r="J356">
        <f t="shared" si="80"/>
        <v>1</v>
      </c>
      <c r="K356">
        <f t="shared" si="102"/>
        <v>3</v>
      </c>
      <c r="L356">
        <f t="shared" si="103"/>
        <v>3</v>
      </c>
      <c r="M356" s="31">
        <f t="shared" si="81"/>
        <v>-0.32432266436325297</v>
      </c>
      <c r="N356" s="31">
        <f t="shared" si="82"/>
        <v>-0.3218659219775209</v>
      </c>
      <c r="O356" s="31">
        <f t="shared" si="83"/>
        <v>-0.37188257507567229</v>
      </c>
      <c r="P356" s="31">
        <f t="shared" si="84"/>
        <v>-0.86666416813088221</v>
      </c>
      <c r="Q356" s="31">
        <f t="shared" si="85"/>
        <v>-0.2959763991558983</v>
      </c>
      <c r="R356" s="31">
        <f t="shared" si="86"/>
        <v>-0.88314000349231048</v>
      </c>
      <c r="T356" s="31">
        <f t="shared" si="87"/>
        <v>-6.1517695333893922E-3</v>
      </c>
      <c r="U356" s="31">
        <f t="shared" si="88"/>
        <v>-9.1995126169686553E-2</v>
      </c>
      <c r="V356" s="31">
        <f t="shared" si="89"/>
        <v>-2.6778269708313825E-2</v>
      </c>
      <c r="W356" s="31">
        <f t="shared" si="90"/>
        <v>-0.29533341666221408</v>
      </c>
      <c r="X356" s="31">
        <f t="shared" si="91"/>
        <v>-0.16115129970798472</v>
      </c>
      <c r="Y356" s="31">
        <f t="shared" si="92"/>
        <v>-0.60516315746610128</v>
      </c>
      <c r="AA356" s="31">
        <f t="shared" si="93"/>
        <v>-0.49351835587154097</v>
      </c>
      <c r="AB356" s="31">
        <f t="shared" si="94"/>
        <v>-0.57869583198764618</v>
      </c>
      <c r="AC356" s="31">
        <f t="shared" si="95"/>
        <v>-0.4812438037182844</v>
      </c>
      <c r="AD356" s="31">
        <f t="shared" si="96"/>
        <v>-0.48688922036808907</v>
      </c>
      <c r="AE356" s="31">
        <f t="shared" si="97"/>
        <v>-0.63147839639913006</v>
      </c>
      <c r="AF356" s="31">
        <f t="shared" si="98"/>
        <v>-0.72120491791494479</v>
      </c>
      <c r="AG356" s="31"/>
      <c r="AH356">
        <v>6.2697515567266909E-2</v>
      </c>
      <c r="AJ356">
        <v>0.72728180740690418</v>
      </c>
      <c r="AK356">
        <v>4</v>
      </c>
      <c r="AL356">
        <v>-1.555125517517858</v>
      </c>
      <c r="AM356">
        <v>4</v>
      </c>
      <c r="AN356">
        <v>-0.56175857180331246</v>
      </c>
      <c r="AO356">
        <v>-12</v>
      </c>
      <c r="AP356">
        <v>0</v>
      </c>
      <c r="AQ356">
        <v>-12</v>
      </c>
      <c r="AS356">
        <v>0.72728180740690418</v>
      </c>
      <c r="AT356">
        <v>4</v>
      </c>
      <c r="AU356">
        <v>-1.555125517517858</v>
      </c>
      <c r="AV356">
        <v>4</v>
      </c>
      <c r="AW356">
        <v>9.6826304635094868E-2</v>
      </c>
      <c r="AX356">
        <v>0.1343779946496001</v>
      </c>
      <c r="AY356">
        <v>-6.1682862041012259</v>
      </c>
      <c r="AZ356">
        <v>0.1343779946496001</v>
      </c>
      <c r="BB356">
        <f t="shared" si="104"/>
        <v>0.1343779946496001</v>
      </c>
    </row>
    <row r="357" spans="1:54" x14ac:dyDescent="0.3">
      <c r="A357">
        <v>22</v>
      </c>
      <c r="B357" t="s">
        <v>54</v>
      </c>
      <c r="C357" t="s">
        <v>51</v>
      </c>
      <c r="D357" t="s">
        <v>52</v>
      </c>
      <c r="F357" s="22">
        <v>0</v>
      </c>
      <c r="G357" s="22">
        <f t="shared" si="99"/>
        <v>1</v>
      </c>
      <c r="H357" s="26">
        <f t="shared" si="100"/>
        <v>0</v>
      </c>
      <c r="I357" s="38">
        <f t="shared" si="101"/>
        <v>1</v>
      </c>
      <c r="J357">
        <f t="shared" si="80"/>
        <v>0</v>
      </c>
      <c r="K357">
        <f t="shared" si="102"/>
        <v>3</v>
      </c>
      <c r="L357">
        <f t="shared" si="103"/>
        <v>0</v>
      </c>
      <c r="M357" s="31">
        <f t="shared" si="81"/>
        <v>0.24295157753642058</v>
      </c>
      <c r="N357" s="31">
        <f t="shared" si="82"/>
        <v>0.2472498481315738</v>
      </c>
      <c r="O357" s="31">
        <f t="shared" si="83"/>
        <v>-0.17270030378137238</v>
      </c>
      <c r="P357" s="31">
        <f t="shared" si="84"/>
        <v>-4.459895916328855E-2</v>
      </c>
      <c r="Q357" s="31">
        <f t="shared" si="85"/>
        <v>4.8909796595069024E-3</v>
      </c>
      <c r="R357" s="31">
        <f t="shared" si="86"/>
        <v>-0.18576128863054214</v>
      </c>
      <c r="T357" s="31">
        <f t="shared" si="87"/>
        <v>0.12199841643964786</v>
      </c>
      <c r="U357" s="31">
        <f t="shared" si="88"/>
        <v>9.8971887007808707E-2</v>
      </c>
      <c r="V357" s="31">
        <f t="shared" si="89"/>
        <v>-0.19566710634961948</v>
      </c>
      <c r="W357" s="31">
        <f t="shared" si="90"/>
        <v>-7.8825301241645329E-2</v>
      </c>
      <c r="X357" s="31">
        <f t="shared" si="91"/>
        <v>0.26712887287385245</v>
      </c>
      <c r="Y357" s="31">
        <f t="shared" si="92"/>
        <v>1.211188491631022</v>
      </c>
      <c r="AA357" s="31">
        <f t="shared" si="93"/>
        <v>-0.61336088536921318</v>
      </c>
      <c r="AB357" s="31">
        <f t="shared" si="94"/>
        <v>-0.63057431793292096</v>
      </c>
      <c r="AC357" s="31">
        <f t="shared" si="95"/>
        <v>-0.6850343869380614</v>
      </c>
      <c r="AD357" s="31">
        <f t="shared" si="96"/>
        <v>-0.67967735499929982</v>
      </c>
      <c r="AE357" s="31">
        <f t="shared" si="97"/>
        <v>-0.54853718560121445</v>
      </c>
      <c r="AF357" s="31">
        <f t="shared" si="98"/>
        <v>0.65022029946923199</v>
      </c>
      <c r="AG357" s="31"/>
      <c r="AH357">
        <v>0.1252542555942254</v>
      </c>
      <c r="AJ357">
        <v>-1.9891646861505841E-2</v>
      </c>
      <c r="AK357">
        <v>0</v>
      </c>
      <c r="AL357">
        <v>-1.555125517517858</v>
      </c>
      <c r="AM357">
        <v>0</v>
      </c>
      <c r="AN357">
        <v>-0.20993978515530379</v>
      </c>
      <c r="AO357">
        <v>-4</v>
      </c>
      <c r="AP357">
        <v>0</v>
      </c>
      <c r="AQ357">
        <v>-4</v>
      </c>
      <c r="AS357">
        <v>-1.9891646861505841E-2</v>
      </c>
      <c r="AT357">
        <v>0</v>
      </c>
      <c r="AU357">
        <v>-1.555125517517858</v>
      </c>
      <c r="AV357">
        <v>0</v>
      </c>
      <c r="AW357">
        <v>-2.0075851137756499E-2</v>
      </c>
      <c r="AX357">
        <v>-3.4914852864000097E-2</v>
      </c>
      <c r="AY357">
        <v>5.0321497308416516</v>
      </c>
      <c r="AZ357">
        <v>-3.4914852864000097E-2</v>
      </c>
      <c r="BB357">
        <f t="shared" si="104"/>
        <v>-3.4914852864000097E-2</v>
      </c>
    </row>
    <row r="358" spans="1:54" x14ac:dyDescent="0.3">
      <c r="A358">
        <v>22</v>
      </c>
      <c r="B358" t="s">
        <v>55</v>
      </c>
      <c r="C358" t="s">
        <v>51</v>
      </c>
      <c r="D358" t="s">
        <v>52</v>
      </c>
      <c r="F358" s="22">
        <v>0</v>
      </c>
      <c r="G358" s="22">
        <f t="shared" si="99"/>
        <v>0</v>
      </c>
      <c r="H358" s="26">
        <f t="shared" si="100"/>
        <v>0</v>
      </c>
      <c r="I358" s="38">
        <f t="shared" si="101"/>
        <v>1</v>
      </c>
      <c r="J358">
        <f t="shared" si="80"/>
        <v>0</v>
      </c>
      <c r="K358">
        <f t="shared" si="102"/>
        <v>3</v>
      </c>
      <c r="L358">
        <f t="shared" si="103"/>
        <v>0</v>
      </c>
      <c r="M358" s="31">
        <f t="shared" si="81"/>
        <v>1.9277673122600336</v>
      </c>
      <c r="N358" s="31">
        <f t="shared" si="82"/>
        <v>1.9516114204335564</v>
      </c>
      <c r="O358" s="31">
        <f t="shared" si="83"/>
        <v>-0.46722322067851546</v>
      </c>
      <c r="P358" s="31">
        <f t="shared" si="84"/>
        <v>0.70505421901322363</v>
      </c>
      <c r="Q358" s="31">
        <f t="shared" si="85"/>
        <v>-1.7711652983485593E-2</v>
      </c>
      <c r="R358" s="31">
        <f t="shared" si="86"/>
        <v>0.32762429296515627</v>
      </c>
      <c r="T358" s="31">
        <f t="shared" si="87"/>
        <v>1.1765232791297313</v>
      </c>
      <c r="U358" s="31">
        <f t="shared" si="88"/>
        <v>1.127002682106004</v>
      </c>
      <c r="V358" s="31">
        <f t="shared" si="89"/>
        <v>-0.18517912746005219</v>
      </c>
      <c r="W358" s="31">
        <f t="shared" si="90"/>
        <v>0.42788150521627327</v>
      </c>
      <c r="X358" s="31">
        <f t="shared" si="91"/>
        <v>0.23696553317711255</v>
      </c>
      <c r="Y358" s="31">
        <f t="shared" si="92"/>
        <v>1.1123762338607395</v>
      </c>
      <c r="AA358" s="31">
        <f t="shared" si="93"/>
        <v>-0.29896877745224681</v>
      </c>
      <c r="AB358" s="31">
        <f t="shared" si="94"/>
        <v>-0.33826201917984439</v>
      </c>
      <c r="AC358" s="31">
        <f t="shared" si="95"/>
        <v>-0.65250839808947469</v>
      </c>
      <c r="AD358" s="31">
        <f t="shared" si="96"/>
        <v>-0.51307523344960371</v>
      </c>
      <c r="AE358" s="31">
        <f t="shared" si="97"/>
        <v>-0.58203178650708198</v>
      </c>
      <c r="AF358" s="31">
        <f t="shared" si="98"/>
        <v>0.38895315452207002</v>
      </c>
      <c r="AG358" s="31"/>
      <c r="AH358">
        <v>-0.84263922295885296</v>
      </c>
      <c r="AJ358">
        <v>-0.35347434659339499</v>
      </c>
      <c r="AK358">
        <v>-2</v>
      </c>
      <c r="AL358">
        <v>-3.6772959991540528</v>
      </c>
      <c r="AM358">
        <v>-2</v>
      </c>
      <c r="AN358">
        <v>0.20993978515530379</v>
      </c>
      <c r="AO358">
        <v>4</v>
      </c>
      <c r="AP358">
        <v>0</v>
      </c>
      <c r="AQ358">
        <v>4</v>
      </c>
      <c r="AS358">
        <v>-0.35347434659339499</v>
      </c>
      <c r="AT358">
        <v>-2</v>
      </c>
      <c r="AU358">
        <v>-3.6772959991540528</v>
      </c>
      <c r="AV358">
        <v>-2</v>
      </c>
      <c r="AW358">
        <v>-4.3078893894378502E-2</v>
      </c>
      <c r="AX358">
        <v>-8.5248884735999897E-2</v>
      </c>
      <c r="AY358">
        <v>-3.9226294579821879</v>
      </c>
      <c r="AZ358">
        <v>-8.5248884735999897E-2</v>
      </c>
      <c r="BB358">
        <f t="shared" si="104"/>
        <v>-8.5248884735999897E-2</v>
      </c>
    </row>
    <row r="359" spans="1:54" x14ac:dyDescent="0.3">
      <c r="A359">
        <v>22</v>
      </c>
      <c r="B359" t="s">
        <v>56</v>
      </c>
      <c r="C359" t="s">
        <v>51</v>
      </c>
      <c r="D359" t="s">
        <v>52</v>
      </c>
      <c r="F359" s="22">
        <v>0</v>
      </c>
      <c r="G359" s="22">
        <f t="shared" si="99"/>
        <v>1</v>
      </c>
      <c r="H359" s="26">
        <f t="shared" si="100"/>
        <v>0</v>
      </c>
      <c r="I359" s="38">
        <f t="shared" si="101"/>
        <v>1</v>
      </c>
      <c r="J359">
        <f t="shared" si="80"/>
        <v>0</v>
      </c>
      <c r="K359">
        <f t="shared" si="102"/>
        <v>3</v>
      </c>
      <c r="L359">
        <f t="shared" si="103"/>
        <v>0</v>
      </c>
      <c r="M359" s="31">
        <f t="shared" si="81"/>
        <v>1.4936718388142658</v>
      </c>
      <c r="N359" s="31">
        <f t="shared" si="82"/>
        <v>1.5262925544233441</v>
      </c>
      <c r="O359" s="31">
        <f t="shared" si="83"/>
        <v>0.80375281058955239</v>
      </c>
      <c r="P359" s="31">
        <f t="shared" si="84"/>
        <v>2.2473509866046948</v>
      </c>
      <c r="Q359" s="31">
        <f t="shared" si="85"/>
        <v>2.3805154448720941E-2</v>
      </c>
      <c r="R359" s="31">
        <f t="shared" si="86"/>
        <v>1.347598563762181</v>
      </c>
      <c r="T359" s="31">
        <f t="shared" si="87"/>
        <v>0.97515506572175359</v>
      </c>
      <c r="U359" s="31">
        <f t="shared" si="88"/>
        <v>0.93715473903324764</v>
      </c>
      <c r="V359" s="31">
        <f t="shared" si="89"/>
        <v>0.14828093233857315</v>
      </c>
      <c r="W359" s="31">
        <f t="shared" si="90"/>
        <v>1.3576232644353825</v>
      </c>
      <c r="X359" s="31">
        <f t="shared" si="91"/>
        <v>0.30443089334535484</v>
      </c>
      <c r="Y359" s="31">
        <f t="shared" si="92"/>
        <v>1.3621035074179917</v>
      </c>
      <c r="AA359" s="31">
        <f t="shared" si="93"/>
        <v>-0.37499493052908689</v>
      </c>
      <c r="AB359" s="31">
        <f t="shared" si="94"/>
        <v>-0.411938224634672</v>
      </c>
      <c r="AC359" s="31">
        <f t="shared" si="95"/>
        <v>-0.53686231420618657</v>
      </c>
      <c r="AD359" s="31">
        <f t="shared" si="96"/>
        <v>-0.30077446726201257</v>
      </c>
      <c r="AE359" s="31">
        <f t="shared" si="97"/>
        <v>-0.55712700296639728</v>
      </c>
      <c r="AF359" s="31">
        <f t="shared" si="98"/>
        <v>0.40706732734163087</v>
      </c>
      <c r="AG359" s="31"/>
      <c r="AH359">
        <v>-0.84263922295885274</v>
      </c>
      <c r="AJ359">
        <v>-0.35347434659339499</v>
      </c>
      <c r="AK359">
        <v>-2</v>
      </c>
      <c r="AL359">
        <v>-3.6772959991540528</v>
      </c>
      <c r="AM359">
        <v>-2</v>
      </c>
      <c r="AN359">
        <v>0.20993978515530379</v>
      </c>
      <c r="AO359">
        <v>4</v>
      </c>
      <c r="AP359">
        <v>0</v>
      </c>
      <c r="AQ359">
        <v>4</v>
      </c>
      <c r="AS359">
        <v>-0.35347434659339499</v>
      </c>
      <c r="AT359">
        <v>-2</v>
      </c>
      <c r="AU359">
        <v>-3.6772959991540528</v>
      </c>
      <c r="AV359">
        <v>-2</v>
      </c>
      <c r="AW359">
        <v>-4.3078893894378502E-2</v>
      </c>
      <c r="AX359">
        <v>-8.5248884735999897E-2</v>
      </c>
      <c r="AY359">
        <v>-3.9226294579821879</v>
      </c>
      <c r="AZ359">
        <v>-8.5248884735999897E-2</v>
      </c>
      <c r="BB359">
        <f t="shared" si="104"/>
        <v>-8.5248884735999897E-2</v>
      </c>
    </row>
    <row r="360" spans="1:54" x14ac:dyDescent="0.3">
      <c r="A360">
        <v>22</v>
      </c>
      <c r="B360" t="s">
        <v>57</v>
      </c>
      <c r="C360" t="s">
        <v>51</v>
      </c>
      <c r="D360" t="s">
        <v>52</v>
      </c>
      <c r="F360" s="22">
        <v>0</v>
      </c>
      <c r="G360" s="22">
        <f t="shared" si="99"/>
        <v>0</v>
      </c>
      <c r="H360" s="26">
        <f t="shared" si="100"/>
        <v>0</v>
      </c>
      <c r="I360" s="38">
        <f t="shared" si="101"/>
        <v>1</v>
      </c>
      <c r="J360">
        <f t="shared" si="80"/>
        <v>0</v>
      </c>
      <c r="K360">
        <f t="shared" si="102"/>
        <v>3</v>
      </c>
      <c r="L360">
        <f t="shared" si="103"/>
        <v>0</v>
      </c>
      <c r="M360" s="31">
        <f t="shared" si="81"/>
        <v>-2.3714287599236463E-2</v>
      </c>
      <c r="N360" s="31">
        <f t="shared" si="82"/>
        <v>-2.5795938452367901E-2</v>
      </c>
      <c r="O360" s="31">
        <f t="shared" si="83"/>
        <v>-0.54828450723304634</v>
      </c>
      <c r="P360" s="31">
        <f t="shared" si="84"/>
        <v>-0.53509545422279003</v>
      </c>
      <c r="Q360" s="31">
        <f t="shared" si="85"/>
        <v>8.0648823528689326E-3</v>
      </c>
      <c r="R360" s="31">
        <f t="shared" si="86"/>
        <v>-0.61704043143749765</v>
      </c>
      <c r="T360" s="31">
        <f t="shared" si="87"/>
        <v>-3.5811393294490047E-2</v>
      </c>
      <c r="U360" s="31">
        <f t="shared" si="88"/>
        <v>-7.4867166178955322E-2</v>
      </c>
      <c r="V360" s="31">
        <f t="shared" si="89"/>
        <v>-0.39059654064853211</v>
      </c>
      <c r="W360" s="31">
        <f t="shared" si="90"/>
        <v>-0.40297461798586454</v>
      </c>
      <c r="X360" s="31">
        <f t="shared" si="91"/>
        <v>0.28118803792945224</v>
      </c>
      <c r="Y360" s="31">
        <f t="shared" si="92"/>
        <v>-5.9793090887526185E-2</v>
      </c>
      <c r="AA360" s="31">
        <f t="shared" si="93"/>
        <v>-0.5592221273435104</v>
      </c>
      <c r="AB360" s="31">
        <f t="shared" si="94"/>
        <v>-0.60231175881611687</v>
      </c>
      <c r="AC360" s="31">
        <f t="shared" si="95"/>
        <v>-0.71540998622923235</v>
      </c>
      <c r="AD360" s="31">
        <f t="shared" si="96"/>
        <v>-0.72481650202582382</v>
      </c>
      <c r="AE360" s="31">
        <f t="shared" si="97"/>
        <v>-0.56018666375613535</v>
      </c>
      <c r="AF360" s="31">
        <f t="shared" si="98"/>
        <v>-0.4809908745164897</v>
      </c>
      <c r="AG360" s="31"/>
      <c r="AH360">
        <v>0.12525425559422521</v>
      </c>
      <c r="AJ360">
        <v>-1.9891646861505841E-2</v>
      </c>
      <c r="AK360">
        <v>0</v>
      </c>
      <c r="AL360">
        <v>-1.555125517517858</v>
      </c>
      <c r="AM360">
        <v>0</v>
      </c>
      <c r="AN360">
        <v>-0.20993978515530379</v>
      </c>
      <c r="AO360">
        <v>-4</v>
      </c>
      <c r="AP360">
        <v>0</v>
      </c>
      <c r="AQ360">
        <v>-4</v>
      </c>
      <c r="AS360">
        <v>-1.9891646861505841E-2</v>
      </c>
      <c r="AT360">
        <v>0</v>
      </c>
      <c r="AU360">
        <v>-1.555125517517858</v>
      </c>
      <c r="AV360">
        <v>0</v>
      </c>
      <c r="AW360">
        <v>-2.0075851137756499E-2</v>
      </c>
      <c r="AX360">
        <v>-3.4914852864000097E-2</v>
      </c>
      <c r="AY360">
        <v>5.0321497308416516</v>
      </c>
      <c r="AZ360">
        <v>-3.4914852864000097E-2</v>
      </c>
      <c r="BB360">
        <f t="shared" si="104"/>
        <v>-3.4914852864000097E-2</v>
      </c>
    </row>
    <row r="361" spans="1:54" x14ac:dyDescent="0.3">
      <c r="A361">
        <v>22</v>
      </c>
      <c r="B361" t="s">
        <v>58</v>
      </c>
      <c r="C361" t="s">
        <v>51</v>
      </c>
      <c r="D361" t="s">
        <v>52</v>
      </c>
      <c r="F361" s="22">
        <v>0</v>
      </c>
      <c r="G361" s="22">
        <f t="shared" si="99"/>
        <v>0</v>
      </c>
      <c r="H361" s="26">
        <f t="shared" si="100"/>
        <v>1</v>
      </c>
      <c r="I361" s="38">
        <f t="shared" si="101"/>
        <v>0</v>
      </c>
      <c r="J361">
        <f t="shared" si="80"/>
        <v>1</v>
      </c>
      <c r="K361">
        <f t="shared" si="102"/>
        <v>3</v>
      </c>
      <c r="L361">
        <f t="shared" si="103"/>
        <v>3</v>
      </c>
      <c r="M361" s="31">
        <f t="shared" si="81"/>
        <v>-1.4135176199578494E-2</v>
      </c>
      <c r="N361" s="31">
        <f t="shared" si="82"/>
        <v>-1.3113757780718551E-2</v>
      </c>
      <c r="O361" s="31">
        <f t="shared" si="83"/>
        <v>-0.18017094017094015</v>
      </c>
      <c r="P361" s="31">
        <f t="shared" si="84"/>
        <v>-0.18629807692307684</v>
      </c>
      <c r="Q361" s="31">
        <f t="shared" si="85"/>
        <v>-0.28066543530470256</v>
      </c>
      <c r="R361" s="31">
        <f t="shared" si="86"/>
        <v>-0.49598507689304389</v>
      </c>
      <c r="T361" s="31">
        <f t="shared" si="87"/>
        <v>0.28076702350365212</v>
      </c>
      <c r="U361" s="31">
        <f t="shared" si="88"/>
        <v>0.16094325441427418</v>
      </c>
      <c r="V361" s="31">
        <f t="shared" si="89"/>
        <v>0.10392259600626988</v>
      </c>
      <c r="W361" s="31">
        <f t="shared" si="90"/>
        <v>1.108312884247598</v>
      </c>
      <c r="X361" s="31">
        <f t="shared" si="91"/>
        <v>-0.11872551836435827</v>
      </c>
      <c r="Y361" s="31">
        <f t="shared" si="92"/>
        <v>-7.4649748463710558E-2</v>
      </c>
      <c r="AA361" s="31">
        <f t="shared" si="93"/>
        <v>-0.32255071323087187</v>
      </c>
      <c r="AB361" s="31">
        <f t="shared" si="94"/>
        <v>-0.44032984044286616</v>
      </c>
      <c r="AC361" s="31">
        <f t="shared" si="95"/>
        <v>-0.41874116214085066</v>
      </c>
      <c r="AD361" s="31">
        <f t="shared" si="96"/>
        <v>0.50958456404265262</v>
      </c>
      <c r="AE361" s="31">
        <f t="shared" si="97"/>
        <v>-0.63609797378039468</v>
      </c>
      <c r="AF361" s="31">
        <f t="shared" si="98"/>
        <v>-0.36703605323650096</v>
      </c>
      <c r="AG361" s="31"/>
      <c r="AH361">
        <v>6.2697515567266923E-2</v>
      </c>
      <c r="AJ361">
        <v>0.72728180740690418</v>
      </c>
      <c r="AK361">
        <v>4</v>
      </c>
      <c r="AL361">
        <v>-1.555125517517858</v>
      </c>
      <c r="AM361">
        <v>4</v>
      </c>
      <c r="AN361">
        <v>-0.56175857180331246</v>
      </c>
      <c r="AO361">
        <v>-12</v>
      </c>
      <c r="AP361">
        <v>0</v>
      </c>
      <c r="AQ361">
        <v>-12</v>
      </c>
      <c r="AS361">
        <v>0.72728180740690418</v>
      </c>
      <c r="AT361">
        <v>4</v>
      </c>
      <c r="AU361">
        <v>-1.555125517517858</v>
      </c>
      <c r="AV361">
        <v>4</v>
      </c>
      <c r="AW361">
        <v>9.6826304635094868E-2</v>
      </c>
      <c r="AX361">
        <v>0.1343779946496001</v>
      </c>
      <c r="AY361">
        <v>-6.1682862041012259</v>
      </c>
      <c r="AZ361">
        <v>0.1343779946496001</v>
      </c>
      <c r="BB361">
        <f t="shared" si="104"/>
        <v>0.1343779946496001</v>
      </c>
    </row>
    <row r="362" spans="1:54" x14ac:dyDescent="0.3">
      <c r="A362">
        <v>22</v>
      </c>
      <c r="B362" t="s">
        <v>59</v>
      </c>
      <c r="C362" t="s">
        <v>51</v>
      </c>
      <c r="D362" t="s">
        <v>52</v>
      </c>
      <c r="F362" s="22">
        <v>0</v>
      </c>
      <c r="G362" s="22">
        <f t="shared" si="99"/>
        <v>1</v>
      </c>
      <c r="H362" s="26">
        <f t="shared" si="100"/>
        <v>0</v>
      </c>
      <c r="I362" s="38">
        <f t="shared" si="101"/>
        <v>1</v>
      </c>
      <c r="J362">
        <f t="shared" si="80"/>
        <v>0</v>
      </c>
      <c r="K362">
        <f t="shared" si="102"/>
        <v>3</v>
      </c>
      <c r="L362">
        <f t="shared" si="103"/>
        <v>0</v>
      </c>
      <c r="M362" s="31">
        <f t="shared" si="81"/>
        <v>9.3984593633566343E-2</v>
      </c>
      <c r="N362" s="31">
        <f t="shared" si="82"/>
        <v>0.10559946326466454</v>
      </c>
      <c r="O362" s="31">
        <f t="shared" si="83"/>
        <v>-0.56013604034959497</v>
      </c>
      <c r="P362" s="31">
        <f t="shared" si="84"/>
        <v>-0.4301383591934374</v>
      </c>
      <c r="Q362" s="31">
        <f t="shared" si="85"/>
        <v>-0.25414483291813417</v>
      </c>
      <c r="R362" s="31">
        <f t="shared" si="86"/>
        <v>-0.29867574632529287</v>
      </c>
      <c r="T362" s="31">
        <f t="shared" si="87"/>
        <v>0.10563942988893056</v>
      </c>
      <c r="U362" s="31">
        <f t="shared" si="88"/>
        <v>7.2145837344507108E-2</v>
      </c>
      <c r="V362" s="31">
        <f t="shared" si="89"/>
        <v>-0.15883419832860826</v>
      </c>
      <c r="W362" s="31">
        <f t="shared" si="90"/>
        <v>-0.30896948151464365</v>
      </c>
      <c r="X362" s="31">
        <f t="shared" si="91"/>
        <v>-7.4507258665515982E-2</v>
      </c>
      <c r="Y362" s="31">
        <f t="shared" si="92"/>
        <v>0.26664930470575493</v>
      </c>
      <c r="AA362" s="31">
        <f t="shared" si="93"/>
        <v>-0.60286585425015482</v>
      </c>
      <c r="AB362" s="31">
        <f t="shared" si="94"/>
        <v>-0.63398333261593698</v>
      </c>
      <c r="AC362" s="31">
        <f t="shared" si="95"/>
        <v>-0.62358530229907183</v>
      </c>
      <c r="AD362" s="31">
        <f t="shared" si="96"/>
        <v>-0.73757479120873848</v>
      </c>
      <c r="AE362" s="31">
        <f t="shared" si="97"/>
        <v>-0.62297393254540701</v>
      </c>
      <c r="AF362" s="31">
        <f t="shared" si="98"/>
        <v>-0.26430230451965608</v>
      </c>
      <c r="AG362" s="31"/>
      <c r="AH362">
        <v>0.65468745179736076</v>
      </c>
      <c r="AJ362">
        <v>-0.35391581395200322</v>
      </c>
      <c r="AK362">
        <v>-2</v>
      </c>
      <c r="AL362">
        <v>-3.6772959991540528</v>
      </c>
      <c r="AM362">
        <v>-2</v>
      </c>
      <c r="AN362">
        <v>0.56175857180331246</v>
      </c>
      <c r="AO362">
        <v>12</v>
      </c>
      <c r="AP362">
        <v>0</v>
      </c>
      <c r="AQ362">
        <v>12</v>
      </c>
      <c r="AS362">
        <v>-0.35391581395200322</v>
      </c>
      <c r="AT362">
        <v>-2</v>
      </c>
      <c r="AU362">
        <v>-3.6772959991540528</v>
      </c>
      <c r="AV362">
        <v>-2</v>
      </c>
      <c r="AW362">
        <v>-3.3671559602959818E-2</v>
      </c>
      <c r="AX362">
        <v>-1.42142570495999E-2</v>
      </c>
      <c r="AY362">
        <v>5.058765931241763</v>
      </c>
      <c r="AZ362">
        <v>-1.42142570495999E-2</v>
      </c>
      <c r="BB362">
        <f t="shared" si="104"/>
        <v>-1.42142570495999E-2</v>
      </c>
    </row>
    <row r="363" spans="1:54" x14ac:dyDescent="0.3">
      <c r="A363">
        <v>23</v>
      </c>
      <c r="B363" t="s">
        <v>60</v>
      </c>
      <c r="C363" t="s">
        <v>61</v>
      </c>
      <c r="D363" t="s">
        <v>62</v>
      </c>
      <c r="F363" s="22">
        <v>0</v>
      </c>
      <c r="G363" s="22">
        <f t="shared" si="99"/>
        <v>0</v>
      </c>
      <c r="H363" s="26">
        <f t="shared" si="100"/>
        <v>0</v>
      </c>
      <c r="I363" s="38">
        <f t="shared" si="101"/>
        <v>1</v>
      </c>
      <c r="J363">
        <f t="shared" si="80"/>
        <v>0</v>
      </c>
      <c r="K363">
        <f t="shared" si="102"/>
        <v>4</v>
      </c>
      <c r="L363">
        <f t="shared" si="103"/>
        <v>0</v>
      </c>
      <c r="M363" s="31">
        <f t="shared" si="81"/>
        <v>0.26590296122256951</v>
      </c>
      <c r="N363" s="31">
        <f t="shared" si="82"/>
        <v>0.27519670313893163</v>
      </c>
      <c r="O363" s="31">
        <f t="shared" si="83"/>
        <v>-0.34586768003367246</v>
      </c>
      <c r="P363" s="31">
        <f t="shared" si="84"/>
        <v>0.12371457448460878</v>
      </c>
      <c r="Q363" s="31">
        <f t="shared" si="85"/>
        <v>-1.5192608418705358E-2</v>
      </c>
      <c r="R363" s="31">
        <f t="shared" si="86"/>
        <v>-0.40526421339067187</v>
      </c>
      <c r="T363" s="31">
        <f t="shared" si="87"/>
        <v>0.13657754247150977</v>
      </c>
      <c r="U363" s="31">
        <f t="shared" si="88"/>
        <v>0.14675819077612168</v>
      </c>
      <c r="V363" s="31">
        <f t="shared" si="89"/>
        <v>-0.37138246257779067</v>
      </c>
      <c r="W363" s="31">
        <f t="shared" si="90"/>
        <v>0.11778107755247753</v>
      </c>
      <c r="X363" s="31">
        <f t="shared" si="91"/>
        <v>0.26155507583393922</v>
      </c>
      <c r="Y363" s="31">
        <f t="shared" si="92"/>
        <v>0.79684924429233783</v>
      </c>
      <c r="AA363" s="31">
        <f t="shared" si="93"/>
        <v>-0.62161012172425867</v>
      </c>
      <c r="AB363" s="31">
        <f t="shared" si="94"/>
        <v>-0.61762245663061122</v>
      </c>
      <c r="AC363" s="31">
        <f t="shared" si="95"/>
        <v>-0.75764439965699326</v>
      </c>
      <c r="AD363" s="31">
        <f t="shared" si="96"/>
        <v>-0.62729700030084767</v>
      </c>
      <c r="AE363" s="31">
        <f t="shared" si="97"/>
        <v>-0.55814805485427821</v>
      </c>
      <c r="AF363" s="31">
        <f t="shared" si="98"/>
        <v>0.32728863659369778</v>
      </c>
      <c r="AG363" s="31"/>
      <c r="AH363">
        <v>-0.48819242161493359</v>
      </c>
      <c r="AJ363">
        <v>7.0353626975404954E-2</v>
      </c>
      <c r="AK363">
        <v>-0.33333333333333331</v>
      </c>
      <c r="AL363">
        <v>-1.647233355557836</v>
      </c>
      <c r="AM363">
        <v>-0.33333333333333331</v>
      </c>
      <c r="AN363">
        <v>-0.20971046351195269</v>
      </c>
      <c r="AO363">
        <v>-2</v>
      </c>
      <c r="AP363">
        <v>0</v>
      </c>
      <c r="AQ363">
        <v>-2</v>
      </c>
      <c r="AS363">
        <v>7.0353626975404954E-2</v>
      </c>
      <c r="AT363">
        <v>-0.33333333333333331</v>
      </c>
      <c r="AU363">
        <v>-1.647233355557836</v>
      </c>
      <c r="AV363">
        <v>-0.33333333333333331</v>
      </c>
      <c r="AW363">
        <v>-0.34570262703515792</v>
      </c>
      <c r="AX363">
        <v>-0.38741759999999997</v>
      </c>
      <c r="AY363">
        <v>-0.8145545659411374</v>
      </c>
      <c r="AZ363">
        <v>-0.38741759999999997</v>
      </c>
      <c r="BB363">
        <f t="shared" si="104"/>
        <v>-0.38741759999999997</v>
      </c>
    </row>
    <row r="364" spans="1:54" x14ac:dyDescent="0.3">
      <c r="A364">
        <v>23</v>
      </c>
      <c r="B364" t="s">
        <v>63</v>
      </c>
      <c r="C364" t="s">
        <v>61</v>
      </c>
      <c r="D364" t="s">
        <v>62</v>
      </c>
      <c r="F364" s="22">
        <v>0</v>
      </c>
      <c r="G364" s="22">
        <f t="shared" si="99"/>
        <v>1</v>
      </c>
      <c r="H364" s="26">
        <f t="shared" si="100"/>
        <v>0</v>
      </c>
      <c r="I364" s="38">
        <f t="shared" si="101"/>
        <v>1</v>
      </c>
      <c r="J364">
        <f t="shared" si="80"/>
        <v>0</v>
      </c>
      <c r="K364">
        <f t="shared" si="102"/>
        <v>4</v>
      </c>
      <c r="L364">
        <f t="shared" si="103"/>
        <v>0</v>
      </c>
      <c r="M364" s="31">
        <f t="shared" si="81"/>
        <v>1.881438281762549</v>
      </c>
      <c r="N364" s="31">
        <f t="shared" si="82"/>
        <v>1.8980733104607859</v>
      </c>
      <c r="O364" s="31">
        <f t="shared" si="83"/>
        <v>0.8488454732144276</v>
      </c>
      <c r="P364" s="31">
        <f t="shared" si="84"/>
        <v>5.5877733347743073</v>
      </c>
      <c r="Q364" s="31">
        <f t="shared" si="85"/>
        <v>-2.2058081488823374E-2</v>
      </c>
      <c r="R364" s="31">
        <f t="shared" si="86"/>
        <v>1.2768120770468769</v>
      </c>
      <c r="T364" s="31">
        <f t="shared" si="87"/>
        <v>1.0631090477665632</v>
      </c>
      <c r="U364" s="31">
        <f t="shared" si="88"/>
        <v>1.0592037304985731</v>
      </c>
      <c r="V364" s="31">
        <f t="shared" si="89"/>
        <v>0.29102282283911224</v>
      </c>
      <c r="W364" s="31">
        <f t="shared" si="90"/>
        <v>4.6209672444863497</v>
      </c>
      <c r="X364" s="31">
        <f t="shared" si="91"/>
        <v>0.28217772654954432</v>
      </c>
      <c r="Y364" s="31">
        <f t="shared" si="92"/>
        <v>2.7939044948378666</v>
      </c>
      <c r="AA364" s="31">
        <f t="shared" si="93"/>
        <v>-0.28078624087142057</v>
      </c>
      <c r="AB364" s="31">
        <f t="shared" si="94"/>
        <v>-0.29815826183761235</v>
      </c>
      <c r="AC364" s="31">
        <f t="shared" si="95"/>
        <v>-0.50166596344251402</v>
      </c>
      <c r="AD364" s="31">
        <f t="shared" si="96"/>
        <v>0.8873179960154991</v>
      </c>
      <c r="AE364" s="31">
        <f t="shared" si="97"/>
        <v>-0.56544768676950286</v>
      </c>
      <c r="AF364" s="31">
        <f t="shared" si="98"/>
        <v>1.7586959924706116</v>
      </c>
      <c r="AG364" s="31"/>
      <c r="AH364">
        <v>-2.141833280336106</v>
      </c>
      <c r="AJ364">
        <v>7.0353626975404954E-2</v>
      </c>
      <c r="AK364">
        <v>-0.33333333333333331</v>
      </c>
      <c r="AL364">
        <v>-1.647233355557836</v>
      </c>
      <c r="AM364">
        <v>-0.33333333333333331</v>
      </c>
      <c r="AN364">
        <v>-0.20971046351195269</v>
      </c>
      <c r="AO364">
        <v>-2</v>
      </c>
      <c r="AP364">
        <v>0</v>
      </c>
      <c r="AQ364">
        <v>-2</v>
      </c>
      <c r="AS364">
        <v>7.0353626975404954E-2</v>
      </c>
      <c r="AT364">
        <v>-0.33333333333333331</v>
      </c>
      <c r="AU364">
        <v>-1.647233355557836</v>
      </c>
      <c r="AV364">
        <v>-0.33333333333333331</v>
      </c>
      <c r="AW364">
        <v>-0.29537943756564478</v>
      </c>
      <c r="AX364">
        <v>-0.37175039999999998</v>
      </c>
      <c r="AY364">
        <v>-0.29245147519493958</v>
      </c>
      <c r="AZ364">
        <v>-0.37175039999999998</v>
      </c>
      <c r="BB364">
        <f t="shared" si="104"/>
        <v>-0.37175039999999998</v>
      </c>
    </row>
    <row r="365" spans="1:54" x14ac:dyDescent="0.3">
      <c r="A365">
        <v>23</v>
      </c>
      <c r="B365" t="s">
        <v>64</v>
      </c>
      <c r="C365" t="s">
        <v>61</v>
      </c>
      <c r="D365" t="s">
        <v>62</v>
      </c>
      <c r="F365" s="22">
        <v>0</v>
      </c>
      <c r="G365" s="22">
        <f t="shared" si="99"/>
        <v>1</v>
      </c>
      <c r="H365" s="26">
        <f t="shared" si="100"/>
        <v>0</v>
      </c>
      <c r="I365" s="38">
        <f t="shared" si="101"/>
        <v>0</v>
      </c>
      <c r="J365">
        <f t="shared" si="80"/>
        <v>1</v>
      </c>
      <c r="K365">
        <f t="shared" si="102"/>
        <v>4</v>
      </c>
      <c r="L365">
        <f t="shared" si="103"/>
        <v>0</v>
      </c>
      <c r="M365" s="31">
        <f t="shared" si="81"/>
        <v>-0.15113954459274559</v>
      </c>
      <c r="N365" s="31">
        <f t="shared" si="82"/>
        <v>-0.14161448998989767</v>
      </c>
      <c r="O365" s="31">
        <f t="shared" si="83"/>
        <v>-0.63459351470052383</v>
      </c>
      <c r="P365" s="31">
        <f t="shared" si="84"/>
        <v>-0.5196138181102441</v>
      </c>
      <c r="Q365" s="31">
        <f t="shared" si="85"/>
        <v>-0.17280672729930543</v>
      </c>
      <c r="R365" s="31">
        <f t="shared" si="86"/>
        <v>-0.70550641549542437</v>
      </c>
      <c r="T365" s="31">
        <f t="shared" si="87"/>
        <v>-9.0621573731066593E-2</v>
      </c>
      <c r="U365" s="31">
        <f t="shared" si="88"/>
        <v>-8.9330464072599036E-2</v>
      </c>
      <c r="V365" s="31">
        <f t="shared" si="89"/>
        <v>-0.54590921295523498</v>
      </c>
      <c r="W365" s="31">
        <f t="shared" si="90"/>
        <v>-0.34977811132596442</v>
      </c>
      <c r="X365" s="31">
        <f t="shared" si="91"/>
        <v>9.6869504515337615E-3</v>
      </c>
      <c r="Y365" s="31">
        <f t="shared" si="92"/>
        <v>0.2814782245639415</v>
      </c>
      <c r="AA365" s="31">
        <f t="shared" si="93"/>
        <v>-0.68504750015895455</v>
      </c>
      <c r="AB365" s="31">
        <f t="shared" si="94"/>
        <v>-0.68189125951863561</v>
      </c>
      <c r="AC365" s="31">
        <f t="shared" si="95"/>
        <v>-0.81981055323276497</v>
      </c>
      <c r="AD365" s="31">
        <f t="shared" si="96"/>
        <v>-0.74311293808884393</v>
      </c>
      <c r="AE365" s="31">
        <f t="shared" si="97"/>
        <v>-0.65591946788585531</v>
      </c>
      <c r="AF365" s="31">
        <f t="shared" si="98"/>
        <v>-9.2729227902300232E-2</v>
      </c>
      <c r="AG365" s="31"/>
      <c r="AH365">
        <v>0.64467364776785341</v>
      </c>
      <c r="AJ365">
        <v>8.0112051390214614E-2</v>
      </c>
      <c r="AK365">
        <v>1</v>
      </c>
      <c r="AL365">
        <v>-1.647233355557836</v>
      </c>
      <c r="AM365">
        <v>1</v>
      </c>
      <c r="AN365">
        <v>0.20971046351195269</v>
      </c>
      <c r="AO365">
        <v>2</v>
      </c>
      <c r="AP365">
        <v>0</v>
      </c>
      <c r="AQ365">
        <v>2</v>
      </c>
      <c r="AS365">
        <v>8.0112051390214614E-2</v>
      </c>
      <c r="AT365">
        <v>1</v>
      </c>
      <c r="AU365">
        <v>-1.647233355557836</v>
      </c>
      <c r="AV365">
        <v>1</v>
      </c>
      <c r="AW365">
        <v>0.27592012874569261</v>
      </c>
      <c r="AX365">
        <v>0.36</v>
      </c>
      <c r="AY365">
        <v>9.0561146187936731E-2</v>
      </c>
      <c r="AZ365">
        <v>0.36</v>
      </c>
      <c r="BB365">
        <f t="shared" si="104"/>
        <v>0.36</v>
      </c>
    </row>
    <row r="366" spans="1:54" x14ac:dyDescent="0.3">
      <c r="A366">
        <v>23</v>
      </c>
      <c r="B366" t="s">
        <v>65</v>
      </c>
      <c r="C366" t="s">
        <v>61</v>
      </c>
      <c r="D366" t="s">
        <v>62</v>
      </c>
      <c r="F366" s="22">
        <v>0</v>
      </c>
      <c r="G366" s="22">
        <f t="shared" si="99"/>
        <v>0</v>
      </c>
      <c r="H366" s="26">
        <f t="shared" si="100"/>
        <v>0</v>
      </c>
      <c r="I366" s="38">
        <f t="shared" si="101"/>
        <v>0</v>
      </c>
      <c r="J366">
        <f t="shared" si="80"/>
        <v>1</v>
      </c>
      <c r="K366">
        <f t="shared" si="102"/>
        <v>4</v>
      </c>
      <c r="L366">
        <f t="shared" si="103"/>
        <v>0</v>
      </c>
      <c r="M366" s="31">
        <f t="shared" si="81"/>
        <v>0.69911291304237966</v>
      </c>
      <c r="N366" s="31">
        <f t="shared" si="82"/>
        <v>0.69927926030262078</v>
      </c>
      <c r="O366" s="31">
        <f t="shared" si="83"/>
        <v>0.50677176927762091</v>
      </c>
      <c r="P366" s="31">
        <f t="shared" si="84"/>
        <v>0.63520282743845091</v>
      </c>
      <c r="Q366" s="31">
        <f t="shared" si="85"/>
        <v>-0.17802597260311911</v>
      </c>
      <c r="R366" s="31">
        <f t="shared" si="86"/>
        <v>1.1399505356789434</v>
      </c>
      <c r="T366" s="31">
        <f t="shared" si="87"/>
        <v>0.59327429515894003</v>
      </c>
      <c r="U366" s="31">
        <f t="shared" si="88"/>
        <v>0.57871672424101162</v>
      </c>
      <c r="V366" s="31">
        <f t="shared" si="89"/>
        <v>0.23928579503595088</v>
      </c>
      <c r="W366" s="31">
        <f t="shared" si="90"/>
        <v>0.39756338723293028</v>
      </c>
      <c r="X366" s="31">
        <f t="shared" si="91"/>
        <v>-9.9094550581015095E-4</v>
      </c>
      <c r="Y366" s="31">
        <f t="shared" si="92"/>
        <v>4.2393724937954911</v>
      </c>
      <c r="AA366" s="31">
        <f t="shared" si="93"/>
        <v>-0.42962385852716278</v>
      </c>
      <c r="AB366" s="31">
        <f t="shared" si="94"/>
        <v>-0.44334507112116234</v>
      </c>
      <c r="AC366" s="31">
        <f t="shared" si="95"/>
        <v>-0.48897716847826717</v>
      </c>
      <c r="AD366" s="31">
        <f t="shared" si="96"/>
        <v>-0.43291020147154491</v>
      </c>
      <c r="AE366" s="31">
        <f t="shared" si="97"/>
        <v>-0.66659476272144014</v>
      </c>
      <c r="AF366" s="31">
        <f t="shared" si="98"/>
        <v>2.5494143229098163</v>
      </c>
      <c r="AG366" s="31"/>
      <c r="AH366">
        <v>0.38023713294739969</v>
      </c>
      <c r="AJ366">
        <v>8.0112051390214614E-2</v>
      </c>
      <c r="AK366">
        <v>1</v>
      </c>
      <c r="AL366">
        <v>-1.647233355557836</v>
      </c>
      <c r="AM366">
        <v>1</v>
      </c>
      <c r="AN366">
        <v>0.20971046351195269</v>
      </c>
      <c r="AO366">
        <v>2</v>
      </c>
      <c r="AP366">
        <v>0</v>
      </c>
      <c r="AQ366">
        <v>2</v>
      </c>
      <c r="AS366">
        <v>8.0112051390214614E-2</v>
      </c>
      <c r="AT366">
        <v>1</v>
      </c>
      <c r="AU366">
        <v>-1.647233355557836</v>
      </c>
      <c r="AV366">
        <v>1</v>
      </c>
      <c r="AW366">
        <v>0.26485148361136351</v>
      </c>
      <c r="AX366">
        <v>0.36</v>
      </c>
      <c r="AY366">
        <v>-2.4276047080728041E-2</v>
      </c>
      <c r="AZ366">
        <v>0.36</v>
      </c>
      <c r="BB366">
        <f t="shared" si="104"/>
        <v>0.36</v>
      </c>
    </row>
    <row r="367" spans="1:54" x14ac:dyDescent="0.3">
      <c r="A367">
        <v>23</v>
      </c>
      <c r="B367" t="s">
        <v>66</v>
      </c>
      <c r="C367" t="s">
        <v>61</v>
      </c>
      <c r="D367" t="s">
        <v>62</v>
      </c>
      <c r="F367" s="22">
        <v>0</v>
      </c>
      <c r="G367" s="22">
        <f t="shared" si="99"/>
        <v>1</v>
      </c>
      <c r="H367" s="26">
        <f t="shared" si="100"/>
        <v>1</v>
      </c>
      <c r="I367" s="38">
        <f t="shared" si="101"/>
        <v>0</v>
      </c>
      <c r="J367">
        <f t="shared" si="80"/>
        <v>1</v>
      </c>
      <c r="K367">
        <f t="shared" si="102"/>
        <v>4</v>
      </c>
      <c r="L367">
        <f t="shared" si="103"/>
        <v>4</v>
      </c>
      <c r="M367" s="31">
        <f t="shared" si="81"/>
        <v>-0.20428985666674107</v>
      </c>
      <c r="N367" s="31">
        <f t="shared" si="82"/>
        <v>-0.19650221853246658</v>
      </c>
      <c r="O367" s="31">
        <f t="shared" si="83"/>
        <v>-0.33812782060471502</v>
      </c>
      <c r="P367" s="31">
        <f t="shared" si="84"/>
        <v>-0.27603879855049424</v>
      </c>
      <c r="Q367" s="31">
        <f t="shared" si="85"/>
        <v>-0.1084007045982161</v>
      </c>
      <c r="R367" s="31">
        <f t="shared" si="86"/>
        <v>-0.55702702712099295</v>
      </c>
      <c r="T367" s="31">
        <f t="shared" si="87"/>
        <v>-0.1269479757028408</v>
      </c>
      <c r="U367" s="31">
        <f t="shared" si="88"/>
        <v>-0.1367250956975587</v>
      </c>
      <c r="V367" s="31">
        <f t="shared" si="89"/>
        <v>-0.34905362005665597</v>
      </c>
      <c r="W367" s="31">
        <f t="shared" si="90"/>
        <v>-0.10976480328661657</v>
      </c>
      <c r="X367" s="31">
        <f t="shared" si="91"/>
        <v>0.13267283531804266</v>
      </c>
      <c r="Y367" s="31">
        <f t="shared" si="92"/>
        <v>0.54692857811675488</v>
      </c>
      <c r="AA367" s="31">
        <f t="shared" si="93"/>
        <v>-0.69362286495149206</v>
      </c>
      <c r="AB367" s="31">
        <f t="shared" si="94"/>
        <v>-0.69443028815974439</v>
      </c>
      <c r="AC367" s="31">
        <f t="shared" si="95"/>
        <v>-0.72650123865080385</v>
      </c>
      <c r="AD367" s="31">
        <f t="shared" si="96"/>
        <v>-0.6779448765983862</v>
      </c>
      <c r="AE367" s="31">
        <f t="shared" si="97"/>
        <v>-0.58839133898049079</v>
      </c>
      <c r="AF367" s="31">
        <f t="shared" si="98"/>
        <v>0.1072372565493091</v>
      </c>
      <c r="AG367" s="31"/>
      <c r="AH367">
        <v>0.47269494120290662</v>
      </c>
      <c r="AJ367">
        <v>0.129598412121738</v>
      </c>
      <c r="AK367">
        <v>1</v>
      </c>
      <c r="AL367">
        <v>-1.647233355557836</v>
      </c>
      <c r="AM367">
        <v>1</v>
      </c>
      <c r="AN367">
        <v>0.20971046351195269</v>
      </c>
      <c r="AO367">
        <v>2</v>
      </c>
      <c r="AP367">
        <v>0</v>
      </c>
      <c r="AQ367">
        <v>2</v>
      </c>
      <c r="AS367">
        <v>0.129598412121738</v>
      </c>
      <c r="AT367">
        <v>1</v>
      </c>
      <c r="AU367">
        <v>-1.647233355557836</v>
      </c>
      <c r="AV367">
        <v>1</v>
      </c>
      <c r="AW367">
        <v>0.24835603003418899</v>
      </c>
      <c r="AX367">
        <v>0.36</v>
      </c>
      <c r="AY367">
        <v>-0.19541637794391309</v>
      </c>
      <c r="AZ367">
        <v>0.36</v>
      </c>
      <c r="BB367">
        <f t="shared" si="104"/>
        <v>0.36</v>
      </c>
    </row>
    <row r="368" spans="1:54" x14ac:dyDescent="0.3">
      <c r="A368">
        <v>23</v>
      </c>
      <c r="B368" t="s">
        <v>67</v>
      </c>
      <c r="C368" t="s">
        <v>61</v>
      </c>
      <c r="D368" t="s">
        <v>62</v>
      </c>
      <c r="F368" s="22">
        <v>0</v>
      </c>
      <c r="G368" s="22">
        <f t="shared" si="99"/>
        <v>0</v>
      </c>
      <c r="H368" s="26">
        <f t="shared" si="100"/>
        <v>0</v>
      </c>
      <c r="I368" s="38">
        <f t="shared" si="101"/>
        <v>0</v>
      </c>
      <c r="J368">
        <f t="shared" si="80"/>
        <v>1</v>
      </c>
      <c r="K368">
        <f t="shared" si="102"/>
        <v>4</v>
      </c>
      <c r="L368">
        <f t="shared" si="103"/>
        <v>0</v>
      </c>
      <c r="M368" s="31">
        <f t="shared" si="81"/>
        <v>0.23841498134382258</v>
      </c>
      <c r="N368" s="31">
        <f t="shared" si="82"/>
        <v>0.24341452356857132</v>
      </c>
      <c r="O368" s="31">
        <f t="shared" si="83"/>
        <v>0.23720876154308793</v>
      </c>
      <c r="P368" s="31">
        <f t="shared" si="84"/>
        <v>0.45553064639805979</v>
      </c>
      <c r="Q368" s="31">
        <f t="shared" si="85"/>
        <v>-0.11769743234284684</v>
      </c>
      <c r="R368" s="31">
        <f t="shared" si="86"/>
        <v>0.55081886811934377</v>
      </c>
      <c r="T368" s="31">
        <f t="shared" si="87"/>
        <v>0.4061364804853328</v>
      </c>
      <c r="U368" s="31">
        <f t="shared" si="88"/>
        <v>0.39760077205427485</v>
      </c>
      <c r="V368" s="31">
        <f t="shared" si="89"/>
        <v>2.9320810547297856E-2</v>
      </c>
      <c r="W368" s="31">
        <f t="shared" si="90"/>
        <v>0.25725148369411893</v>
      </c>
      <c r="X368" s="31">
        <f t="shared" si="91"/>
        <v>0.14438918022164321</v>
      </c>
      <c r="Y368" s="31">
        <f t="shared" si="92"/>
        <v>1.3237091030324148</v>
      </c>
      <c r="AA368" s="31">
        <f t="shared" si="93"/>
        <v>-0.47302992432076674</v>
      </c>
      <c r="AB368" s="31">
        <f t="shared" si="94"/>
        <v>-0.48788029053421283</v>
      </c>
      <c r="AC368" s="31">
        <f t="shared" si="95"/>
        <v>-0.56720635752072546</v>
      </c>
      <c r="AD368" s="31">
        <f t="shared" si="96"/>
        <v>-0.56568033558762176</v>
      </c>
      <c r="AE368" s="31">
        <f t="shared" si="97"/>
        <v>-0.58600800530366348</v>
      </c>
      <c r="AF368" s="31">
        <f t="shared" si="98"/>
        <v>0.61835060895728999</v>
      </c>
      <c r="AG368" s="31"/>
      <c r="AH368">
        <v>-0.40784365729811223</v>
      </c>
      <c r="AJ368">
        <v>0.129598412121738</v>
      </c>
      <c r="AK368">
        <v>1</v>
      </c>
      <c r="AL368">
        <v>-1.647233355557836</v>
      </c>
      <c r="AM368">
        <v>1</v>
      </c>
      <c r="AN368">
        <v>0.20971046351195269</v>
      </c>
      <c r="AO368">
        <v>2</v>
      </c>
      <c r="AP368">
        <v>0</v>
      </c>
      <c r="AQ368">
        <v>2</v>
      </c>
      <c r="AS368">
        <v>0.129598412121738</v>
      </c>
      <c r="AT368">
        <v>1</v>
      </c>
      <c r="AU368">
        <v>-1.647233355557836</v>
      </c>
      <c r="AV368">
        <v>1</v>
      </c>
      <c r="AW368">
        <v>0.25942467516851808</v>
      </c>
      <c r="AX368">
        <v>0.36</v>
      </c>
      <c r="AY368">
        <v>-8.0579184675248217E-2</v>
      </c>
      <c r="AZ368">
        <v>0.36</v>
      </c>
      <c r="BB368">
        <f t="shared" si="104"/>
        <v>0.36</v>
      </c>
    </row>
    <row r="369" spans="1:54" x14ac:dyDescent="0.3">
      <c r="A369">
        <v>23</v>
      </c>
      <c r="B369" t="s">
        <v>68</v>
      </c>
      <c r="C369" t="s">
        <v>61</v>
      </c>
      <c r="D369" t="s">
        <v>62</v>
      </c>
      <c r="F369" s="22">
        <v>0</v>
      </c>
      <c r="G369" s="22">
        <f t="shared" si="99"/>
        <v>0</v>
      </c>
      <c r="H369" s="26">
        <f t="shared" si="100"/>
        <v>0</v>
      </c>
      <c r="I369" s="38">
        <f t="shared" si="101"/>
        <v>1</v>
      </c>
      <c r="J369">
        <f t="shared" si="80"/>
        <v>0</v>
      </c>
      <c r="K369">
        <f t="shared" si="102"/>
        <v>4</v>
      </c>
      <c r="L369">
        <f t="shared" si="103"/>
        <v>0</v>
      </c>
      <c r="M369" s="31">
        <f t="shared" si="81"/>
        <v>-0.16826868032356784</v>
      </c>
      <c r="N369" s="31">
        <f t="shared" si="82"/>
        <v>-0.16269898631966973</v>
      </c>
      <c r="O369" s="31">
        <f t="shared" si="83"/>
        <v>4.0072457340380833E-3</v>
      </c>
      <c r="P369" s="31">
        <f t="shared" si="84"/>
        <v>-2.0993763277201972E-2</v>
      </c>
      <c r="Q369" s="31">
        <f t="shared" si="85"/>
        <v>-0.23299700418448444</v>
      </c>
      <c r="R369" s="31">
        <f t="shared" si="86"/>
        <v>-0.38730997109734283</v>
      </c>
      <c r="T369" s="31">
        <f t="shared" si="87"/>
        <v>-4.3392019717607942E-2</v>
      </c>
      <c r="U369" s="31">
        <f t="shared" si="88"/>
        <v>-4.3778264433872657E-2</v>
      </c>
      <c r="V369" s="31">
        <f t="shared" si="89"/>
        <v>-5.4733089752849205E-2</v>
      </c>
      <c r="W369" s="31">
        <f t="shared" si="90"/>
        <v>0.11889109118060084</v>
      </c>
      <c r="X369" s="31">
        <f t="shared" si="91"/>
        <v>-4.3123227117008979E-2</v>
      </c>
      <c r="Y369" s="31">
        <f t="shared" si="92"/>
        <v>0.38701443078134051</v>
      </c>
      <c r="AA369" s="31">
        <f t="shared" si="93"/>
        <v>-0.68603356300706819</v>
      </c>
      <c r="AB369" s="31">
        <f t="shared" si="94"/>
        <v>-0.6878948225629381</v>
      </c>
      <c r="AC369" s="31">
        <f t="shared" si="95"/>
        <v>-0.61700064958312151</v>
      </c>
      <c r="AD369" s="31">
        <f t="shared" si="96"/>
        <v>-0.62464061038628949</v>
      </c>
      <c r="AE369" s="31">
        <f t="shared" si="97"/>
        <v>-0.67963013944907191</v>
      </c>
      <c r="AF369" s="31">
        <f t="shared" si="98"/>
        <v>-1.9692912244570471E-2</v>
      </c>
      <c r="AG369" s="31"/>
      <c r="AH369">
        <v>0.51579894596564713</v>
      </c>
      <c r="AJ369">
        <v>-0.28006409048735759</v>
      </c>
      <c r="AK369">
        <v>-1.666666666666667</v>
      </c>
      <c r="AL369">
        <v>-1.647233355557836</v>
      </c>
      <c r="AM369">
        <v>-1.666666666666667</v>
      </c>
      <c r="AN369">
        <v>-0.20971046351195269</v>
      </c>
      <c r="AO369">
        <v>-2</v>
      </c>
      <c r="AP369">
        <v>0</v>
      </c>
      <c r="AQ369">
        <v>-2</v>
      </c>
      <c r="AS369">
        <v>-0.28006409048735759</v>
      </c>
      <c r="AT369">
        <v>-1.666666666666667</v>
      </c>
      <c r="AU369">
        <v>-1.647233355557836</v>
      </c>
      <c r="AV369">
        <v>-1.666666666666667</v>
      </c>
      <c r="AW369">
        <v>-0.17857353174472379</v>
      </c>
      <c r="AX369">
        <v>-0.33258239999999989</v>
      </c>
      <c r="AY369">
        <v>0.91940979769711384</v>
      </c>
      <c r="AZ369">
        <v>-0.33258239999999989</v>
      </c>
      <c r="BB369">
        <f t="shared" si="104"/>
        <v>-0.33258239999999989</v>
      </c>
    </row>
    <row r="370" spans="1:54" x14ac:dyDescent="0.3">
      <c r="A370">
        <v>23</v>
      </c>
      <c r="B370" t="s">
        <v>69</v>
      </c>
      <c r="C370" t="s">
        <v>61</v>
      </c>
      <c r="D370" t="s">
        <v>62</v>
      </c>
      <c r="F370" s="22">
        <v>0</v>
      </c>
      <c r="G370" s="22">
        <f t="shared" si="99"/>
        <v>1</v>
      </c>
      <c r="H370" s="26">
        <f t="shared" si="100"/>
        <v>0</v>
      </c>
      <c r="I370" s="38">
        <f t="shared" si="101"/>
        <v>1</v>
      </c>
      <c r="J370">
        <f t="shared" si="80"/>
        <v>0</v>
      </c>
      <c r="K370">
        <f t="shared" si="102"/>
        <v>4</v>
      </c>
      <c r="L370">
        <f t="shared" si="103"/>
        <v>0</v>
      </c>
      <c r="M370" s="31">
        <f t="shared" si="81"/>
        <v>-0.2749656109297457</v>
      </c>
      <c r="N370" s="31">
        <f t="shared" si="82"/>
        <v>-0.27323623507755501</v>
      </c>
      <c r="O370" s="31">
        <f t="shared" si="83"/>
        <v>-0.12805510920035607</v>
      </c>
      <c r="P370" s="31">
        <f t="shared" si="84"/>
        <v>-9.0129481484240825E-2</v>
      </c>
      <c r="Q370" s="31">
        <f t="shared" si="85"/>
        <v>-0.23855101885756985</v>
      </c>
      <c r="R370" s="31">
        <f t="shared" si="86"/>
        <v>0.43339242386211518</v>
      </c>
      <c r="T370" s="31">
        <f t="shared" si="87"/>
        <v>-6.5325874340096152E-2</v>
      </c>
      <c r="U370" s="31">
        <f t="shared" si="88"/>
        <v>-6.6716914937567373E-2</v>
      </c>
      <c r="V370" s="31">
        <f t="shared" si="89"/>
        <v>1.3081450586229082E-2</v>
      </c>
      <c r="W370" s="31">
        <f t="shared" si="90"/>
        <v>0.1792128400594262</v>
      </c>
      <c r="X370" s="31">
        <f t="shared" si="91"/>
        <v>-6.633438420542162E-2</v>
      </c>
      <c r="Y370" s="31">
        <f t="shared" si="92"/>
        <v>1.4680430428631062</v>
      </c>
      <c r="AA370" s="31">
        <f t="shared" si="93"/>
        <v>-0.65144987632972029</v>
      </c>
      <c r="AB370" s="31">
        <f t="shared" si="94"/>
        <v>-0.65641430359588426</v>
      </c>
      <c r="AC370" s="31">
        <f t="shared" si="95"/>
        <v>-0.55553456176495242</v>
      </c>
      <c r="AD370" s="31">
        <f t="shared" si="96"/>
        <v>-0.58632014572168967</v>
      </c>
      <c r="AE370" s="31">
        <f t="shared" si="97"/>
        <v>-0.67996387880665043</v>
      </c>
      <c r="AF370" s="31">
        <f t="shared" si="98"/>
        <v>0.56290893765290384</v>
      </c>
      <c r="AG370" s="31"/>
      <c r="AH370">
        <v>1.024464691365347</v>
      </c>
      <c r="AJ370">
        <v>-0.28006409048735759</v>
      </c>
      <c r="AK370">
        <v>-1.666666666666667</v>
      </c>
      <c r="AL370">
        <v>-1.647233355557836</v>
      </c>
      <c r="AM370">
        <v>-1.666666666666667</v>
      </c>
      <c r="AN370">
        <v>-0.20971046351195269</v>
      </c>
      <c r="AO370">
        <v>-2</v>
      </c>
      <c r="AP370">
        <v>0</v>
      </c>
      <c r="AQ370">
        <v>-2</v>
      </c>
      <c r="AS370">
        <v>-0.28006409048735759</v>
      </c>
      <c r="AT370">
        <v>-1.666666666666667</v>
      </c>
      <c r="AU370">
        <v>-1.647233355557836</v>
      </c>
      <c r="AV370">
        <v>-1.666666666666667</v>
      </c>
      <c r="AW370">
        <v>-0.22889672121423679</v>
      </c>
      <c r="AX370">
        <v>-0.34824959999999988</v>
      </c>
      <c r="AY370">
        <v>0.39730670695091602</v>
      </c>
      <c r="AZ370">
        <v>-0.34824959999999988</v>
      </c>
      <c r="BB370">
        <f t="shared" si="104"/>
        <v>-0.34824959999999988</v>
      </c>
    </row>
    <row r="371" spans="1:54" x14ac:dyDescent="0.3">
      <c r="A371">
        <v>23</v>
      </c>
      <c r="B371" t="s">
        <v>70</v>
      </c>
      <c r="C371" t="s">
        <v>61</v>
      </c>
      <c r="D371" t="s">
        <v>62</v>
      </c>
      <c r="F371" s="22">
        <v>0</v>
      </c>
      <c r="G371" s="22">
        <f t="shared" si="99"/>
        <v>1</v>
      </c>
      <c r="H371" s="26">
        <f t="shared" si="100"/>
        <v>0</v>
      </c>
      <c r="I371" s="38">
        <f t="shared" si="101"/>
        <v>1</v>
      </c>
      <c r="J371">
        <f t="shared" si="80"/>
        <v>0</v>
      </c>
      <c r="K371">
        <f t="shared" si="102"/>
        <v>4</v>
      </c>
      <c r="L371">
        <f t="shared" si="103"/>
        <v>0</v>
      </c>
      <c r="M371" s="31">
        <f t="shared" si="81"/>
        <v>-0.23074491257496357</v>
      </c>
      <c r="N371" s="31">
        <f t="shared" si="82"/>
        <v>-0.21586318040158545</v>
      </c>
      <c r="O371" s="31">
        <f t="shared" si="83"/>
        <v>-0.79745062350229701</v>
      </c>
      <c r="P371" s="31">
        <f t="shared" si="84"/>
        <v>-0.5056363816498336</v>
      </c>
      <c r="Q371" s="31">
        <f t="shared" si="85"/>
        <v>-0.215579373630048</v>
      </c>
      <c r="R371" s="31">
        <f t="shared" si="86"/>
        <v>-0.7959060779247088</v>
      </c>
      <c r="T371" s="31">
        <f t="shared" si="87"/>
        <v>-0.23062795213522477</v>
      </c>
      <c r="U371" s="31">
        <f t="shared" si="88"/>
        <v>-0.22493831259338309</v>
      </c>
      <c r="V371" s="31">
        <f t="shared" si="89"/>
        <v>-0.78931994791023696</v>
      </c>
      <c r="W371" s="31">
        <f t="shared" si="90"/>
        <v>-0.37842139201700659</v>
      </c>
      <c r="X371" s="31">
        <f t="shared" si="91"/>
        <v>-0.10790384556358819</v>
      </c>
      <c r="Y371" s="31">
        <f t="shared" si="92"/>
        <v>-0.35458553825993044</v>
      </c>
      <c r="AA371" s="31">
        <f t="shared" si="93"/>
        <v>-0.69115853019383799</v>
      </c>
      <c r="AB371" s="31">
        <f t="shared" si="94"/>
        <v>-0.68177035024123311</v>
      </c>
      <c r="AC371" s="31">
        <f t="shared" si="95"/>
        <v>-0.9205638438471383</v>
      </c>
      <c r="AD371" s="31">
        <f t="shared" si="96"/>
        <v>-0.7768579553371936</v>
      </c>
      <c r="AE371" s="31">
        <f t="shared" si="97"/>
        <v>-0.69246669468733102</v>
      </c>
      <c r="AF371" s="31">
        <f t="shared" si="98"/>
        <v>-0.5102434153634825</v>
      </c>
      <c r="AG371" s="31"/>
      <c r="AH371">
        <v>1.024464691365347</v>
      </c>
      <c r="AJ371">
        <v>-0.28006409048735759</v>
      </c>
      <c r="AK371">
        <v>-1.666666666666667</v>
      </c>
      <c r="AL371">
        <v>-1.647233355557836</v>
      </c>
      <c r="AM371">
        <v>-1.666666666666667</v>
      </c>
      <c r="AN371">
        <v>-0.20971046351195269</v>
      </c>
      <c r="AO371">
        <v>-2</v>
      </c>
      <c r="AP371">
        <v>0</v>
      </c>
      <c r="AQ371">
        <v>-2</v>
      </c>
      <c r="AS371">
        <v>-0.28006409048735759</v>
      </c>
      <c r="AT371">
        <v>-1.666666666666667</v>
      </c>
      <c r="AU371">
        <v>-1.647233355557836</v>
      </c>
      <c r="AV371">
        <v>-1.666666666666667</v>
      </c>
      <c r="AW371">
        <v>-0.22889672121423679</v>
      </c>
      <c r="AX371">
        <v>-0.34824959999999988</v>
      </c>
      <c r="AY371">
        <v>0.39730670695091602</v>
      </c>
      <c r="AZ371">
        <v>-0.34824959999999988</v>
      </c>
      <c r="BB371">
        <f t="shared" si="104"/>
        <v>-0.34824959999999988</v>
      </c>
    </row>
    <row r="372" spans="1:54" x14ac:dyDescent="0.3">
      <c r="A372">
        <v>23</v>
      </c>
      <c r="B372" t="s">
        <v>71</v>
      </c>
      <c r="C372" t="s">
        <v>61</v>
      </c>
      <c r="D372" t="s">
        <v>62</v>
      </c>
      <c r="F372" s="22">
        <v>0</v>
      </c>
      <c r="G372" s="22">
        <f t="shared" si="99"/>
        <v>0</v>
      </c>
      <c r="H372" s="26">
        <f t="shared" si="100"/>
        <v>0</v>
      </c>
      <c r="I372" s="38">
        <f t="shared" si="101"/>
        <v>1</v>
      </c>
      <c r="J372">
        <f t="shared" si="80"/>
        <v>0</v>
      </c>
      <c r="K372">
        <f t="shared" si="102"/>
        <v>4</v>
      </c>
      <c r="L372">
        <f t="shared" si="103"/>
        <v>0</v>
      </c>
      <c r="M372" s="31">
        <f t="shared" si="81"/>
        <v>-0.23983017528963957</v>
      </c>
      <c r="N372" s="31">
        <f t="shared" si="82"/>
        <v>-0.22500446224062531</v>
      </c>
      <c r="O372" s="31">
        <f t="shared" si="83"/>
        <v>-0.79228261469130601</v>
      </c>
      <c r="P372" s="31">
        <f t="shared" si="84"/>
        <v>-0.45757756128652977</v>
      </c>
      <c r="Q372" s="31">
        <f t="shared" si="85"/>
        <v>-0.20187405097153471</v>
      </c>
      <c r="R372" s="31">
        <f t="shared" si="86"/>
        <v>-0.79181673402937613</v>
      </c>
      <c r="T372" s="31">
        <f t="shared" si="87"/>
        <v>-0.24688678803221334</v>
      </c>
      <c r="U372" s="31">
        <f t="shared" si="88"/>
        <v>-0.24146541160653787</v>
      </c>
      <c r="V372" s="31">
        <f t="shared" si="89"/>
        <v>-0.79195130667235636</v>
      </c>
      <c r="W372" s="31">
        <f t="shared" si="90"/>
        <v>-0.356068052259083</v>
      </c>
      <c r="X372" s="31">
        <f t="shared" si="91"/>
        <v>-0.10131539329920335</v>
      </c>
      <c r="Y372" s="31">
        <f t="shared" si="92"/>
        <v>-0.36144403933100411</v>
      </c>
      <c r="AA372" s="31">
        <f t="shared" si="93"/>
        <v>-0.68698881070538997</v>
      </c>
      <c r="AB372" s="31">
        <f t="shared" si="94"/>
        <v>-0.67886074968954446</v>
      </c>
      <c r="AC372" s="31">
        <f t="shared" si="95"/>
        <v>-0.91788602021909715</v>
      </c>
      <c r="AD372" s="31">
        <f t="shared" si="96"/>
        <v>-0.7587301557518028</v>
      </c>
      <c r="AE372" s="31">
        <f t="shared" si="97"/>
        <v>-0.68167342034920864</v>
      </c>
      <c r="AF372" s="31">
        <f t="shared" si="98"/>
        <v>-0.50521799355076069</v>
      </c>
      <c r="AG372" s="31"/>
      <c r="AH372">
        <v>0.5157989459656469</v>
      </c>
      <c r="AJ372">
        <v>-0.28006409048735759</v>
      </c>
      <c r="AK372">
        <v>-1.666666666666667</v>
      </c>
      <c r="AL372">
        <v>-1.647233355557836</v>
      </c>
      <c r="AM372">
        <v>-1.666666666666667</v>
      </c>
      <c r="AN372">
        <v>-0.20971046351195269</v>
      </c>
      <c r="AO372">
        <v>-2</v>
      </c>
      <c r="AP372">
        <v>0</v>
      </c>
      <c r="AQ372">
        <v>-2</v>
      </c>
      <c r="AS372">
        <v>-0.28006409048735759</v>
      </c>
      <c r="AT372">
        <v>-1.666666666666667</v>
      </c>
      <c r="AU372">
        <v>-1.647233355557836</v>
      </c>
      <c r="AV372">
        <v>-1.666666666666667</v>
      </c>
      <c r="AW372">
        <v>-0.17857353174472379</v>
      </c>
      <c r="AX372">
        <v>-0.33258239999999989</v>
      </c>
      <c r="AY372">
        <v>0.91940979769711384</v>
      </c>
      <c r="AZ372">
        <v>-0.33258239999999989</v>
      </c>
      <c r="BB372">
        <f t="shared" si="104"/>
        <v>-0.33258239999999989</v>
      </c>
    </row>
    <row r="373" spans="1:54" x14ac:dyDescent="0.3">
      <c r="A373">
        <v>23</v>
      </c>
      <c r="B373" t="s">
        <v>72</v>
      </c>
      <c r="C373" t="s">
        <v>61</v>
      </c>
      <c r="D373" t="s">
        <v>62</v>
      </c>
      <c r="F373" s="22">
        <v>0</v>
      </c>
      <c r="G373" s="22">
        <f t="shared" si="99"/>
        <v>0</v>
      </c>
      <c r="H373" s="26">
        <f t="shared" si="100"/>
        <v>0</v>
      </c>
      <c r="I373" s="38">
        <f t="shared" si="101"/>
        <v>0</v>
      </c>
      <c r="J373">
        <f t="shared" si="80"/>
        <v>1</v>
      </c>
      <c r="K373">
        <f t="shared" si="102"/>
        <v>4</v>
      </c>
      <c r="L373">
        <f t="shared" si="103"/>
        <v>0</v>
      </c>
      <c r="M373" s="31">
        <f t="shared" si="81"/>
        <v>-0.14409336516357554</v>
      </c>
      <c r="N373" s="31">
        <f t="shared" si="82"/>
        <v>-0.13527509338966026</v>
      </c>
      <c r="O373" s="31">
        <f t="shared" si="83"/>
        <v>-0.59162057328457907</v>
      </c>
      <c r="P373" s="31">
        <f t="shared" si="84"/>
        <v>-0.58365469855522301</v>
      </c>
      <c r="Q373" s="31">
        <f t="shared" si="85"/>
        <v>-0.13008834842770411</v>
      </c>
      <c r="R373" s="31">
        <f t="shared" si="86"/>
        <v>-0.75822758728314787</v>
      </c>
      <c r="T373" s="31">
        <f t="shared" si="87"/>
        <v>-7.3727214372250258E-2</v>
      </c>
      <c r="U373" s="31">
        <f t="shared" si="88"/>
        <v>-7.4364266231251822E-2</v>
      </c>
      <c r="V373" s="31">
        <f t="shared" si="89"/>
        <v>-0.47680027135817998</v>
      </c>
      <c r="W373" s="31">
        <f t="shared" si="90"/>
        <v>-0.32937932988387592</v>
      </c>
      <c r="X373" s="31">
        <f t="shared" si="91"/>
        <v>8.2834410581637624E-2</v>
      </c>
      <c r="Y373" s="31">
        <f t="shared" si="92"/>
        <v>-0.28979025023431515</v>
      </c>
      <c r="AA373" s="31">
        <f t="shared" si="93"/>
        <v>-0.6682561560574013</v>
      </c>
      <c r="AB373" s="31">
        <f t="shared" si="94"/>
        <v>-0.66404384616502787</v>
      </c>
      <c r="AC373" s="31">
        <f t="shared" si="95"/>
        <v>-0.79260927222983535</v>
      </c>
      <c r="AD373" s="31">
        <f t="shared" si="96"/>
        <v>-0.76616947169781191</v>
      </c>
      <c r="AE373" s="31">
        <f t="shared" si="97"/>
        <v>-0.61846246409349515</v>
      </c>
      <c r="AF373" s="31">
        <f t="shared" si="98"/>
        <v>-0.55772966142768643</v>
      </c>
      <c r="AG373" s="31"/>
      <c r="AH373">
        <v>-0.40784365729811289</v>
      </c>
      <c r="AJ373">
        <v>0.129598412121738</v>
      </c>
      <c r="AK373">
        <v>1</v>
      </c>
      <c r="AL373">
        <v>-1.647233355557836</v>
      </c>
      <c r="AM373">
        <v>1</v>
      </c>
      <c r="AN373">
        <v>0.20971046351195269</v>
      </c>
      <c r="AO373">
        <v>2</v>
      </c>
      <c r="AP373">
        <v>0</v>
      </c>
      <c r="AQ373">
        <v>2</v>
      </c>
      <c r="AS373">
        <v>0.129598412121738</v>
      </c>
      <c r="AT373">
        <v>1</v>
      </c>
      <c r="AU373">
        <v>-1.647233355557836</v>
      </c>
      <c r="AV373">
        <v>1</v>
      </c>
      <c r="AW373">
        <v>0.25942467516851808</v>
      </c>
      <c r="AX373">
        <v>0.36</v>
      </c>
      <c r="AY373">
        <v>-8.0579184675248217E-2</v>
      </c>
      <c r="AZ373">
        <v>0.36</v>
      </c>
      <c r="BB373">
        <f t="shared" si="104"/>
        <v>0.36</v>
      </c>
    </row>
    <row r="374" spans="1:54" x14ac:dyDescent="0.3">
      <c r="A374">
        <v>23</v>
      </c>
      <c r="B374" t="s">
        <v>73</v>
      </c>
      <c r="C374" t="s">
        <v>61</v>
      </c>
      <c r="D374" t="s">
        <v>62</v>
      </c>
      <c r="F374" s="22">
        <v>0</v>
      </c>
      <c r="G374" s="22">
        <f t="shared" si="99"/>
        <v>1</v>
      </c>
      <c r="H374" s="26">
        <f t="shared" si="100"/>
        <v>1</v>
      </c>
      <c r="I374" s="38">
        <f t="shared" si="101"/>
        <v>0</v>
      </c>
      <c r="J374">
        <f t="shared" si="80"/>
        <v>1</v>
      </c>
      <c r="K374">
        <f t="shared" si="102"/>
        <v>4</v>
      </c>
      <c r="L374">
        <f t="shared" si="103"/>
        <v>4</v>
      </c>
      <c r="M374" s="31">
        <f t="shared" si="81"/>
        <v>-0.11402107176103071</v>
      </c>
      <c r="N374" s="31">
        <f t="shared" si="82"/>
        <v>-9.9199933324763914E-2</v>
      </c>
      <c r="O374" s="31">
        <f t="shared" si="83"/>
        <v>-0.67252345954098969</v>
      </c>
      <c r="P374" s="31">
        <f t="shared" si="84"/>
        <v>-0.65037076049770903</v>
      </c>
      <c r="Q374" s="31">
        <f t="shared" si="85"/>
        <v>-0.12062803218728149</v>
      </c>
      <c r="R374" s="31">
        <f t="shared" si="86"/>
        <v>-0.771562504802352</v>
      </c>
      <c r="T374" s="31">
        <f t="shared" si="87"/>
        <v>-4.7032145160291736E-2</v>
      </c>
      <c r="U374" s="31">
        <f t="shared" si="88"/>
        <v>-4.3598578704183814E-2</v>
      </c>
      <c r="V374" s="31">
        <f t="shared" si="89"/>
        <v>-0.60776066062019163</v>
      </c>
      <c r="W374" s="31">
        <f t="shared" si="90"/>
        <v>-0.4647117416668905</v>
      </c>
      <c r="X374" s="31">
        <f t="shared" si="91"/>
        <v>9.0028700272103676E-2</v>
      </c>
      <c r="Y374" s="31">
        <f t="shared" si="92"/>
        <v>-0.27034426861385841</v>
      </c>
      <c r="AA374" s="31">
        <f t="shared" si="93"/>
        <v>-0.65926593277362677</v>
      </c>
      <c r="AB374" s="31">
        <f t="shared" si="94"/>
        <v>-0.65741235767535733</v>
      </c>
      <c r="AC374" s="31">
        <f t="shared" si="95"/>
        <v>-0.8384162005114566</v>
      </c>
      <c r="AD374" s="31">
        <f t="shared" si="96"/>
        <v>-0.80375339338164975</v>
      </c>
      <c r="AE374" s="31">
        <f t="shared" si="97"/>
        <v>-0.61127959194389514</v>
      </c>
      <c r="AF374" s="31">
        <f t="shared" si="98"/>
        <v>-0.50670621969012664</v>
      </c>
      <c r="AG374" s="31"/>
      <c r="AH374">
        <v>0.47269494120290628</v>
      </c>
      <c r="AJ374">
        <v>0.129598412121738</v>
      </c>
      <c r="AK374">
        <v>1</v>
      </c>
      <c r="AL374">
        <v>-1.647233355557836</v>
      </c>
      <c r="AM374">
        <v>1</v>
      </c>
      <c r="AN374">
        <v>0.20971046351195269</v>
      </c>
      <c r="AO374">
        <v>2</v>
      </c>
      <c r="AP374">
        <v>0</v>
      </c>
      <c r="AQ374">
        <v>2</v>
      </c>
      <c r="AS374">
        <v>0.129598412121738</v>
      </c>
      <c r="AT374">
        <v>1</v>
      </c>
      <c r="AU374">
        <v>-1.647233355557836</v>
      </c>
      <c r="AV374">
        <v>1</v>
      </c>
      <c r="AW374">
        <v>0.24835603003418899</v>
      </c>
      <c r="AX374">
        <v>0.36</v>
      </c>
      <c r="AY374">
        <v>-0.19541637794391309</v>
      </c>
      <c r="AZ374">
        <v>0.36</v>
      </c>
      <c r="BB374">
        <f t="shared" si="104"/>
        <v>0.36</v>
      </c>
    </row>
    <row r="375" spans="1:54" x14ac:dyDescent="0.3">
      <c r="A375">
        <v>23</v>
      </c>
      <c r="B375" t="s">
        <v>74</v>
      </c>
      <c r="C375" t="s">
        <v>61</v>
      </c>
      <c r="D375" t="s">
        <v>62</v>
      </c>
      <c r="F375" s="22">
        <v>0</v>
      </c>
      <c r="G375" s="22">
        <f t="shared" si="99"/>
        <v>0</v>
      </c>
      <c r="H375" s="26">
        <f t="shared" si="100"/>
        <v>0</v>
      </c>
      <c r="I375" s="38">
        <f t="shared" si="101"/>
        <v>0</v>
      </c>
      <c r="J375">
        <f t="shared" si="80"/>
        <v>1</v>
      </c>
      <c r="K375">
        <f t="shared" si="102"/>
        <v>4</v>
      </c>
      <c r="L375">
        <f t="shared" si="103"/>
        <v>0</v>
      </c>
      <c r="M375" s="31">
        <f t="shared" si="81"/>
        <v>-3.4267687789337623E-3</v>
      </c>
      <c r="N375" s="31">
        <f t="shared" si="82"/>
        <v>2.7799321554209371E-3</v>
      </c>
      <c r="O375" s="31">
        <f t="shared" si="83"/>
        <v>-0.70037945516486366</v>
      </c>
      <c r="P375" s="31">
        <f t="shared" si="84"/>
        <v>-0.67777313377086867</v>
      </c>
      <c r="Q375" s="31">
        <f t="shared" si="85"/>
        <v>-0.22037831239979697</v>
      </c>
      <c r="R375" s="31">
        <f t="shared" si="86"/>
        <v>-0.62311248799020658</v>
      </c>
      <c r="T375" s="31">
        <f t="shared" si="87"/>
        <v>3.8814280301584299E-2</v>
      </c>
      <c r="U375" s="31">
        <f t="shared" si="88"/>
        <v>3.4893856073927858E-2</v>
      </c>
      <c r="V375" s="31">
        <f t="shared" si="89"/>
        <v>-0.6349775873403124</v>
      </c>
      <c r="W375" s="31">
        <f t="shared" si="90"/>
        <v>-0.50544304366617088</v>
      </c>
      <c r="X375" s="31">
        <f t="shared" si="91"/>
        <v>-5.5561263730667117E-2</v>
      </c>
      <c r="Y375" s="31">
        <f t="shared" si="92"/>
        <v>-2.9486381941082652E-2</v>
      </c>
      <c r="AA375" s="31">
        <f t="shared" si="93"/>
        <v>-0.63761435898390462</v>
      </c>
      <c r="AB375" s="31">
        <f t="shared" si="94"/>
        <v>-0.64102151375386751</v>
      </c>
      <c r="AC375" s="31">
        <f t="shared" si="95"/>
        <v>-0.87141205120327037</v>
      </c>
      <c r="AD375" s="31">
        <f t="shared" si="96"/>
        <v>-0.8369572850506467</v>
      </c>
      <c r="AE375" s="31">
        <f t="shared" si="97"/>
        <v>-0.68560584154158766</v>
      </c>
      <c r="AF375" s="31">
        <f t="shared" si="98"/>
        <v>-0.37675394438530097</v>
      </c>
      <c r="AG375" s="31"/>
      <c r="AH375">
        <v>0.38023713294739891</v>
      </c>
      <c r="AJ375">
        <v>8.0112051390214614E-2</v>
      </c>
      <c r="AK375">
        <v>1</v>
      </c>
      <c r="AL375">
        <v>-1.647233355557836</v>
      </c>
      <c r="AM375">
        <v>1</v>
      </c>
      <c r="AN375">
        <v>0.20971046351195269</v>
      </c>
      <c r="AO375">
        <v>2</v>
      </c>
      <c r="AP375">
        <v>0</v>
      </c>
      <c r="AQ375">
        <v>2</v>
      </c>
      <c r="AS375">
        <v>8.0112051390214614E-2</v>
      </c>
      <c r="AT375">
        <v>1</v>
      </c>
      <c r="AU375">
        <v>-1.647233355557836</v>
      </c>
      <c r="AV375">
        <v>1</v>
      </c>
      <c r="AW375">
        <v>0.26485148361136351</v>
      </c>
      <c r="AX375">
        <v>0.36</v>
      </c>
      <c r="AY375">
        <v>-2.4276047080728041E-2</v>
      </c>
      <c r="AZ375">
        <v>0.36</v>
      </c>
      <c r="BB375">
        <f t="shared" si="104"/>
        <v>0.36</v>
      </c>
    </row>
    <row r="376" spans="1:54" x14ac:dyDescent="0.3">
      <c r="A376">
        <v>23</v>
      </c>
      <c r="B376" t="s">
        <v>75</v>
      </c>
      <c r="C376" t="s">
        <v>61</v>
      </c>
      <c r="D376" t="s">
        <v>62</v>
      </c>
      <c r="F376" s="22">
        <v>0</v>
      </c>
      <c r="G376" s="22">
        <f t="shared" si="99"/>
        <v>1</v>
      </c>
      <c r="H376" s="26">
        <f t="shared" si="100"/>
        <v>0</v>
      </c>
      <c r="I376" s="38">
        <f t="shared" si="101"/>
        <v>0</v>
      </c>
      <c r="J376">
        <f t="shared" si="80"/>
        <v>1</v>
      </c>
      <c r="K376">
        <f t="shared" si="102"/>
        <v>4</v>
      </c>
      <c r="L376">
        <f t="shared" si="103"/>
        <v>0</v>
      </c>
      <c r="M376" s="31">
        <f t="shared" si="81"/>
        <v>-4.5884081702502418E-2</v>
      </c>
      <c r="N376" s="31">
        <f t="shared" si="82"/>
        <v>-3.4304896995517226E-2</v>
      </c>
      <c r="O376" s="31">
        <f t="shared" si="83"/>
        <v>-0.65549243559670378</v>
      </c>
      <c r="P376" s="31">
        <f t="shared" si="84"/>
        <v>-0.63456468035550584</v>
      </c>
      <c r="Q376" s="31">
        <f t="shared" si="85"/>
        <v>-0.21229307026708827</v>
      </c>
      <c r="R376" s="31">
        <f t="shared" si="86"/>
        <v>-0.58449586702072109</v>
      </c>
      <c r="T376" s="31">
        <f t="shared" si="87"/>
        <v>3.469061755652568E-2</v>
      </c>
      <c r="U376" s="31">
        <f t="shared" si="88"/>
        <v>2.4207468316118232E-2</v>
      </c>
      <c r="V376" s="31">
        <f t="shared" si="89"/>
        <v>-0.60207500279968718</v>
      </c>
      <c r="W376" s="31">
        <f t="shared" si="90"/>
        <v>-0.48155154904213487</v>
      </c>
      <c r="X376" s="31">
        <f t="shared" si="91"/>
        <v>-5.6324412358595817E-2</v>
      </c>
      <c r="Y376" s="31">
        <f t="shared" si="92"/>
        <v>9.9800602953371551E-2</v>
      </c>
      <c r="AA376" s="31">
        <f t="shared" si="93"/>
        <v>-0.67568798651911621</v>
      </c>
      <c r="AB376" s="31">
        <f t="shared" si="94"/>
        <v>-0.67953341954825786</v>
      </c>
      <c r="AC376" s="31">
        <f t="shared" si="95"/>
        <v>-0.86527042154979872</v>
      </c>
      <c r="AD376" s="31">
        <f t="shared" si="96"/>
        <v>-0.82969831150531581</v>
      </c>
      <c r="AE376" s="31">
        <f t="shared" si="97"/>
        <v>-0.6730558698596566</v>
      </c>
      <c r="AF376" s="31">
        <f t="shared" si="98"/>
        <v>-0.25311422128819411</v>
      </c>
      <c r="AG376" s="31"/>
      <c r="AH376">
        <v>0.64467364776785285</v>
      </c>
      <c r="AJ376">
        <v>8.0112051390214614E-2</v>
      </c>
      <c r="AK376">
        <v>1</v>
      </c>
      <c r="AL376">
        <v>-1.647233355557836</v>
      </c>
      <c r="AM376">
        <v>1</v>
      </c>
      <c r="AN376">
        <v>0.20971046351195269</v>
      </c>
      <c r="AO376">
        <v>2</v>
      </c>
      <c r="AP376">
        <v>0</v>
      </c>
      <c r="AQ376">
        <v>2</v>
      </c>
      <c r="AS376">
        <v>8.0112051390214614E-2</v>
      </c>
      <c r="AT376">
        <v>1</v>
      </c>
      <c r="AU376">
        <v>-1.647233355557836</v>
      </c>
      <c r="AV376">
        <v>1</v>
      </c>
      <c r="AW376">
        <v>0.27592012874569261</v>
      </c>
      <c r="AX376">
        <v>0.36</v>
      </c>
      <c r="AY376">
        <v>9.0561146187936731E-2</v>
      </c>
      <c r="AZ376">
        <v>0.36</v>
      </c>
      <c r="BB376">
        <f t="shared" si="104"/>
        <v>0.36</v>
      </c>
    </row>
    <row r="377" spans="1:54" x14ac:dyDescent="0.3">
      <c r="A377">
        <v>23</v>
      </c>
      <c r="B377" t="s">
        <v>76</v>
      </c>
      <c r="C377" t="s">
        <v>61</v>
      </c>
      <c r="D377" t="s">
        <v>62</v>
      </c>
      <c r="F377" s="22">
        <v>0</v>
      </c>
      <c r="G377" s="22">
        <f t="shared" si="99"/>
        <v>1</v>
      </c>
      <c r="H377" s="26">
        <f t="shared" si="100"/>
        <v>0</v>
      </c>
      <c r="I377" s="38">
        <f t="shared" si="101"/>
        <v>1</v>
      </c>
      <c r="J377">
        <f t="shared" si="80"/>
        <v>0</v>
      </c>
      <c r="K377">
        <f t="shared" si="102"/>
        <v>4</v>
      </c>
      <c r="L377">
        <f t="shared" si="103"/>
        <v>0</v>
      </c>
      <c r="M377" s="31">
        <f t="shared" si="81"/>
        <v>0.23614934345831345</v>
      </c>
      <c r="N377" s="31">
        <f t="shared" si="82"/>
        <v>0.23829773769973059</v>
      </c>
      <c r="O377" s="31">
        <f t="shared" si="83"/>
        <v>-6.0267454061836478E-2</v>
      </c>
      <c r="P377" s="31">
        <f t="shared" si="84"/>
        <v>-4.9447215569826446E-2</v>
      </c>
      <c r="Q377" s="31">
        <f t="shared" si="85"/>
        <v>-8.9810907106644536E-2</v>
      </c>
      <c r="R377" s="31">
        <f t="shared" si="86"/>
        <v>1.2149607022499322</v>
      </c>
      <c r="T377" s="31">
        <f t="shared" si="87"/>
        <v>0.38334383703299901</v>
      </c>
      <c r="U377" s="31">
        <f t="shared" si="88"/>
        <v>0.37118564372309576</v>
      </c>
      <c r="V377" s="31">
        <f t="shared" si="89"/>
        <v>1.7636249253271719E-2</v>
      </c>
      <c r="W377" s="31">
        <f t="shared" si="90"/>
        <v>0.18170244942373093</v>
      </c>
      <c r="X377" s="31">
        <f t="shared" si="91"/>
        <v>0.29520407670235216</v>
      </c>
      <c r="Y377" s="31">
        <f t="shared" si="92"/>
        <v>2.1864325524909485</v>
      </c>
      <c r="AA377" s="31">
        <f t="shared" si="93"/>
        <v>-0.44743722535355196</v>
      </c>
      <c r="AB377" s="31">
        <f t="shared" si="94"/>
        <v>-0.46555562350306795</v>
      </c>
      <c r="AC377" s="31">
        <f t="shared" si="95"/>
        <v>-0.53137759741781143</v>
      </c>
      <c r="AD377" s="31">
        <f t="shared" si="96"/>
        <v>-0.57149086211053823</v>
      </c>
      <c r="AE377" s="31">
        <f t="shared" si="97"/>
        <v>-0.53738474561266902</v>
      </c>
      <c r="AF377" s="31">
        <f t="shared" si="98"/>
        <v>0.96513020119037107</v>
      </c>
      <c r="AG377" s="31"/>
      <c r="AH377">
        <v>-2.1418332803361069</v>
      </c>
      <c r="AJ377">
        <v>7.0353626975404954E-2</v>
      </c>
      <c r="AK377">
        <v>-0.33333333333333331</v>
      </c>
      <c r="AL377">
        <v>-1.647233355557836</v>
      </c>
      <c r="AM377">
        <v>-0.33333333333333331</v>
      </c>
      <c r="AN377">
        <v>-0.20971046351195269</v>
      </c>
      <c r="AO377">
        <v>-2</v>
      </c>
      <c r="AP377">
        <v>0</v>
      </c>
      <c r="AQ377">
        <v>-2</v>
      </c>
      <c r="AS377">
        <v>7.0353626975404954E-2</v>
      </c>
      <c r="AT377">
        <v>-0.33333333333333331</v>
      </c>
      <c r="AU377">
        <v>-1.647233355557836</v>
      </c>
      <c r="AV377">
        <v>-0.33333333333333331</v>
      </c>
      <c r="AW377">
        <v>-0.29537943756564478</v>
      </c>
      <c r="AX377">
        <v>-0.37175039999999998</v>
      </c>
      <c r="AY377">
        <v>-0.29245147519493958</v>
      </c>
      <c r="AZ377">
        <v>-0.37175039999999998</v>
      </c>
      <c r="BB377">
        <f t="shared" si="104"/>
        <v>-0.37175039999999998</v>
      </c>
    </row>
    <row r="378" spans="1:54" x14ac:dyDescent="0.3">
      <c r="A378">
        <v>23</v>
      </c>
      <c r="B378" t="s">
        <v>77</v>
      </c>
      <c r="C378" t="s">
        <v>61</v>
      </c>
      <c r="D378" t="s">
        <v>62</v>
      </c>
      <c r="F378" s="22">
        <v>0</v>
      </c>
      <c r="G378" s="22">
        <f t="shared" si="99"/>
        <v>0</v>
      </c>
      <c r="H378" s="26">
        <f t="shared" si="100"/>
        <v>0</v>
      </c>
      <c r="I378" s="38">
        <f t="shared" si="101"/>
        <v>1</v>
      </c>
      <c r="J378">
        <f t="shared" si="80"/>
        <v>0</v>
      </c>
      <c r="K378">
        <f t="shared" si="102"/>
        <v>4</v>
      </c>
      <c r="L378">
        <f t="shared" si="103"/>
        <v>0</v>
      </c>
      <c r="M378" s="31">
        <f t="shared" si="81"/>
        <v>0.54086037962941214</v>
      </c>
      <c r="N378" s="31">
        <f t="shared" si="82"/>
        <v>0.54659790720078905</v>
      </c>
      <c r="O378" s="31">
        <f t="shared" si="83"/>
        <v>8.3031177600594266E-2</v>
      </c>
      <c r="P378" s="31">
        <f t="shared" si="84"/>
        <v>7.6296464239600154E-2</v>
      </c>
      <c r="Q378" s="31">
        <f t="shared" si="85"/>
        <v>-8.3911270276172803E-2</v>
      </c>
      <c r="R378" s="31">
        <f t="shared" si="86"/>
        <v>1.4419632061803864</v>
      </c>
      <c r="T378" s="31">
        <f t="shared" si="87"/>
        <v>0.57788713263462066</v>
      </c>
      <c r="U378" s="31">
        <f t="shared" si="88"/>
        <v>0.5731212387553839</v>
      </c>
      <c r="V378" s="31">
        <f t="shared" si="89"/>
        <v>0.12867621836191961</v>
      </c>
      <c r="W378" s="31">
        <f t="shared" si="90"/>
        <v>0.24113581798644304</v>
      </c>
      <c r="X378" s="31">
        <f t="shared" si="91"/>
        <v>0.28013697793186032</v>
      </c>
      <c r="Y378" s="31">
        <f t="shared" si="92"/>
        <v>1.5559511518475018</v>
      </c>
      <c r="AA378" s="31">
        <f t="shared" si="93"/>
        <v>-0.45122190323360528</v>
      </c>
      <c r="AB378" s="31">
        <f t="shared" si="94"/>
        <v>-0.46739298629734866</v>
      </c>
      <c r="AC378" s="31">
        <f t="shared" si="95"/>
        <v>-0.5141976528984098</v>
      </c>
      <c r="AD378" s="31">
        <f t="shared" si="96"/>
        <v>-0.57260115096768527</v>
      </c>
      <c r="AE378" s="31">
        <f t="shared" si="97"/>
        <v>-0.54530261829214599</v>
      </c>
      <c r="AF378" s="31">
        <f t="shared" si="98"/>
        <v>0.5633195935094597</v>
      </c>
      <c r="AG378" s="31"/>
      <c r="AH378">
        <v>-0.48819242161493381</v>
      </c>
      <c r="AJ378">
        <v>7.0353626975404954E-2</v>
      </c>
      <c r="AK378">
        <v>-0.33333333333333331</v>
      </c>
      <c r="AL378">
        <v>-1.647233355557836</v>
      </c>
      <c r="AM378">
        <v>-0.33333333333333331</v>
      </c>
      <c r="AN378">
        <v>-0.20971046351195269</v>
      </c>
      <c r="AO378">
        <v>-2</v>
      </c>
      <c r="AP378">
        <v>0</v>
      </c>
      <c r="AQ378">
        <v>-2</v>
      </c>
      <c r="AS378">
        <v>7.0353626975404954E-2</v>
      </c>
      <c r="AT378">
        <v>-0.33333333333333331</v>
      </c>
      <c r="AU378">
        <v>-1.647233355557836</v>
      </c>
      <c r="AV378">
        <v>-0.33333333333333331</v>
      </c>
      <c r="AW378">
        <v>-0.34570262703515792</v>
      </c>
      <c r="AX378">
        <v>-0.38741759999999997</v>
      </c>
      <c r="AY378">
        <v>-0.8145545659411374</v>
      </c>
      <c r="AZ378">
        <v>-0.38741759999999997</v>
      </c>
      <c r="BB378">
        <f t="shared" si="104"/>
        <v>-0.38741759999999997</v>
      </c>
    </row>
    <row r="379" spans="1:54" x14ac:dyDescent="0.3">
      <c r="A379">
        <v>24</v>
      </c>
      <c r="B379" t="s">
        <v>78</v>
      </c>
      <c r="C379" t="s">
        <v>79</v>
      </c>
      <c r="D379" t="s">
        <v>80</v>
      </c>
      <c r="F379" s="22">
        <v>0</v>
      </c>
      <c r="G379" s="22">
        <f t="shared" si="99"/>
        <v>0</v>
      </c>
      <c r="H379" s="26">
        <f t="shared" si="100"/>
        <v>1</v>
      </c>
      <c r="I379" s="38">
        <f t="shared" si="101"/>
        <v>0</v>
      </c>
      <c r="J379">
        <f t="shared" si="80"/>
        <v>1</v>
      </c>
      <c r="K379">
        <f t="shared" si="102"/>
        <v>3</v>
      </c>
      <c r="L379">
        <f t="shared" si="103"/>
        <v>3</v>
      </c>
      <c r="M379" s="31">
        <f t="shared" si="81"/>
        <v>-0.38967316111050276</v>
      </c>
      <c r="N379" s="31">
        <f t="shared" si="82"/>
        <v>-0.38007316673716746</v>
      </c>
      <c r="O379" s="31">
        <f t="shared" si="83"/>
        <v>-0.73671977273334455</v>
      </c>
      <c r="P379" s="31">
        <f t="shared" si="84"/>
        <v>-0.63001346586081297</v>
      </c>
      <c r="Q379" s="31">
        <f t="shared" si="85"/>
        <v>-0.11342427511555279</v>
      </c>
      <c r="R379" s="31">
        <f t="shared" si="86"/>
        <v>-0.87603302128584792</v>
      </c>
      <c r="T379" s="31">
        <f t="shared" si="87"/>
        <v>-0.34110670796632803</v>
      </c>
      <c r="U379" s="31">
        <f t="shared" si="88"/>
        <v>-0.37468083232391575</v>
      </c>
      <c r="V379" s="31">
        <f t="shared" si="89"/>
        <v>-0.62788954904991601</v>
      </c>
      <c r="W379" s="31">
        <f t="shared" si="90"/>
        <v>-0.41661089427456099</v>
      </c>
      <c r="X379" s="31">
        <f t="shared" si="91"/>
        <v>0.21444681010821373</v>
      </c>
      <c r="Y379" s="31">
        <f t="shared" si="92"/>
        <v>-0.3180104883626213</v>
      </c>
      <c r="AA379" s="31">
        <f t="shared" si="93"/>
        <v>-0.73144695961090811</v>
      </c>
      <c r="AB379" s="31">
        <f t="shared" si="94"/>
        <v>-0.75994652725956102</v>
      </c>
      <c r="AC379" s="31">
        <f t="shared" si="95"/>
        <v>-0.84351312178589555</v>
      </c>
      <c r="AD379" s="31">
        <f t="shared" si="96"/>
        <v>-0.7290854301233699</v>
      </c>
      <c r="AE379" s="31">
        <f t="shared" si="97"/>
        <v>-0.55337787380882564</v>
      </c>
      <c r="AF379" s="31">
        <f t="shared" si="98"/>
        <v>-0.56585839439691221</v>
      </c>
      <c r="AG379" s="31"/>
      <c r="AH379">
        <v>1.7780645011708749</v>
      </c>
      <c r="AJ379">
        <v>0.46536995446614299</v>
      </c>
      <c r="AK379">
        <v>2</v>
      </c>
      <c r="AL379">
        <v>-0.93073990893228609</v>
      </c>
      <c r="AM379">
        <v>2</v>
      </c>
      <c r="AN379">
        <v>0.1617473788815412</v>
      </c>
      <c r="AO379">
        <v>2</v>
      </c>
      <c r="AP379">
        <v>0</v>
      </c>
      <c r="AQ379">
        <v>2</v>
      </c>
      <c r="AS379">
        <v>0.46536995446614299</v>
      </c>
      <c r="AT379">
        <v>2</v>
      </c>
      <c r="AU379">
        <v>-0.93073990893228609</v>
      </c>
      <c r="AV379">
        <v>2</v>
      </c>
      <c r="AW379">
        <v>-2.0725611866825699E-2</v>
      </c>
      <c r="AX379">
        <v>2.4191999999999998E-3</v>
      </c>
      <c r="AY379">
        <v>0.30822364863658308</v>
      </c>
      <c r="AZ379">
        <v>2.4191999999999998E-3</v>
      </c>
      <c r="BB379">
        <f t="shared" si="104"/>
        <v>2.4191999999999998E-3</v>
      </c>
    </row>
    <row r="380" spans="1:54" x14ac:dyDescent="0.3">
      <c r="A380">
        <v>24</v>
      </c>
      <c r="B380" t="s">
        <v>81</v>
      </c>
      <c r="C380" t="s">
        <v>79</v>
      </c>
      <c r="D380" t="s">
        <v>80</v>
      </c>
      <c r="F380" s="22">
        <v>0</v>
      </c>
      <c r="G380" s="22">
        <f t="shared" si="99"/>
        <v>1</v>
      </c>
      <c r="H380" s="26">
        <f t="shared" si="100"/>
        <v>0</v>
      </c>
      <c r="I380" s="38">
        <f t="shared" si="101"/>
        <v>1</v>
      </c>
      <c r="J380">
        <f t="shared" si="80"/>
        <v>0</v>
      </c>
      <c r="K380">
        <f t="shared" si="102"/>
        <v>3</v>
      </c>
      <c r="L380">
        <f t="shared" si="103"/>
        <v>0</v>
      </c>
      <c r="M380" s="31">
        <f t="shared" si="81"/>
        <v>-0.22288894965839898</v>
      </c>
      <c r="N380" s="31">
        <f t="shared" si="82"/>
        <v>-0.20359011357139198</v>
      </c>
      <c r="O380" s="31">
        <f t="shared" si="83"/>
        <v>-0.51798779418053664</v>
      </c>
      <c r="P380" s="31">
        <f t="shared" si="84"/>
        <v>-0.61076417019406115</v>
      </c>
      <c r="Q380" s="31">
        <f t="shared" si="85"/>
        <v>-0.28955798394868143</v>
      </c>
      <c r="R380" s="31">
        <f t="shared" si="86"/>
        <v>-0.57920588425423825</v>
      </c>
      <c r="T380" s="31">
        <f t="shared" si="87"/>
        <v>-0.23179594542582932</v>
      </c>
      <c r="U380" s="31">
        <f t="shared" si="88"/>
        <v>-0.23656972830613282</v>
      </c>
      <c r="V380" s="31">
        <f t="shared" si="89"/>
        <v>-0.54497903285834293</v>
      </c>
      <c r="W380" s="31">
        <f t="shared" si="90"/>
        <v>-0.5549456846871057</v>
      </c>
      <c r="X380" s="31">
        <f t="shared" si="91"/>
        <v>-0.2294749683900292</v>
      </c>
      <c r="Y380" s="31">
        <f t="shared" si="92"/>
        <v>0.33789642429189892</v>
      </c>
      <c r="AA380" s="31">
        <f t="shared" si="93"/>
        <v>-0.73600978625565994</v>
      </c>
      <c r="AB380" s="31">
        <f t="shared" si="94"/>
        <v>-0.73636596821275624</v>
      </c>
      <c r="AC380" s="31">
        <f t="shared" si="95"/>
        <v>-0.82804524116943801</v>
      </c>
      <c r="AD380" s="31">
        <f t="shared" si="96"/>
        <v>-0.84942008814032677</v>
      </c>
      <c r="AE380" s="31">
        <f t="shared" si="97"/>
        <v>-0.75440972283285901</v>
      </c>
      <c r="AF380" s="31">
        <f t="shared" si="98"/>
        <v>-2.2729417597107022E-2</v>
      </c>
      <c r="AG380" s="31"/>
      <c r="AH380">
        <v>0.16614720894945381</v>
      </c>
      <c r="AJ380">
        <v>6.1001507262290047E-2</v>
      </c>
      <c r="AK380">
        <v>0</v>
      </c>
      <c r="AL380">
        <v>-0.93073990893228609</v>
      </c>
      <c r="AM380">
        <v>0</v>
      </c>
      <c r="AN380">
        <v>-0.1617473788815412</v>
      </c>
      <c r="AO380">
        <v>-2</v>
      </c>
      <c r="AP380">
        <v>0</v>
      </c>
      <c r="AQ380">
        <v>-2</v>
      </c>
      <c r="AS380">
        <v>6.1001507262290047E-2</v>
      </c>
      <c r="AT380">
        <v>0</v>
      </c>
      <c r="AU380">
        <v>-0.93073990893228609</v>
      </c>
      <c r="AV380">
        <v>0</v>
      </c>
      <c r="AW380">
        <v>-0.15738424199376699</v>
      </c>
      <c r="AX380">
        <v>-0.17567999999999989</v>
      </c>
      <c r="AY380">
        <v>1.017452625346136</v>
      </c>
      <c r="AZ380">
        <v>-0.17567999999999989</v>
      </c>
      <c r="BB380">
        <f t="shared" si="104"/>
        <v>-0.17567999999999989</v>
      </c>
    </row>
    <row r="381" spans="1:54" x14ac:dyDescent="0.3">
      <c r="A381">
        <v>24</v>
      </c>
      <c r="B381" t="s">
        <v>82</v>
      </c>
      <c r="C381" t="s">
        <v>79</v>
      </c>
      <c r="D381" t="s">
        <v>80</v>
      </c>
      <c r="F381" s="22">
        <v>0</v>
      </c>
      <c r="G381" s="22">
        <f t="shared" si="99"/>
        <v>1</v>
      </c>
      <c r="H381" s="26">
        <f t="shared" si="100"/>
        <v>0</v>
      </c>
      <c r="I381" s="38">
        <f t="shared" si="101"/>
        <v>0</v>
      </c>
      <c r="J381">
        <f t="shared" si="80"/>
        <v>1</v>
      </c>
      <c r="K381">
        <f t="shared" si="102"/>
        <v>3</v>
      </c>
      <c r="L381">
        <f t="shared" si="103"/>
        <v>0</v>
      </c>
      <c r="M381" s="31">
        <f t="shared" si="81"/>
        <v>-0.19917696746981503</v>
      </c>
      <c r="N381" s="31">
        <f t="shared" si="82"/>
        <v>-0.19568196334761798</v>
      </c>
      <c r="O381" s="31">
        <f t="shared" si="83"/>
        <v>-0.67193946700707607</v>
      </c>
      <c r="P381" s="31">
        <f t="shared" si="84"/>
        <v>-0.65453529044938141</v>
      </c>
      <c r="Q381" s="31">
        <f t="shared" si="85"/>
        <v>-0.30786044560352316</v>
      </c>
      <c r="R381" s="31">
        <f t="shared" si="86"/>
        <v>-0.70129793476625946</v>
      </c>
      <c r="T381" s="31">
        <f t="shared" si="87"/>
        <v>-0.26669126266021304</v>
      </c>
      <c r="U381" s="31">
        <f t="shared" si="88"/>
        <v>-0.29049271532568549</v>
      </c>
      <c r="V381" s="31">
        <f t="shared" si="89"/>
        <v>-0.44102912231183422</v>
      </c>
      <c r="W381" s="31">
        <f t="shared" si="90"/>
        <v>-0.53313706213538858</v>
      </c>
      <c r="X381" s="31">
        <f t="shared" si="91"/>
        <v>-0.24615199419766495</v>
      </c>
      <c r="Y381" s="31">
        <f t="shared" si="92"/>
        <v>-0.1982907443500502</v>
      </c>
      <c r="AA381" s="31">
        <f t="shared" si="93"/>
        <v>-0.72620061109445599</v>
      </c>
      <c r="AB381" s="31">
        <f t="shared" si="94"/>
        <v>-0.74456319676942717</v>
      </c>
      <c r="AC381" s="31">
        <f t="shared" si="95"/>
        <v>-0.76928816795586163</v>
      </c>
      <c r="AD381" s="31">
        <f t="shared" si="96"/>
        <v>-0.82976387976277166</v>
      </c>
      <c r="AE381" s="31">
        <f t="shared" si="97"/>
        <v>-0.76626726022591407</v>
      </c>
      <c r="AF381" s="31">
        <f t="shared" si="98"/>
        <v>-0.50320820232698904</v>
      </c>
      <c r="AG381" s="31"/>
      <c r="AH381">
        <v>1.4708291336372521</v>
      </c>
      <c r="AJ381">
        <v>-6.1001507262290047E-2</v>
      </c>
      <c r="AK381">
        <v>0</v>
      </c>
      <c r="AL381">
        <v>-0.93073990893228609</v>
      </c>
      <c r="AM381">
        <v>0</v>
      </c>
      <c r="AN381">
        <v>0.1617473788815412</v>
      </c>
      <c r="AO381">
        <v>2</v>
      </c>
      <c r="AP381">
        <v>0</v>
      </c>
      <c r="AQ381">
        <v>2</v>
      </c>
      <c r="AS381">
        <v>-6.1001507262290047E-2</v>
      </c>
      <c r="AT381">
        <v>0</v>
      </c>
      <c r="AU381">
        <v>-0.93073990893228609</v>
      </c>
      <c r="AV381">
        <v>0</v>
      </c>
      <c r="AW381">
        <v>0.14208250336716319</v>
      </c>
      <c r="AX381">
        <v>0.16646399999999989</v>
      </c>
      <c r="AY381">
        <v>-0.69126589587070464</v>
      </c>
      <c r="AZ381">
        <v>0.16646399999999989</v>
      </c>
      <c r="BB381">
        <f t="shared" si="104"/>
        <v>0.16646399999999989</v>
      </c>
    </row>
    <row r="382" spans="1:54" x14ac:dyDescent="0.3">
      <c r="A382">
        <v>24</v>
      </c>
      <c r="B382" t="s">
        <v>83</v>
      </c>
      <c r="C382" t="s">
        <v>79</v>
      </c>
      <c r="D382" t="s">
        <v>80</v>
      </c>
      <c r="F382" s="22">
        <v>0</v>
      </c>
      <c r="G382" s="22">
        <f t="shared" si="99"/>
        <v>0</v>
      </c>
      <c r="H382" s="26">
        <f t="shared" si="100"/>
        <v>0</v>
      </c>
      <c r="I382" s="38">
        <f t="shared" si="101"/>
        <v>0</v>
      </c>
      <c r="J382">
        <f t="shared" si="80"/>
        <v>1</v>
      </c>
      <c r="K382">
        <f t="shared" si="102"/>
        <v>3</v>
      </c>
      <c r="L382">
        <f t="shared" si="103"/>
        <v>0</v>
      </c>
      <c r="M382" s="31">
        <f t="shared" si="81"/>
        <v>1.2404624638079818</v>
      </c>
      <c r="N382" s="31">
        <f t="shared" si="82"/>
        <v>1.248070940609642</v>
      </c>
      <c r="O382" s="31">
        <f t="shared" si="83"/>
        <v>0.34532442631559662</v>
      </c>
      <c r="P382" s="31">
        <f t="shared" si="84"/>
        <v>1.7143316165004963</v>
      </c>
      <c r="Q382" s="31">
        <f t="shared" si="85"/>
        <v>-0.12341650980663624</v>
      </c>
      <c r="R382" s="31">
        <f t="shared" si="86"/>
        <v>1.044005018707753</v>
      </c>
      <c r="T382" s="31">
        <f t="shared" si="87"/>
        <v>0.46872851486294614</v>
      </c>
      <c r="U382" s="31">
        <f t="shared" si="88"/>
        <v>0.39897295595489168</v>
      </c>
      <c r="V382" s="31">
        <f t="shared" si="89"/>
        <v>0.23816402997398861</v>
      </c>
      <c r="W382" s="31">
        <f t="shared" si="90"/>
        <v>1.6163016100025172</v>
      </c>
      <c r="X382" s="31">
        <f t="shared" si="91"/>
        <v>0.16873329074566273</v>
      </c>
      <c r="Y382" s="31">
        <f t="shared" si="92"/>
        <v>0.94333608365923438</v>
      </c>
      <c r="AA382" s="31">
        <f t="shared" si="93"/>
        <v>-0.50025850566115948</v>
      </c>
      <c r="AB382" s="31">
        <f t="shared" si="94"/>
        <v>-0.54992559404839203</v>
      </c>
      <c r="AC382" s="31">
        <f t="shared" si="95"/>
        <v>-0.51610846327283755</v>
      </c>
      <c r="AD382" s="31">
        <f t="shared" si="96"/>
        <v>8.2981076735884774E-3</v>
      </c>
      <c r="AE382" s="31">
        <f t="shared" si="97"/>
        <v>-0.53888229257860387</v>
      </c>
      <c r="AF382" s="31">
        <f t="shared" si="98"/>
        <v>0.1482346603790442</v>
      </c>
      <c r="AG382" s="31"/>
      <c r="AH382">
        <v>-3.415040843757581</v>
      </c>
      <c r="AJ382">
        <v>-0.46536995446614299</v>
      </c>
      <c r="AK382">
        <v>-2</v>
      </c>
      <c r="AL382">
        <v>-0.93073990893228609</v>
      </c>
      <c r="AM382">
        <v>-2</v>
      </c>
      <c r="AN382">
        <v>-0.1617473788815412</v>
      </c>
      <c r="AO382">
        <v>-2</v>
      </c>
      <c r="AP382">
        <v>0</v>
      </c>
      <c r="AQ382">
        <v>-2</v>
      </c>
      <c r="AS382">
        <v>-0.46536995446614299</v>
      </c>
      <c r="AT382">
        <v>-2</v>
      </c>
      <c r="AU382">
        <v>-0.93073990893228609</v>
      </c>
      <c r="AV382">
        <v>-2</v>
      </c>
      <c r="AW382">
        <v>3.6027350493429637E-2</v>
      </c>
      <c r="AX382">
        <v>6.7968000000000004E-3</v>
      </c>
      <c r="AY382">
        <v>-0.63441037811201473</v>
      </c>
      <c r="AZ382">
        <v>6.7968000000000004E-3</v>
      </c>
      <c r="BB382">
        <f t="shared" si="104"/>
        <v>6.7968000000000004E-3</v>
      </c>
    </row>
    <row r="383" spans="1:54" x14ac:dyDescent="0.3">
      <c r="A383">
        <v>24</v>
      </c>
      <c r="B383" t="s">
        <v>84</v>
      </c>
      <c r="C383" t="s">
        <v>79</v>
      </c>
      <c r="D383" t="s">
        <v>80</v>
      </c>
      <c r="F383" s="22">
        <v>0</v>
      </c>
      <c r="G383" s="22">
        <f t="shared" si="99"/>
        <v>1</v>
      </c>
      <c r="H383" s="26">
        <f t="shared" si="100"/>
        <v>0</v>
      </c>
      <c r="I383" s="38">
        <f t="shared" si="101"/>
        <v>0</v>
      </c>
      <c r="J383">
        <f t="shared" si="80"/>
        <v>1</v>
      </c>
      <c r="K383">
        <f t="shared" si="102"/>
        <v>3</v>
      </c>
      <c r="L383">
        <f t="shared" si="103"/>
        <v>0</v>
      </c>
      <c r="M383" s="31">
        <f t="shared" si="81"/>
        <v>2.8052805280528048</v>
      </c>
      <c r="N383" s="31">
        <f t="shared" si="82"/>
        <v>2.8153435675517757</v>
      </c>
      <c r="O383" s="31">
        <f t="shared" si="83"/>
        <v>2.1283424173387551</v>
      </c>
      <c r="P383" s="31">
        <f t="shared" si="84"/>
        <v>4.4568629598910814</v>
      </c>
      <c r="Q383" s="31">
        <f t="shared" si="85"/>
        <v>-0.11780895432475595</v>
      </c>
      <c r="R383" s="31">
        <f t="shared" si="86"/>
        <v>4.6324426906390102</v>
      </c>
      <c r="T383" s="31">
        <f t="shared" si="87"/>
        <v>1.1781350149763754</v>
      </c>
      <c r="U383" s="31">
        <f t="shared" si="88"/>
        <v>1.1109349098580505</v>
      </c>
      <c r="V383" s="31">
        <f t="shared" si="89"/>
        <v>0.83836517324124604</v>
      </c>
      <c r="W383" s="31">
        <f t="shared" si="90"/>
        <v>3.7819810285394708</v>
      </c>
      <c r="X383" s="31">
        <f t="shared" si="91"/>
        <v>0.23430749552130056</v>
      </c>
      <c r="Y383" s="31">
        <f t="shared" si="92"/>
        <v>1.8740497662608118</v>
      </c>
      <c r="AA383" s="31">
        <f t="shared" si="93"/>
        <v>-0.23381056231839198</v>
      </c>
      <c r="AB383" s="31">
        <f t="shared" si="94"/>
        <v>-0.29202501374437023</v>
      </c>
      <c r="AC383" s="31">
        <f t="shared" si="95"/>
        <v>-0.28353563466478354</v>
      </c>
      <c r="AD383" s="31">
        <f t="shared" si="96"/>
        <v>0.71310278756394951</v>
      </c>
      <c r="AE383" s="31">
        <f t="shared" si="97"/>
        <v>-0.54378448772208987</v>
      </c>
      <c r="AF383" s="31">
        <f t="shared" si="98"/>
        <v>0.68402262930880831</v>
      </c>
      <c r="AG383" s="31"/>
      <c r="AH383">
        <v>-3.415040843757581</v>
      </c>
      <c r="AJ383">
        <v>-0.46536995446614299</v>
      </c>
      <c r="AK383">
        <v>-2</v>
      </c>
      <c r="AL383">
        <v>-0.93073990893228609</v>
      </c>
      <c r="AM383">
        <v>-2</v>
      </c>
      <c r="AN383">
        <v>-0.1617473788815412</v>
      </c>
      <c r="AO383">
        <v>-2</v>
      </c>
      <c r="AP383">
        <v>0</v>
      </c>
      <c r="AQ383">
        <v>-2</v>
      </c>
      <c r="AS383">
        <v>-0.46536995446614299</v>
      </c>
      <c r="AT383">
        <v>-2</v>
      </c>
      <c r="AU383">
        <v>-0.93073990893228609</v>
      </c>
      <c r="AV383">
        <v>-2</v>
      </c>
      <c r="AW383">
        <v>3.6027350493429637E-2</v>
      </c>
      <c r="AX383">
        <v>6.7968000000000004E-3</v>
      </c>
      <c r="AY383">
        <v>-0.63441037811201473</v>
      </c>
      <c r="AZ383">
        <v>6.7968000000000004E-3</v>
      </c>
      <c r="BB383">
        <f t="shared" si="104"/>
        <v>6.7968000000000004E-3</v>
      </c>
    </row>
    <row r="384" spans="1:54" x14ac:dyDescent="0.3">
      <c r="A384">
        <v>24</v>
      </c>
      <c r="B384" t="s">
        <v>85</v>
      </c>
      <c r="C384" t="s">
        <v>79</v>
      </c>
      <c r="D384" t="s">
        <v>80</v>
      </c>
      <c r="F384" s="22">
        <v>0</v>
      </c>
      <c r="G384" s="22">
        <f t="shared" si="99"/>
        <v>0</v>
      </c>
      <c r="H384" s="26">
        <f t="shared" si="100"/>
        <v>0</v>
      </c>
      <c r="I384" s="38">
        <f t="shared" si="101"/>
        <v>0</v>
      </c>
      <c r="J384">
        <f t="shared" si="80"/>
        <v>1</v>
      </c>
      <c r="K384">
        <f t="shared" si="102"/>
        <v>3</v>
      </c>
      <c r="L384">
        <f t="shared" si="103"/>
        <v>0</v>
      </c>
      <c r="M384" s="31">
        <f t="shared" si="81"/>
        <v>-8.7699221012389944E-2</v>
      </c>
      <c r="N384" s="31">
        <f t="shared" si="82"/>
        <v>-6.7703700426029315E-2</v>
      </c>
      <c r="O384" s="31">
        <f t="shared" si="83"/>
        <v>-0.87168526342853248</v>
      </c>
      <c r="P384" s="31">
        <f t="shared" si="84"/>
        <v>-0.71798331168327167</v>
      </c>
      <c r="Q384" s="31">
        <f t="shared" si="85"/>
        <v>-0.31235919403458667</v>
      </c>
      <c r="R384" s="31">
        <f t="shared" si="86"/>
        <v>-0.60723886937742511</v>
      </c>
      <c r="T384" s="31">
        <f t="shared" si="87"/>
        <v>-9.4153721514426289E-2</v>
      </c>
      <c r="U384" s="31">
        <f t="shared" si="88"/>
        <v>-0.12629504466228647</v>
      </c>
      <c r="V384" s="31">
        <f t="shared" si="89"/>
        <v>-0.63647064830925393</v>
      </c>
      <c r="W384" s="31">
        <f t="shared" si="90"/>
        <v>-0.49131642640799966</v>
      </c>
      <c r="X384" s="31">
        <f t="shared" si="91"/>
        <v>-0.25553525856003662</v>
      </c>
      <c r="Y384" s="31">
        <f t="shared" si="92"/>
        <v>3.5953691629326788E-2</v>
      </c>
      <c r="AA384" s="31">
        <f t="shared" si="93"/>
        <v>-0.65510880486896172</v>
      </c>
      <c r="AB384" s="31">
        <f t="shared" si="94"/>
        <v>-0.66828294621390705</v>
      </c>
      <c r="AC384" s="31">
        <f t="shared" si="95"/>
        <v>-0.86367486721545905</v>
      </c>
      <c r="AD384" s="31">
        <f t="shared" si="96"/>
        <v>-0.81568700990276111</v>
      </c>
      <c r="AE384" s="31">
        <f t="shared" si="97"/>
        <v>-0.77071162409799832</v>
      </c>
      <c r="AF384" s="31">
        <f t="shared" si="98"/>
        <v>-0.32968451690805295</v>
      </c>
      <c r="AG384" s="31"/>
      <c r="AH384">
        <v>1.4708291336372521</v>
      </c>
      <c r="AJ384">
        <v>-6.1001507262290047E-2</v>
      </c>
      <c r="AK384">
        <v>0</v>
      </c>
      <c r="AL384">
        <v>-0.93073990893228609</v>
      </c>
      <c r="AM384">
        <v>0</v>
      </c>
      <c r="AN384">
        <v>0.1617473788815412</v>
      </c>
      <c r="AO384">
        <v>2</v>
      </c>
      <c r="AP384">
        <v>0</v>
      </c>
      <c r="AQ384">
        <v>2</v>
      </c>
      <c r="AS384">
        <v>-6.1001507262290047E-2</v>
      </c>
      <c r="AT384">
        <v>0</v>
      </c>
      <c r="AU384">
        <v>-0.93073990893228609</v>
      </c>
      <c r="AV384">
        <v>0</v>
      </c>
      <c r="AW384">
        <v>0.14208250336716319</v>
      </c>
      <c r="AX384">
        <v>0.16646399999999989</v>
      </c>
      <c r="AY384">
        <v>-0.69126589587070464</v>
      </c>
      <c r="AZ384">
        <v>0.16646399999999989</v>
      </c>
      <c r="BB384">
        <f t="shared" si="104"/>
        <v>0.16646399999999989</v>
      </c>
    </row>
    <row r="385" spans="1:54" x14ac:dyDescent="0.3">
      <c r="A385">
        <v>24</v>
      </c>
      <c r="B385" t="s">
        <v>86</v>
      </c>
      <c r="C385" t="s">
        <v>79</v>
      </c>
      <c r="D385" t="s">
        <v>80</v>
      </c>
      <c r="F385" s="22">
        <v>0</v>
      </c>
      <c r="G385" s="22">
        <f t="shared" si="99"/>
        <v>0</v>
      </c>
      <c r="H385" s="26">
        <f t="shared" si="100"/>
        <v>0</v>
      </c>
      <c r="I385" s="38">
        <f t="shared" si="101"/>
        <v>1</v>
      </c>
      <c r="J385">
        <f t="shared" si="80"/>
        <v>0</v>
      </c>
      <c r="K385">
        <f t="shared" si="102"/>
        <v>3</v>
      </c>
      <c r="L385">
        <f t="shared" si="103"/>
        <v>0</v>
      </c>
      <c r="M385" s="31">
        <f t="shared" si="81"/>
        <v>-0.29908774012883305</v>
      </c>
      <c r="N385" s="31">
        <f t="shared" si="82"/>
        <v>-0.28456547704587054</v>
      </c>
      <c r="O385" s="31">
        <f t="shared" si="83"/>
        <v>-0.32724026487671476</v>
      </c>
      <c r="P385" s="31">
        <f t="shared" si="84"/>
        <v>-0.43579803777227261</v>
      </c>
      <c r="Q385" s="31">
        <f t="shared" si="85"/>
        <v>-0.27389316489508508</v>
      </c>
      <c r="R385" s="31">
        <f t="shared" si="86"/>
        <v>-0.69082392925098424</v>
      </c>
      <c r="T385" s="31">
        <f t="shared" si="87"/>
        <v>-0.31185052583721484</v>
      </c>
      <c r="U385" s="31">
        <f t="shared" si="88"/>
        <v>-0.30391578723984991</v>
      </c>
      <c r="V385" s="31">
        <f t="shared" si="89"/>
        <v>-0.42561254174450541</v>
      </c>
      <c r="W385" s="31">
        <f t="shared" si="90"/>
        <v>-0.41374695264991185</v>
      </c>
      <c r="X385" s="31">
        <f t="shared" si="91"/>
        <v>-0.20024767706819024</v>
      </c>
      <c r="Y385" s="31">
        <f t="shared" si="92"/>
        <v>-8.0992239052299242E-2</v>
      </c>
      <c r="AA385" s="31">
        <f t="shared" si="93"/>
        <v>-0.76567847864913163</v>
      </c>
      <c r="AB385" s="31">
        <f t="shared" si="94"/>
        <v>-0.76306141050568221</v>
      </c>
      <c r="AC385" s="31">
        <f t="shared" si="95"/>
        <v>-0.79601727479004425</v>
      </c>
      <c r="AD385" s="31">
        <f t="shared" si="96"/>
        <v>-0.82140646264740458</v>
      </c>
      <c r="AE385" s="31">
        <f t="shared" si="97"/>
        <v>-0.73002078888564736</v>
      </c>
      <c r="AF385" s="31">
        <f t="shared" si="98"/>
        <v>-0.33405627185298248</v>
      </c>
      <c r="AG385" s="31"/>
      <c r="AH385">
        <v>0.16614720894945331</v>
      </c>
      <c r="AJ385">
        <v>6.1001507262290047E-2</v>
      </c>
      <c r="AK385">
        <v>0</v>
      </c>
      <c r="AL385">
        <v>-0.93073990893228609</v>
      </c>
      <c r="AM385">
        <v>0</v>
      </c>
      <c r="AN385">
        <v>-0.1617473788815412</v>
      </c>
      <c r="AO385">
        <v>-2</v>
      </c>
      <c r="AP385">
        <v>0</v>
      </c>
      <c r="AQ385">
        <v>-2</v>
      </c>
      <c r="AS385">
        <v>6.1001507262290047E-2</v>
      </c>
      <c r="AT385">
        <v>0</v>
      </c>
      <c r="AU385">
        <v>-0.93073990893228609</v>
      </c>
      <c r="AV385">
        <v>0</v>
      </c>
      <c r="AW385">
        <v>-0.15738424199376699</v>
      </c>
      <c r="AX385">
        <v>-0.17567999999999989</v>
      </c>
      <c r="AY385">
        <v>1.017452625346136</v>
      </c>
      <c r="AZ385">
        <v>-0.17567999999999989</v>
      </c>
      <c r="BB385">
        <f t="shared" si="104"/>
        <v>-0.17567999999999989</v>
      </c>
    </row>
    <row r="386" spans="1:54" x14ac:dyDescent="0.3">
      <c r="A386">
        <v>24</v>
      </c>
      <c r="B386" t="s">
        <v>87</v>
      </c>
      <c r="C386" t="s">
        <v>79</v>
      </c>
      <c r="D386" t="s">
        <v>80</v>
      </c>
      <c r="F386" s="22">
        <v>0</v>
      </c>
      <c r="G386" s="22">
        <f t="shared" si="99"/>
        <v>1</v>
      </c>
      <c r="H386" s="26">
        <f t="shared" si="100"/>
        <v>1</v>
      </c>
      <c r="I386" s="38">
        <f t="shared" si="101"/>
        <v>0</v>
      </c>
      <c r="J386">
        <f t="shared" si="80"/>
        <v>1</v>
      </c>
      <c r="K386">
        <f t="shared" si="102"/>
        <v>3</v>
      </c>
      <c r="L386">
        <f t="shared" si="103"/>
        <v>3</v>
      </c>
      <c r="M386" s="31">
        <f t="shared" si="81"/>
        <v>-0.32556027700531609</v>
      </c>
      <c r="N386" s="31">
        <f t="shared" si="82"/>
        <v>-0.32020046276326164</v>
      </c>
      <c r="O386" s="31">
        <f t="shared" si="83"/>
        <v>-0.48776645723827905</v>
      </c>
      <c r="P386" s="31">
        <f t="shared" si="84"/>
        <v>-0.62357359901802834</v>
      </c>
      <c r="Q386" s="31">
        <f t="shared" si="85"/>
        <v>-0.1283736435760417</v>
      </c>
      <c r="R386" s="31">
        <f t="shared" si="86"/>
        <v>-0.65252516549721673</v>
      </c>
      <c r="T386" s="31">
        <f t="shared" si="87"/>
        <v>-0.26780763285777209</v>
      </c>
      <c r="U386" s="31">
        <f t="shared" si="88"/>
        <v>-0.29836180323772482</v>
      </c>
      <c r="V386" s="31">
        <f t="shared" si="89"/>
        <v>-0.35361539047863494</v>
      </c>
      <c r="W386" s="31">
        <f t="shared" si="90"/>
        <v>-0.48404928186090029</v>
      </c>
      <c r="X386" s="31">
        <f t="shared" si="91"/>
        <v>0.14476525176996113</v>
      </c>
      <c r="Y386" s="31">
        <f t="shared" si="92"/>
        <v>-0.10335502142811959</v>
      </c>
      <c r="AA386" s="31">
        <f t="shared" si="93"/>
        <v>-0.68187562355568265</v>
      </c>
      <c r="AB386" s="31">
        <f t="shared" si="94"/>
        <v>-0.71579030439258462</v>
      </c>
      <c r="AC386" s="31">
        <f t="shared" si="95"/>
        <v>-0.73933213762509509</v>
      </c>
      <c r="AD386" s="31">
        <f t="shared" si="96"/>
        <v>-0.75672797436799544</v>
      </c>
      <c r="AE386" s="31">
        <f t="shared" si="97"/>
        <v>-0.55777301140990432</v>
      </c>
      <c r="AF386" s="31">
        <f t="shared" si="98"/>
        <v>-0.44440166561420147</v>
      </c>
      <c r="AG386" s="31"/>
      <c r="AH386">
        <v>1.7780645011708749</v>
      </c>
      <c r="AJ386">
        <v>0.46536995446614299</v>
      </c>
      <c r="AK386">
        <v>2</v>
      </c>
      <c r="AL386">
        <v>-0.93073990893228609</v>
      </c>
      <c r="AM386">
        <v>2</v>
      </c>
      <c r="AN386">
        <v>0.1617473788815412</v>
      </c>
      <c r="AO386">
        <v>2</v>
      </c>
      <c r="AP386">
        <v>0</v>
      </c>
      <c r="AQ386">
        <v>2</v>
      </c>
      <c r="AS386">
        <v>0.46536995446614299</v>
      </c>
      <c r="AT386">
        <v>2</v>
      </c>
      <c r="AU386">
        <v>-0.93073990893228609</v>
      </c>
      <c r="AV386">
        <v>2</v>
      </c>
      <c r="AW386">
        <v>-2.0725611866825699E-2</v>
      </c>
      <c r="AX386">
        <v>2.4191999999999998E-3</v>
      </c>
      <c r="AY386">
        <v>0.30822364863658308</v>
      </c>
      <c r="AZ386">
        <v>2.4191999999999998E-3</v>
      </c>
      <c r="BB386">
        <f t="shared" si="104"/>
        <v>2.4191999999999998E-3</v>
      </c>
    </row>
    <row r="387" spans="1:54" x14ac:dyDescent="0.3">
      <c r="A387">
        <v>24</v>
      </c>
      <c r="B387" t="s">
        <v>88</v>
      </c>
      <c r="C387" t="s">
        <v>89</v>
      </c>
      <c r="D387" t="s">
        <v>80</v>
      </c>
      <c r="F387" s="22">
        <v>0</v>
      </c>
      <c r="G387" s="22">
        <f t="shared" si="99"/>
        <v>0</v>
      </c>
      <c r="H387" s="26">
        <f t="shared" si="100"/>
        <v>0</v>
      </c>
      <c r="I387" s="38">
        <f t="shared" si="101"/>
        <v>1</v>
      </c>
      <c r="J387">
        <f t="shared" si="80"/>
        <v>0</v>
      </c>
      <c r="K387">
        <f t="shared" si="102"/>
        <v>3</v>
      </c>
      <c r="L387">
        <f t="shared" si="103"/>
        <v>0</v>
      </c>
      <c r="M387" s="31">
        <f t="shared" si="81"/>
        <v>-7.5208412667632021E-2</v>
      </c>
      <c r="N387" s="31">
        <f t="shared" si="82"/>
        <v>-7.6277981353634963E-2</v>
      </c>
      <c r="O387" s="31">
        <f t="shared" si="83"/>
        <v>-0.608858375020916</v>
      </c>
      <c r="P387" s="31">
        <f t="shared" si="84"/>
        <v>-0.31375621326080871</v>
      </c>
      <c r="Q387" s="31">
        <f t="shared" si="85"/>
        <v>-4.439305795974919E-2</v>
      </c>
      <c r="R387" s="31">
        <f t="shared" si="86"/>
        <v>-0.79362928859873172</v>
      </c>
      <c r="T387" s="31">
        <f t="shared" si="87"/>
        <v>-0.15717492500412045</v>
      </c>
      <c r="U387" s="31">
        <f t="shared" si="88"/>
        <v>-0.17386416889982012</v>
      </c>
      <c r="V387" s="31">
        <f t="shared" si="89"/>
        <v>-0.48605144027324176</v>
      </c>
      <c r="W387" s="31">
        <f t="shared" si="90"/>
        <v>-0.10060701807545191</v>
      </c>
      <c r="X387" s="31">
        <f t="shared" si="91"/>
        <v>0.43469147993556317</v>
      </c>
      <c r="Y387" s="31">
        <f t="shared" si="92"/>
        <v>-0.18919940588318018</v>
      </c>
      <c r="AA387" s="31">
        <f t="shared" si="93"/>
        <v>-0.5894986246833096</v>
      </c>
      <c r="AB387" s="31">
        <f t="shared" si="94"/>
        <v>-0.61527454189937081</v>
      </c>
      <c r="AC387" s="31">
        <f t="shared" si="95"/>
        <v>-0.75305719926264214</v>
      </c>
      <c r="AD387" s="31">
        <f t="shared" si="96"/>
        <v>-0.50477951281396161</v>
      </c>
      <c r="AE387" s="31">
        <f t="shared" si="97"/>
        <v>-0.39839887383686878</v>
      </c>
      <c r="AF387" s="31">
        <f t="shared" si="98"/>
        <v>-0.46600557423881195</v>
      </c>
      <c r="AG387" s="31"/>
      <c r="AH387">
        <v>0.98476130605780432</v>
      </c>
      <c r="AJ387">
        <v>-2.6425719077939669</v>
      </c>
      <c r="AK387">
        <v>-2</v>
      </c>
      <c r="AL387">
        <v>2.3646957429511568</v>
      </c>
      <c r="AM387">
        <v>-2</v>
      </c>
      <c r="AN387">
        <v>0.3234947577630824</v>
      </c>
      <c r="AO387">
        <v>4</v>
      </c>
      <c r="AP387">
        <v>0</v>
      </c>
      <c r="AQ387">
        <v>4</v>
      </c>
      <c r="AS387">
        <v>-2.6425719077939669</v>
      </c>
      <c r="AT387">
        <v>-2</v>
      </c>
      <c r="AU387">
        <v>2.3646957429511568</v>
      </c>
      <c r="AV387">
        <v>-2</v>
      </c>
      <c r="AW387">
        <v>-0.50023490520837277</v>
      </c>
      <c r="AX387">
        <v>-0.1629849599999999</v>
      </c>
      <c r="AY387">
        <v>-0.35181908359700442</v>
      </c>
      <c r="AZ387">
        <v>-0.1629849599999999</v>
      </c>
      <c r="BB387">
        <f t="shared" si="104"/>
        <v>-0.1629849599999999</v>
      </c>
    </row>
    <row r="388" spans="1:54" x14ac:dyDescent="0.3">
      <c r="A388">
        <v>24</v>
      </c>
      <c r="B388" t="s">
        <v>90</v>
      </c>
      <c r="C388" t="s">
        <v>89</v>
      </c>
      <c r="D388" t="s">
        <v>80</v>
      </c>
      <c r="F388" s="22">
        <v>0</v>
      </c>
      <c r="G388" s="22">
        <f t="shared" si="99"/>
        <v>1</v>
      </c>
      <c r="H388" s="26">
        <f t="shared" si="100"/>
        <v>0</v>
      </c>
      <c r="I388" s="38">
        <f t="shared" si="101"/>
        <v>1</v>
      </c>
      <c r="J388">
        <f t="shared" si="80"/>
        <v>0</v>
      </c>
      <c r="K388">
        <f t="shared" si="102"/>
        <v>3</v>
      </c>
      <c r="L388">
        <f t="shared" si="103"/>
        <v>0</v>
      </c>
      <c r="M388" s="31">
        <f t="shared" si="81"/>
        <v>-0.28404038531912246</v>
      </c>
      <c r="N388" s="31">
        <f t="shared" si="82"/>
        <v>-0.27354513718527379</v>
      </c>
      <c r="O388" s="31">
        <f t="shared" si="83"/>
        <v>-0.56109188608218419</v>
      </c>
      <c r="P388" s="31">
        <f t="shared" si="84"/>
        <v>-0.70273624040292759</v>
      </c>
      <c r="Q388" s="31">
        <f t="shared" si="85"/>
        <v>-0.35266949914726525</v>
      </c>
      <c r="R388" s="31">
        <f t="shared" si="86"/>
        <v>-0.65527637954612639</v>
      </c>
      <c r="T388" s="31">
        <f t="shared" si="87"/>
        <v>-0.26789376839953016</v>
      </c>
      <c r="U388" s="31">
        <f t="shared" si="88"/>
        <v>-0.2793890647985387</v>
      </c>
      <c r="V388" s="31">
        <f t="shared" si="89"/>
        <v>-0.44922361774368608</v>
      </c>
      <c r="W388" s="31">
        <f t="shared" si="90"/>
        <v>-0.63030508526575457</v>
      </c>
      <c r="X388" s="31">
        <f t="shared" si="91"/>
        <v>-0.2882663037934684</v>
      </c>
      <c r="Y388" s="31">
        <f t="shared" si="92"/>
        <v>0.19621275917106776</v>
      </c>
      <c r="AA388" s="31">
        <f t="shared" si="93"/>
        <v>-0.70578543641907132</v>
      </c>
      <c r="AB388" s="31">
        <f t="shared" si="94"/>
        <v>-0.71325132554221726</v>
      </c>
      <c r="AC388" s="31">
        <f t="shared" si="95"/>
        <v>-0.74664231862671548</v>
      </c>
      <c r="AD388" s="31">
        <f t="shared" si="96"/>
        <v>-0.85368867878147769</v>
      </c>
      <c r="AE388" s="31">
        <f t="shared" si="97"/>
        <v>-0.7448440881677425</v>
      </c>
      <c r="AF388" s="31">
        <f t="shared" si="98"/>
        <v>-0.12646899119965216</v>
      </c>
      <c r="AG388" s="31"/>
      <c r="AH388">
        <v>0.55915022681934101</v>
      </c>
      <c r="AJ388">
        <v>1.589828984337101</v>
      </c>
      <c r="AK388">
        <v>-2</v>
      </c>
      <c r="AL388">
        <v>0.54952699837028141</v>
      </c>
      <c r="AM388">
        <v>-2</v>
      </c>
      <c r="AN388">
        <v>-0.3234947577630824</v>
      </c>
      <c r="AO388">
        <v>-4</v>
      </c>
      <c r="AP388">
        <v>0</v>
      </c>
      <c r="AQ388">
        <v>-4</v>
      </c>
      <c r="AS388">
        <v>1.589828984337101</v>
      </c>
      <c r="AT388">
        <v>-2</v>
      </c>
      <c r="AU388">
        <v>0.54952699837028141</v>
      </c>
      <c r="AV388">
        <v>-2</v>
      </c>
      <c r="AW388">
        <v>0.27939763427803121</v>
      </c>
      <c r="AX388">
        <v>-5.1839999999999997E-2</v>
      </c>
      <c r="AY388">
        <v>-1.165036311491382</v>
      </c>
      <c r="AZ388">
        <v>-5.1839999999999997E-2</v>
      </c>
      <c r="BB388">
        <f t="shared" si="104"/>
        <v>-5.1839999999999997E-2</v>
      </c>
    </row>
    <row r="389" spans="1:54" x14ac:dyDescent="0.3">
      <c r="A389">
        <v>24</v>
      </c>
      <c r="B389" t="s">
        <v>91</v>
      </c>
      <c r="C389" t="s">
        <v>89</v>
      </c>
      <c r="D389" t="s">
        <v>80</v>
      </c>
      <c r="F389" s="22">
        <v>0</v>
      </c>
      <c r="G389" s="22">
        <f t="shared" si="99"/>
        <v>1</v>
      </c>
      <c r="H389" s="26">
        <f t="shared" si="100"/>
        <v>1</v>
      </c>
      <c r="I389" s="38">
        <f t="shared" si="101"/>
        <v>0</v>
      </c>
      <c r="J389">
        <f t="shared" si="80"/>
        <v>1</v>
      </c>
      <c r="K389">
        <f t="shared" si="102"/>
        <v>3</v>
      </c>
      <c r="L389">
        <f t="shared" si="103"/>
        <v>3</v>
      </c>
      <c r="M389" s="31">
        <f t="shared" si="81"/>
        <v>-0.33605782893866792</v>
      </c>
      <c r="N389" s="31">
        <f t="shared" si="82"/>
        <v>-0.32781962503482059</v>
      </c>
      <c r="O389" s="31">
        <f t="shared" si="83"/>
        <v>-0.73539351961294186</v>
      </c>
      <c r="P389" s="31">
        <f t="shared" si="84"/>
        <v>-0.76171442667254619</v>
      </c>
      <c r="Q389" s="31">
        <f t="shared" si="85"/>
        <v>-0.37400910516282637</v>
      </c>
      <c r="R389" s="31">
        <f t="shared" si="86"/>
        <v>-0.80439329661939651</v>
      </c>
      <c r="T389" s="31">
        <f t="shared" si="87"/>
        <v>-0.28380302272754054</v>
      </c>
      <c r="U389" s="31">
        <f t="shared" si="88"/>
        <v>-0.322382710032453</v>
      </c>
      <c r="V389" s="31">
        <f t="shared" si="89"/>
        <v>-0.48242248358865769</v>
      </c>
      <c r="W389" s="31">
        <f t="shared" si="90"/>
        <v>-0.61963954676468236</v>
      </c>
      <c r="X389" s="31">
        <f t="shared" si="91"/>
        <v>-0.31954109787677493</v>
      </c>
      <c r="Y389" s="31">
        <f t="shared" si="92"/>
        <v>-0.25167940735229516</v>
      </c>
      <c r="AA389" s="31">
        <f t="shared" si="93"/>
        <v>-0.69938028073829561</v>
      </c>
      <c r="AB389" s="31">
        <f t="shared" si="94"/>
        <v>-0.73144985520318884</v>
      </c>
      <c r="AC389" s="31">
        <f t="shared" si="95"/>
        <v>-0.75878920316765042</v>
      </c>
      <c r="AD389" s="31">
        <f t="shared" si="96"/>
        <v>-0.83289005972356489</v>
      </c>
      <c r="AE389" s="31">
        <f t="shared" si="97"/>
        <v>-0.76862955109003683</v>
      </c>
      <c r="AF389" s="31">
        <f t="shared" si="98"/>
        <v>-0.52044813156567515</v>
      </c>
      <c r="AG389" s="31"/>
      <c r="AH389">
        <v>1.163081906927417</v>
      </c>
      <c r="AJ389">
        <v>3.855677249405526</v>
      </c>
      <c r="AK389">
        <v>8</v>
      </c>
      <c r="AL389">
        <v>0.54952699837028141</v>
      </c>
      <c r="AM389">
        <v>8</v>
      </c>
      <c r="AN389">
        <v>0.3234947577630824</v>
      </c>
      <c r="AO389">
        <v>4</v>
      </c>
      <c r="AP389">
        <v>0</v>
      </c>
      <c r="AQ389">
        <v>4</v>
      </c>
      <c r="AS389">
        <v>3.855677249405526</v>
      </c>
      <c r="AT389">
        <v>8</v>
      </c>
      <c r="AU389">
        <v>0.54952699837028141</v>
      </c>
      <c r="AV389">
        <v>8</v>
      </c>
      <c r="AW389">
        <v>0.95430504249190007</v>
      </c>
      <c r="AX389">
        <v>0.79487999999999981</v>
      </c>
      <c r="AY389">
        <v>0.53984507999680342</v>
      </c>
      <c r="AZ389">
        <v>0.79487999999999981</v>
      </c>
      <c r="BB389">
        <f t="shared" si="104"/>
        <v>0.79487999999999981</v>
      </c>
    </row>
    <row r="390" spans="1:54" x14ac:dyDescent="0.3">
      <c r="A390">
        <v>24</v>
      </c>
      <c r="B390" t="s">
        <v>92</v>
      </c>
      <c r="C390" t="s">
        <v>89</v>
      </c>
      <c r="D390" t="s">
        <v>80</v>
      </c>
      <c r="F390" s="22">
        <v>0</v>
      </c>
      <c r="G390" s="22">
        <f t="shared" si="99"/>
        <v>0</v>
      </c>
      <c r="H390" s="26">
        <f t="shared" si="100"/>
        <v>0</v>
      </c>
      <c r="I390" s="38">
        <f t="shared" si="101"/>
        <v>1</v>
      </c>
      <c r="J390">
        <f t="shared" si="80"/>
        <v>0</v>
      </c>
      <c r="K390">
        <f t="shared" si="102"/>
        <v>3</v>
      </c>
      <c r="L390">
        <f t="shared" si="103"/>
        <v>0</v>
      </c>
      <c r="M390" s="31">
        <f t="shared" si="81"/>
        <v>0.84975597859530994</v>
      </c>
      <c r="N390" s="31">
        <f t="shared" si="82"/>
        <v>0.86127929036703887</v>
      </c>
      <c r="O390" s="31">
        <f t="shared" si="83"/>
        <v>8.1567602554864865E-2</v>
      </c>
      <c r="P390" s="31">
        <f t="shared" si="84"/>
        <v>0.29305391485139165</v>
      </c>
      <c r="Q390" s="31">
        <f t="shared" si="85"/>
        <v>-0.10006976003416745</v>
      </c>
      <c r="R390" s="31">
        <f t="shared" si="86"/>
        <v>0.20560263130903692</v>
      </c>
      <c r="T390" s="31">
        <f t="shared" si="87"/>
        <v>0.60327455425332244</v>
      </c>
      <c r="U390" s="31">
        <f t="shared" si="88"/>
        <v>0.4631845000696308</v>
      </c>
      <c r="V390" s="31">
        <f t="shared" si="89"/>
        <v>0.25215373795805746</v>
      </c>
      <c r="W390" s="31">
        <f t="shared" si="90"/>
        <v>0.76481912455518586</v>
      </c>
      <c r="X390" s="31">
        <f t="shared" si="91"/>
        <v>0.24648025103529483</v>
      </c>
      <c r="Y390" s="31">
        <f t="shared" si="92"/>
        <v>0.67375155026876288</v>
      </c>
      <c r="AA390" s="31">
        <f t="shared" si="93"/>
        <v>-0.28069246178724044</v>
      </c>
      <c r="AB390" s="31">
        <f t="shared" si="94"/>
        <v>-0.3700786489881982</v>
      </c>
      <c r="AC390" s="31">
        <f t="shared" si="95"/>
        <v>-0.40765001111803889</v>
      </c>
      <c r="AD390" s="31">
        <f t="shared" si="96"/>
        <v>-2.1291855085297816E-2</v>
      </c>
      <c r="AE390" s="31">
        <f t="shared" si="97"/>
        <v>-0.48407551617484917</v>
      </c>
      <c r="AF390" s="31">
        <f t="shared" si="98"/>
        <v>1.4054452773400252E-2</v>
      </c>
      <c r="AG390" s="31"/>
      <c r="AH390">
        <v>-2.7069934398045619</v>
      </c>
      <c r="AJ390">
        <v>-2.8029343259486601</v>
      </c>
      <c r="AK390">
        <v>-4</v>
      </c>
      <c r="AL390">
        <v>2.3646957429511568</v>
      </c>
      <c r="AM390">
        <v>-4</v>
      </c>
      <c r="AN390">
        <v>-0.3234947577630824</v>
      </c>
      <c r="AO390">
        <v>-4</v>
      </c>
      <c r="AP390">
        <v>0</v>
      </c>
      <c r="AQ390">
        <v>-4</v>
      </c>
      <c r="AS390">
        <v>-2.8029343259486601</v>
      </c>
      <c r="AT390">
        <v>-4</v>
      </c>
      <c r="AU390">
        <v>2.3646957429511568</v>
      </c>
      <c r="AV390">
        <v>-4</v>
      </c>
      <c r="AW390">
        <v>-0.73346777156155851</v>
      </c>
      <c r="AX390">
        <v>-0.58005503999999974</v>
      </c>
      <c r="AY390">
        <v>0.97701031509158276</v>
      </c>
      <c r="AZ390">
        <v>-0.58005503999999974</v>
      </c>
      <c r="BB390">
        <f t="shared" si="104"/>
        <v>-0.58005503999999974</v>
      </c>
    </row>
    <row r="391" spans="1:54" x14ac:dyDescent="0.3">
      <c r="A391">
        <v>24</v>
      </c>
      <c r="B391" t="s">
        <v>93</v>
      </c>
      <c r="C391" t="s">
        <v>89</v>
      </c>
      <c r="D391" t="s">
        <v>80</v>
      </c>
      <c r="F391" s="22">
        <v>0</v>
      </c>
      <c r="G391" s="22">
        <f t="shared" si="99"/>
        <v>1</v>
      </c>
      <c r="H391" s="26">
        <f t="shared" si="100"/>
        <v>0</v>
      </c>
      <c r="I391" s="38">
        <f t="shared" si="101"/>
        <v>1</v>
      </c>
      <c r="J391">
        <f t="shared" si="80"/>
        <v>0</v>
      </c>
      <c r="K391">
        <f t="shared" si="102"/>
        <v>3</v>
      </c>
      <c r="L391">
        <f t="shared" si="103"/>
        <v>0</v>
      </c>
      <c r="M391" s="31">
        <f t="shared" si="81"/>
        <v>3.1129119135979986</v>
      </c>
      <c r="N391" s="31">
        <f t="shared" si="82"/>
        <v>3.1464698337053618</v>
      </c>
      <c r="O391" s="31">
        <f t="shared" si="83"/>
        <v>1.1604584619032516</v>
      </c>
      <c r="P391" s="31">
        <f t="shared" si="84"/>
        <v>4.7422497300511735</v>
      </c>
      <c r="Q391" s="31">
        <f t="shared" si="85"/>
        <v>-5.2789662245432523E-2</v>
      </c>
      <c r="R391" s="31">
        <f t="shared" si="86"/>
        <v>3.8140701602623346</v>
      </c>
      <c r="T391" s="31">
        <f t="shared" si="87"/>
        <v>1.3431719058793155</v>
      </c>
      <c r="U391" s="31">
        <f t="shared" si="88"/>
        <v>1.1678448917417472</v>
      </c>
      <c r="V391" s="31">
        <f t="shared" si="89"/>
        <v>0.61434401500847546</v>
      </c>
      <c r="W391" s="31">
        <f t="shared" si="90"/>
        <v>3.9485123890643878</v>
      </c>
      <c r="X391" s="31">
        <f t="shared" si="91"/>
        <v>0.37078121905014472</v>
      </c>
      <c r="Y391" s="31">
        <f t="shared" si="92"/>
        <v>1.7645044790303643</v>
      </c>
      <c r="AA391" s="31">
        <f t="shared" si="93"/>
        <v>-8.3398763073242566E-2</v>
      </c>
      <c r="AB391" s="31">
        <f t="shared" si="94"/>
        <v>-0.20121827532168091</v>
      </c>
      <c r="AC391" s="31">
        <f t="shared" si="95"/>
        <v>-0.34509431340240532</v>
      </c>
      <c r="AD391" s="31">
        <f t="shared" si="96"/>
        <v>1.2646227920961448</v>
      </c>
      <c r="AE391" s="31">
        <f t="shared" si="97"/>
        <v>-0.41399740984435585</v>
      </c>
      <c r="AF391" s="31">
        <f t="shared" si="98"/>
        <v>0.64958281026272113</v>
      </c>
      <c r="AG391" s="31"/>
      <c r="AH391">
        <v>-2.7069934398045619</v>
      </c>
      <c r="AJ391">
        <v>-2.8029343259486601</v>
      </c>
      <c r="AK391">
        <v>-4</v>
      </c>
      <c r="AL391">
        <v>2.3646957429511568</v>
      </c>
      <c r="AM391">
        <v>-4</v>
      </c>
      <c r="AN391">
        <v>-0.3234947577630824</v>
      </c>
      <c r="AO391">
        <v>-4</v>
      </c>
      <c r="AP391">
        <v>0</v>
      </c>
      <c r="AQ391">
        <v>-4</v>
      </c>
      <c r="AS391">
        <v>-2.8029343259486601</v>
      </c>
      <c r="AT391">
        <v>-4</v>
      </c>
      <c r="AU391">
        <v>2.3646957429511568</v>
      </c>
      <c r="AV391">
        <v>-4</v>
      </c>
      <c r="AW391">
        <v>-0.73346777156155851</v>
      </c>
      <c r="AX391">
        <v>-0.58005503999999974</v>
      </c>
      <c r="AY391">
        <v>0.97701031509158276</v>
      </c>
      <c r="AZ391">
        <v>-0.58005503999999974</v>
      </c>
      <c r="BB391">
        <f t="shared" si="104"/>
        <v>-0.58005503999999974</v>
      </c>
    </row>
    <row r="392" spans="1:54" x14ac:dyDescent="0.3">
      <c r="A392">
        <v>24</v>
      </c>
      <c r="B392" t="s">
        <v>94</v>
      </c>
      <c r="C392" t="s">
        <v>89</v>
      </c>
      <c r="D392" t="s">
        <v>80</v>
      </c>
      <c r="F392" s="22">
        <v>0</v>
      </c>
      <c r="G392" s="22">
        <f t="shared" si="99"/>
        <v>0</v>
      </c>
      <c r="H392" s="26">
        <f t="shared" si="100"/>
        <v>1</v>
      </c>
      <c r="I392" s="38">
        <f t="shared" si="101"/>
        <v>0</v>
      </c>
      <c r="J392">
        <f t="shared" si="80"/>
        <v>1</v>
      </c>
      <c r="K392">
        <f t="shared" si="102"/>
        <v>3</v>
      </c>
      <c r="L392">
        <f t="shared" si="103"/>
        <v>3</v>
      </c>
      <c r="M392" s="31">
        <f t="shared" si="81"/>
        <v>-0.26005632908112325</v>
      </c>
      <c r="N392" s="31">
        <f t="shared" si="82"/>
        <v>-0.25143330628915134</v>
      </c>
      <c r="O392" s="31">
        <f t="shared" si="83"/>
        <v>-0.91181808115173857</v>
      </c>
      <c r="P392" s="31">
        <f t="shared" si="84"/>
        <v>-0.76165712955152387</v>
      </c>
      <c r="Q392" s="31">
        <f t="shared" si="85"/>
        <v>-0.38109935871022216</v>
      </c>
      <c r="R392" s="31">
        <f t="shared" si="86"/>
        <v>-0.76273025358792024</v>
      </c>
      <c r="T392" s="31">
        <f t="shared" si="87"/>
        <v>-0.20544698974755923</v>
      </c>
      <c r="U392" s="31">
        <f t="shared" si="88"/>
        <v>-0.26425714800824951</v>
      </c>
      <c r="V392" s="31">
        <f t="shared" si="89"/>
        <v>-0.64962624695314708</v>
      </c>
      <c r="W392" s="31">
        <f t="shared" si="90"/>
        <v>-0.58877608005911808</v>
      </c>
      <c r="X392" s="31">
        <f t="shared" si="91"/>
        <v>-0.32313615046549765</v>
      </c>
      <c r="Y392" s="31">
        <f t="shared" si="92"/>
        <v>-0.14316550702847231</v>
      </c>
      <c r="AA392" s="31">
        <f t="shared" si="93"/>
        <v>-0.67551053500951574</v>
      </c>
      <c r="AB392" s="31">
        <f t="shared" si="94"/>
        <v>-0.72541785694226513</v>
      </c>
      <c r="AC392" s="31">
        <f t="shared" si="95"/>
        <v>-0.83931513745397146</v>
      </c>
      <c r="AD392" s="31">
        <f t="shared" si="96"/>
        <v>-0.81587172281069609</v>
      </c>
      <c r="AE392" s="31">
        <f t="shared" si="97"/>
        <v>-0.76990412655767926</v>
      </c>
      <c r="AF392" s="31">
        <f t="shared" si="98"/>
        <v>-0.46498312937656666</v>
      </c>
      <c r="AG392" s="31"/>
      <c r="AH392">
        <v>1.163081906927417</v>
      </c>
      <c r="AJ392">
        <v>3.855677249405526</v>
      </c>
      <c r="AK392">
        <v>8</v>
      </c>
      <c r="AL392">
        <v>0.54952699837028141</v>
      </c>
      <c r="AM392">
        <v>8</v>
      </c>
      <c r="AN392">
        <v>0.3234947577630824</v>
      </c>
      <c r="AO392">
        <v>4</v>
      </c>
      <c r="AP392">
        <v>0</v>
      </c>
      <c r="AQ392">
        <v>4</v>
      </c>
      <c r="AS392">
        <v>3.855677249405526</v>
      </c>
      <c r="AT392">
        <v>8</v>
      </c>
      <c r="AU392">
        <v>0.54952699837028141</v>
      </c>
      <c r="AV392">
        <v>8</v>
      </c>
      <c r="AW392">
        <v>0.95430504249190007</v>
      </c>
      <c r="AX392">
        <v>0.79487999999999981</v>
      </c>
      <c r="AY392">
        <v>0.53984507999680342</v>
      </c>
      <c r="AZ392">
        <v>0.79487999999999981</v>
      </c>
      <c r="BB392">
        <f t="shared" si="104"/>
        <v>0.79487999999999981</v>
      </c>
    </row>
    <row r="393" spans="1:54" x14ac:dyDescent="0.3">
      <c r="A393">
        <v>24</v>
      </c>
      <c r="B393" t="s">
        <v>95</v>
      </c>
      <c r="C393" t="s">
        <v>89</v>
      </c>
      <c r="D393" t="s">
        <v>80</v>
      </c>
      <c r="F393" s="22">
        <v>0</v>
      </c>
      <c r="G393" s="22">
        <f t="shared" si="99"/>
        <v>0</v>
      </c>
      <c r="H393" s="26">
        <f t="shared" si="100"/>
        <v>0</v>
      </c>
      <c r="I393" s="38">
        <f t="shared" si="101"/>
        <v>1</v>
      </c>
      <c r="J393">
        <f t="shared" si="80"/>
        <v>0</v>
      </c>
      <c r="K393">
        <f t="shared" si="102"/>
        <v>3</v>
      </c>
      <c r="L393">
        <f t="shared" si="103"/>
        <v>0</v>
      </c>
      <c r="M393" s="31">
        <f t="shared" si="81"/>
        <v>-0.38660665556280632</v>
      </c>
      <c r="N393" s="31">
        <f t="shared" si="82"/>
        <v>-0.37327338505187957</v>
      </c>
      <c r="O393" s="31">
        <f t="shared" si="83"/>
        <v>-0.46674232888301936</v>
      </c>
      <c r="P393" s="31">
        <f t="shared" si="84"/>
        <v>-0.53818441341837076</v>
      </c>
      <c r="Q393" s="31">
        <f t="shared" si="85"/>
        <v>-0.34435097404565784</v>
      </c>
      <c r="R393" s="31">
        <f t="shared" si="86"/>
        <v>-0.7839806293854138</v>
      </c>
      <c r="T393" s="31">
        <f t="shared" si="87"/>
        <v>-0.37427755160548004</v>
      </c>
      <c r="U393" s="31">
        <f t="shared" si="88"/>
        <v>-0.37780190455894003</v>
      </c>
      <c r="V393" s="31">
        <f t="shared" si="89"/>
        <v>-0.41440629941931795</v>
      </c>
      <c r="W393" s="31">
        <f t="shared" si="90"/>
        <v>-0.49861571274253541</v>
      </c>
      <c r="X393" s="31">
        <f t="shared" si="91"/>
        <v>-0.27035151519704415</v>
      </c>
      <c r="Y393" s="31">
        <f t="shared" si="92"/>
        <v>-0.31173919733966915</v>
      </c>
      <c r="AA393" s="31">
        <f t="shared" si="93"/>
        <v>-0.73704353441854364</v>
      </c>
      <c r="AB393" s="31">
        <f t="shared" si="94"/>
        <v>-0.73776533636620345</v>
      </c>
      <c r="AC393" s="31">
        <f t="shared" si="95"/>
        <v>-0.73506601685967776</v>
      </c>
      <c r="AD393" s="31">
        <f t="shared" si="96"/>
        <v>-0.81320759386247066</v>
      </c>
      <c r="AE393" s="31">
        <f t="shared" si="97"/>
        <v>-0.73293050833325224</v>
      </c>
      <c r="AF393" s="31">
        <f t="shared" si="98"/>
        <v>-0.50478894839031718</v>
      </c>
      <c r="AG393" s="31"/>
      <c r="AH393">
        <v>0.55915022681934057</v>
      </c>
      <c r="AJ393">
        <v>1.589828984337101</v>
      </c>
      <c r="AK393">
        <v>-2</v>
      </c>
      <c r="AL393">
        <v>0.54952699837028141</v>
      </c>
      <c r="AM393">
        <v>-2</v>
      </c>
      <c r="AN393">
        <v>-0.3234947577630824</v>
      </c>
      <c r="AO393">
        <v>-4</v>
      </c>
      <c r="AP393">
        <v>0</v>
      </c>
      <c r="AQ393">
        <v>-4</v>
      </c>
      <c r="AS393">
        <v>1.589828984337101</v>
      </c>
      <c r="AT393">
        <v>-2</v>
      </c>
      <c r="AU393">
        <v>0.54952699837028141</v>
      </c>
      <c r="AV393">
        <v>-2</v>
      </c>
      <c r="AW393">
        <v>0.27939763427803121</v>
      </c>
      <c r="AX393">
        <v>-5.1839999999999997E-2</v>
      </c>
      <c r="AY393">
        <v>-1.165036311491382</v>
      </c>
      <c r="AZ393">
        <v>-5.1839999999999997E-2</v>
      </c>
      <c r="BB393">
        <f t="shared" si="104"/>
        <v>-5.1839999999999997E-2</v>
      </c>
    </row>
    <row r="394" spans="1:54" x14ac:dyDescent="0.3">
      <c r="A394">
        <v>24</v>
      </c>
      <c r="B394" t="s">
        <v>96</v>
      </c>
      <c r="C394" t="s">
        <v>89</v>
      </c>
      <c r="D394" t="s">
        <v>80</v>
      </c>
      <c r="F394" s="22">
        <v>0</v>
      </c>
      <c r="G394" s="22">
        <f t="shared" si="99"/>
        <v>1</v>
      </c>
      <c r="H394" s="26">
        <f t="shared" si="100"/>
        <v>0</v>
      </c>
      <c r="I394" s="38">
        <f t="shared" si="101"/>
        <v>1</v>
      </c>
      <c r="J394">
        <f t="shared" si="80"/>
        <v>0</v>
      </c>
      <c r="K394">
        <f t="shared" si="102"/>
        <v>3</v>
      </c>
      <c r="L394">
        <f t="shared" si="103"/>
        <v>0</v>
      </c>
      <c r="M394" s="31">
        <f t="shared" si="81"/>
        <v>-0.17359485882049414</v>
      </c>
      <c r="N394" s="31">
        <f t="shared" si="82"/>
        <v>-0.16673855915221941</v>
      </c>
      <c r="O394" s="31">
        <f t="shared" si="83"/>
        <v>-0.42827483963100077</v>
      </c>
      <c r="P394" s="31">
        <f t="shared" si="84"/>
        <v>-0.49944006448448719</v>
      </c>
      <c r="Q394" s="31">
        <f t="shared" si="85"/>
        <v>-8.6458196734747486E-2</v>
      </c>
      <c r="R394" s="31">
        <f t="shared" si="86"/>
        <v>-0.54424367597524359</v>
      </c>
      <c r="T394" s="31">
        <f t="shared" si="87"/>
        <v>-0.13365862359261863</v>
      </c>
      <c r="U394" s="31">
        <f t="shared" si="88"/>
        <v>-0.16117249234841605</v>
      </c>
      <c r="V394" s="31">
        <f t="shared" si="89"/>
        <v>-0.21273602948748846</v>
      </c>
      <c r="W394" s="31">
        <f t="shared" si="90"/>
        <v>-0.33079657879923535</v>
      </c>
      <c r="X394" s="31">
        <f t="shared" si="91"/>
        <v>0.28054161153542062</v>
      </c>
      <c r="Y394" s="31">
        <f t="shared" si="92"/>
        <v>5.9399881316795307E-2</v>
      </c>
      <c r="AA394" s="31">
        <f t="shared" si="93"/>
        <v>-0.63229992276137315</v>
      </c>
      <c r="AB394" s="31">
        <f t="shared" si="94"/>
        <v>-0.65623970179402524</v>
      </c>
      <c r="AC394" s="31">
        <f t="shared" si="95"/>
        <v>-0.6422501428673334</v>
      </c>
      <c r="AD394" s="31">
        <f t="shared" si="96"/>
        <v>-0.66445130339562741</v>
      </c>
      <c r="AE394" s="31">
        <f t="shared" si="97"/>
        <v>-0.4502665692305623</v>
      </c>
      <c r="AF394" s="31">
        <f t="shared" si="98"/>
        <v>-0.35075985521877451</v>
      </c>
      <c r="AG394" s="31"/>
      <c r="AH394">
        <v>0.98476130605780432</v>
      </c>
      <c r="AJ394">
        <v>-2.6425719077939669</v>
      </c>
      <c r="AK394">
        <v>-2</v>
      </c>
      <c r="AL394">
        <v>2.3646957429511568</v>
      </c>
      <c r="AM394">
        <v>-2</v>
      </c>
      <c r="AN394">
        <v>0.3234947577630824</v>
      </c>
      <c r="AO394">
        <v>4</v>
      </c>
      <c r="AP394">
        <v>0</v>
      </c>
      <c r="AQ394">
        <v>4</v>
      </c>
      <c r="AS394">
        <v>-2.6425719077939669</v>
      </c>
      <c r="AT394">
        <v>-2</v>
      </c>
      <c r="AU394">
        <v>2.3646957429511568</v>
      </c>
      <c r="AV394">
        <v>-2</v>
      </c>
      <c r="AW394">
        <v>-0.50023490520837277</v>
      </c>
      <c r="AX394">
        <v>-0.1629849599999999</v>
      </c>
      <c r="AY394">
        <v>-0.35181908359700442</v>
      </c>
      <c r="AZ394">
        <v>-0.1629849599999999</v>
      </c>
      <c r="BB394">
        <f t="shared" si="104"/>
        <v>-0.1629849599999999</v>
      </c>
    </row>
    <row r="395" spans="1:54" x14ac:dyDescent="0.3">
      <c r="F395" s="22"/>
      <c r="G395" s="22"/>
      <c r="H395" s="26"/>
      <c r="I395" s="38"/>
      <c r="M395" s="31"/>
      <c r="N395" s="31"/>
      <c r="O395" s="31"/>
      <c r="P395" s="31"/>
      <c r="Q395" s="31"/>
      <c r="R395" s="31"/>
      <c r="T395" s="31"/>
      <c r="U395" s="31"/>
      <c r="V395" s="31"/>
      <c r="W395" s="31"/>
      <c r="X395" s="31"/>
      <c r="Y395" s="31"/>
      <c r="AA395" s="31"/>
      <c r="AB395" s="31"/>
      <c r="AC395" s="31"/>
      <c r="AD395" s="31"/>
      <c r="AE395" s="31"/>
      <c r="AF395" s="31"/>
      <c r="AG395" s="31"/>
    </row>
    <row r="396" spans="1:54" x14ac:dyDescent="0.3">
      <c r="F396" s="22"/>
      <c r="G396" s="22"/>
      <c r="H396" s="26"/>
      <c r="I396" s="38"/>
      <c r="M396" s="31"/>
      <c r="N396" s="31"/>
      <c r="O396" s="31"/>
      <c r="P396" s="31"/>
      <c r="Q396" s="31"/>
      <c r="R396" s="31"/>
      <c r="T396" s="31"/>
      <c r="U396" s="31"/>
      <c r="V396" s="31"/>
      <c r="W396" s="31"/>
      <c r="X396" s="31"/>
      <c r="Y396" s="31"/>
      <c r="AA396" s="31"/>
      <c r="AB396" s="31"/>
      <c r="AC396" s="31"/>
      <c r="AD396" s="31"/>
      <c r="AE396" s="31"/>
      <c r="AF396" s="31"/>
      <c r="AG396" s="31"/>
    </row>
    <row r="397" spans="1:54" x14ac:dyDescent="0.3">
      <c r="F397" s="22"/>
      <c r="G397" s="22"/>
      <c r="H397" s="26"/>
      <c r="I397" s="38"/>
      <c r="M397" s="31"/>
      <c r="N397" s="31"/>
      <c r="O397" s="31"/>
      <c r="P397" s="31"/>
      <c r="Q397" s="31"/>
      <c r="R397" s="31"/>
      <c r="T397" s="31"/>
      <c r="U397" s="31"/>
      <c r="V397" s="31"/>
      <c r="W397" s="31"/>
      <c r="X397" s="31"/>
      <c r="Y397" s="31"/>
      <c r="AA397" s="31"/>
      <c r="AB397" s="31"/>
      <c r="AC397" s="31"/>
      <c r="AD397" s="31"/>
      <c r="AE397" s="31"/>
      <c r="AF397" s="31"/>
      <c r="AG397" s="31"/>
    </row>
    <row r="398" spans="1:54" x14ac:dyDescent="0.3">
      <c r="F398" s="22"/>
      <c r="G398" s="22"/>
      <c r="H398" s="26"/>
      <c r="I398" s="38"/>
      <c r="M398" s="31"/>
      <c r="N398" s="31"/>
      <c r="O398" s="31"/>
      <c r="P398" s="31"/>
      <c r="Q398" s="31"/>
      <c r="R398" s="31"/>
      <c r="T398" s="31"/>
      <c r="U398" s="31"/>
      <c r="V398" s="31"/>
      <c r="W398" s="31"/>
      <c r="X398" s="31"/>
      <c r="Y398" s="31"/>
      <c r="AA398" s="31"/>
      <c r="AB398" s="31"/>
      <c r="AC398" s="31"/>
      <c r="AD398" s="31"/>
      <c r="AE398" s="31"/>
      <c r="AF398" s="31"/>
      <c r="AG398" s="31"/>
    </row>
    <row r="399" spans="1:54" x14ac:dyDescent="0.3">
      <c r="F399" s="22"/>
      <c r="G399" s="22"/>
      <c r="H399" s="26"/>
      <c r="I399" s="38"/>
      <c r="M399" s="31"/>
      <c r="N399" s="31"/>
      <c r="O399" s="31"/>
      <c r="P399" s="31"/>
      <c r="Q399" s="31"/>
      <c r="R399" s="31"/>
      <c r="T399" s="31"/>
      <c r="U399" s="31"/>
      <c r="V399" s="31"/>
      <c r="W399" s="31"/>
      <c r="X399" s="31"/>
      <c r="Y399" s="31"/>
      <c r="AA399" s="31"/>
      <c r="AB399" s="31"/>
      <c r="AC399" s="31"/>
      <c r="AD399" s="31"/>
      <c r="AE399" s="31"/>
      <c r="AF399" s="31"/>
      <c r="AG399" s="31"/>
    </row>
    <row r="400" spans="1:54" x14ac:dyDescent="0.3">
      <c r="F400" s="22"/>
      <c r="G400" s="22"/>
      <c r="H400" s="26"/>
      <c r="I400" s="38"/>
      <c r="M400" s="31"/>
      <c r="N400" s="31"/>
      <c r="O400" s="31"/>
      <c r="P400" s="31"/>
      <c r="Q400" s="31"/>
      <c r="R400" s="31"/>
      <c r="T400" s="31"/>
      <c r="U400" s="31"/>
      <c r="V400" s="31"/>
      <c r="W400" s="31"/>
      <c r="X400" s="31"/>
      <c r="Y400" s="31"/>
      <c r="AA400" s="31"/>
      <c r="AB400" s="31"/>
      <c r="AC400" s="31"/>
      <c r="AD400" s="31"/>
      <c r="AE400" s="31"/>
      <c r="AF400" s="31"/>
      <c r="AG400" s="31"/>
    </row>
    <row r="401" spans="6:33" x14ac:dyDescent="0.3">
      <c r="F401" s="22"/>
      <c r="G401" s="22"/>
      <c r="H401" s="26"/>
      <c r="I401" s="38"/>
      <c r="M401" s="31"/>
      <c r="N401" s="31"/>
      <c r="O401" s="31"/>
      <c r="P401" s="31"/>
      <c r="Q401" s="31"/>
      <c r="R401" s="31"/>
      <c r="T401" s="31"/>
      <c r="U401" s="31"/>
      <c r="V401" s="31"/>
      <c r="W401" s="31"/>
      <c r="X401" s="31"/>
      <c r="Y401" s="31"/>
      <c r="AA401" s="31"/>
      <c r="AB401" s="31"/>
      <c r="AC401" s="31"/>
      <c r="AD401" s="31"/>
      <c r="AE401" s="31"/>
      <c r="AF401" s="31"/>
      <c r="AG401" s="31"/>
    </row>
    <row r="402" spans="6:33" x14ac:dyDescent="0.3">
      <c r="F402" s="22"/>
      <c r="G402" s="22"/>
      <c r="H402" s="26"/>
      <c r="I402" s="38"/>
      <c r="M402" s="31"/>
      <c r="N402" s="31"/>
      <c r="O402" s="31"/>
      <c r="P402" s="31"/>
      <c r="Q402" s="31"/>
      <c r="R402" s="31"/>
      <c r="T402" s="31"/>
      <c r="U402" s="31"/>
      <c r="V402" s="31"/>
      <c r="W402" s="31"/>
      <c r="X402" s="31"/>
      <c r="Y402" s="31"/>
      <c r="AA402" s="31"/>
      <c r="AB402" s="31"/>
      <c r="AC402" s="31"/>
      <c r="AD402" s="31"/>
      <c r="AE402" s="31"/>
      <c r="AF402" s="31"/>
      <c r="AG402" s="31"/>
    </row>
    <row r="403" spans="6:33" x14ac:dyDescent="0.3">
      <c r="F403" s="22"/>
      <c r="G403" s="22"/>
      <c r="H403" s="26"/>
      <c r="I403" s="38"/>
      <c r="M403" s="31"/>
      <c r="N403" s="31"/>
      <c r="O403" s="31"/>
      <c r="P403" s="31"/>
      <c r="Q403" s="31"/>
      <c r="R403" s="31"/>
      <c r="T403" s="31"/>
      <c r="U403" s="31"/>
      <c r="V403" s="31"/>
      <c r="W403" s="31"/>
      <c r="X403" s="31"/>
      <c r="Y403" s="31"/>
      <c r="AA403" s="31"/>
      <c r="AB403" s="31"/>
      <c r="AC403" s="31"/>
      <c r="AD403" s="31"/>
      <c r="AE403" s="31"/>
      <c r="AF403" s="31"/>
      <c r="AG403" s="31"/>
    </row>
    <row r="404" spans="6:33" x14ac:dyDescent="0.3">
      <c r="F404" s="22"/>
      <c r="G404" s="22"/>
      <c r="H404" s="26"/>
      <c r="I404" s="38"/>
      <c r="M404" s="31"/>
      <c r="N404" s="31"/>
      <c r="O404" s="31"/>
      <c r="P404" s="31"/>
      <c r="Q404" s="31"/>
      <c r="R404" s="31"/>
      <c r="T404" s="31"/>
      <c r="U404" s="31"/>
      <c r="V404" s="31"/>
      <c r="W404" s="31"/>
      <c r="X404" s="31"/>
      <c r="Y404" s="31"/>
      <c r="AA404" s="31"/>
      <c r="AB404" s="31"/>
      <c r="AC404" s="31"/>
      <c r="AD404" s="31"/>
      <c r="AE404" s="31"/>
      <c r="AF404" s="31"/>
      <c r="AG404" s="31"/>
    </row>
    <row r="405" spans="6:33" x14ac:dyDescent="0.3">
      <c r="F405" s="22"/>
      <c r="G405" s="22"/>
      <c r="H405" s="26"/>
      <c r="I405" s="38"/>
      <c r="M405" s="31"/>
      <c r="N405" s="31"/>
      <c r="O405" s="31"/>
      <c r="P405" s="31"/>
      <c r="Q405" s="31"/>
      <c r="R405" s="31"/>
      <c r="T405" s="31"/>
      <c r="U405" s="31"/>
      <c r="V405" s="31"/>
      <c r="W405" s="31"/>
      <c r="X405" s="31"/>
      <c r="Y405" s="31"/>
      <c r="AA405" s="31"/>
      <c r="AB405" s="31"/>
      <c r="AC405" s="31"/>
      <c r="AD405" s="31"/>
      <c r="AE405" s="31"/>
      <c r="AF405" s="31"/>
      <c r="AG405" s="31"/>
    </row>
    <row r="406" spans="6:33" x14ac:dyDescent="0.3">
      <c r="F406" s="22"/>
      <c r="G406" s="22"/>
      <c r="H406" s="26"/>
      <c r="I406" s="38"/>
      <c r="M406" s="31"/>
      <c r="N406" s="31"/>
      <c r="O406" s="31"/>
      <c r="P406" s="31"/>
      <c r="Q406" s="31"/>
      <c r="R406" s="31"/>
      <c r="T406" s="31"/>
      <c r="U406" s="31"/>
      <c r="V406" s="31"/>
      <c r="W406" s="31"/>
      <c r="X406" s="31"/>
      <c r="Y406" s="31"/>
      <c r="AA406" s="31"/>
      <c r="AB406" s="31"/>
      <c r="AC406" s="31"/>
      <c r="AD406" s="31"/>
      <c r="AE406" s="31"/>
      <c r="AF406" s="31"/>
      <c r="AG406" s="31"/>
    </row>
    <row r="407" spans="6:33" x14ac:dyDescent="0.3">
      <c r="F407" s="22"/>
      <c r="G407" s="22"/>
      <c r="H407" s="26"/>
      <c r="I407" s="38"/>
      <c r="M407" s="31"/>
      <c r="N407" s="31"/>
      <c r="O407" s="31"/>
      <c r="P407" s="31"/>
      <c r="Q407" s="31"/>
      <c r="R407" s="31"/>
      <c r="T407" s="31"/>
      <c r="U407" s="31"/>
      <c r="V407" s="31"/>
      <c r="W407" s="31"/>
      <c r="X407" s="31"/>
      <c r="Y407" s="31"/>
      <c r="AA407" s="31"/>
      <c r="AB407" s="31"/>
      <c r="AC407" s="31"/>
      <c r="AD407" s="31"/>
      <c r="AE407" s="31"/>
      <c r="AF407" s="31"/>
      <c r="AG407" s="31"/>
    </row>
    <row r="408" spans="6:33" x14ac:dyDescent="0.3">
      <c r="F408" s="22"/>
      <c r="G408" s="22"/>
      <c r="H408" s="26"/>
      <c r="I408" s="38"/>
      <c r="M408" s="31"/>
      <c r="N408" s="31"/>
      <c r="O408" s="31"/>
      <c r="P408" s="31"/>
      <c r="Q408" s="31"/>
      <c r="R408" s="31"/>
      <c r="T408" s="31"/>
      <c r="U408" s="31"/>
      <c r="V408" s="31"/>
      <c r="W408" s="31"/>
      <c r="X408" s="31"/>
      <c r="Y408" s="31"/>
      <c r="AA408" s="31"/>
      <c r="AB408" s="31"/>
      <c r="AC408" s="31"/>
      <c r="AD408" s="31"/>
      <c r="AE408" s="31"/>
      <c r="AF408" s="31"/>
      <c r="AG408" s="31"/>
    </row>
    <row r="409" spans="6:33" x14ac:dyDescent="0.3">
      <c r="F409" s="22"/>
      <c r="G409" s="22"/>
      <c r="H409" s="26"/>
      <c r="I409" s="38"/>
      <c r="M409" s="31"/>
      <c r="N409" s="31"/>
      <c r="O409" s="31"/>
      <c r="P409" s="31"/>
      <c r="Q409" s="31"/>
      <c r="R409" s="31"/>
      <c r="T409" s="31"/>
      <c r="U409" s="31"/>
      <c r="V409" s="31"/>
      <c r="W409" s="31"/>
      <c r="X409" s="31"/>
      <c r="Y409" s="31"/>
      <c r="AA409" s="31"/>
      <c r="AB409" s="31"/>
      <c r="AC409" s="31"/>
      <c r="AD409" s="31"/>
      <c r="AE409" s="31"/>
      <c r="AF409" s="31"/>
      <c r="AG409" s="31"/>
    </row>
    <row r="410" spans="6:33" x14ac:dyDescent="0.3">
      <c r="F410" s="22"/>
      <c r="G410" s="22"/>
      <c r="H410" s="26"/>
      <c r="I410" s="38"/>
      <c r="M410" s="31"/>
      <c r="N410" s="31"/>
      <c r="O410" s="31"/>
      <c r="P410" s="31"/>
      <c r="Q410" s="31"/>
      <c r="R410" s="31"/>
      <c r="T410" s="31"/>
      <c r="U410" s="31"/>
      <c r="V410" s="31"/>
      <c r="W410" s="31"/>
      <c r="X410" s="31"/>
      <c r="Y410" s="31"/>
      <c r="AA410" s="31"/>
      <c r="AB410" s="31"/>
      <c r="AC410" s="31"/>
      <c r="AD410" s="31"/>
      <c r="AE410" s="31"/>
      <c r="AF410" s="31"/>
      <c r="AG410" s="31"/>
    </row>
    <row r="411" spans="6:33" x14ac:dyDescent="0.3">
      <c r="F411" s="22"/>
      <c r="G411" s="22"/>
      <c r="H411" s="26"/>
      <c r="I411" s="38"/>
      <c r="M411" s="31"/>
      <c r="N411" s="31"/>
      <c r="O411" s="31"/>
      <c r="P411" s="31"/>
      <c r="Q411" s="31"/>
      <c r="R411" s="31"/>
      <c r="T411" s="31"/>
      <c r="U411" s="31"/>
      <c r="V411" s="31"/>
      <c r="W411" s="31"/>
      <c r="X411" s="31"/>
      <c r="Y411" s="31"/>
      <c r="AA411" s="31"/>
      <c r="AB411" s="31"/>
      <c r="AC411" s="31"/>
      <c r="AD411" s="31"/>
      <c r="AE411" s="31"/>
      <c r="AF411" s="31"/>
      <c r="AG411" s="31"/>
    </row>
    <row r="412" spans="6:33" x14ac:dyDescent="0.3">
      <c r="F412" s="22"/>
      <c r="G412" s="22"/>
      <c r="H412" s="26"/>
      <c r="I412" s="38"/>
      <c r="M412" s="31"/>
      <c r="N412" s="31"/>
      <c r="O412" s="31"/>
      <c r="P412" s="31"/>
      <c r="Q412" s="31"/>
      <c r="R412" s="31"/>
      <c r="T412" s="31"/>
      <c r="U412" s="31"/>
      <c r="V412" s="31"/>
      <c r="W412" s="31"/>
      <c r="X412" s="31"/>
      <c r="Y412" s="31"/>
      <c r="AA412" s="31"/>
      <c r="AB412" s="31"/>
      <c r="AC412" s="31"/>
      <c r="AD412" s="31"/>
      <c r="AE412" s="31"/>
      <c r="AF412" s="31"/>
      <c r="AG412" s="31"/>
    </row>
    <row r="413" spans="6:33" x14ac:dyDescent="0.3">
      <c r="F413" s="22"/>
      <c r="G413" s="22"/>
      <c r="H413" s="26"/>
      <c r="I413" s="38"/>
      <c r="M413" s="31"/>
      <c r="N413" s="31"/>
      <c r="O413" s="31"/>
      <c r="P413" s="31"/>
      <c r="Q413" s="31"/>
      <c r="R413" s="31"/>
      <c r="T413" s="31"/>
      <c r="U413" s="31"/>
      <c r="V413" s="31"/>
      <c r="W413" s="31"/>
      <c r="X413" s="31"/>
      <c r="Y413" s="31"/>
      <c r="AA413" s="31"/>
      <c r="AB413" s="31"/>
      <c r="AC413" s="31"/>
      <c r="AD413" s="31"/>
      <c r="AE413" s="31"/>
      <c r="AF413" s="31"/>
      <c r="AG413" s="31"/>
    </row>
    <row r="414" spans="6:33" x14ac:dyDescent="0.3">
      <c r="F414" s="22"/>
      <c r="G414" s="22"/>
      <c r="H414" s="26"/>
      <c r="I414" s="38"/>
      <c r="M414" s="31"/>
      <c r="N414" s="31"/>
      <c r="O414" s="31"/>
      <c r="P414" s="31"/>
      <c r="Q414" s="31"/>
      <c r="R414" s="31"/>
      <c r="T414" s="31"/>
      <c r="U414" s="31"/>
      <c r="V414" s="31"/>
      <c r="W414" s="31"/>
      <c r="X414" s="31"/>
      <c r="Y414" s="31"/>
      <c r="AA414" s="31"/>
      <c r="AB414" s="31"/>
      <c r="AC414" s="31"/>
      <c r="AD414" s="31"/>
      <c r="AE414" s="31"/>
      <c r="AF414" s="31"/>
      <c r="AG414" s="31"/>
    </row>
    <row r="415" spans="6:33" x14ac:dyDescent="0.3">
      <c r="F415" s="22"/>
      <c r="G415" s="22"/>
      <c r="H415" s="26"/>
      <c r="I415" s="38"/>
      <c r="M415" s="31"/>
      <c r="N415" s="31"/>
      <c r="O415" s="31"/>
      <c r="P415" s="31"/>
      <c r="Q415" s="31"/>
      <c r="R415" s="31"/>
      <c r="T415" s="31"/>
      <c r="U415" s="31"/>
      <c r="V415" s="31"/>
      <c r="W415" s="31"/>
      <c r="X415" s="31"/>
      <c r="Y415" s="31"/>
      <c r="AA415" s="31"/>
      <c r="AB415" s="31"/>
      <c r="AC415" s="31"/>
      <c r="AD415" s="31"/>
      <c r="AE415" s="31"/>
      <c r="AF415" s="31"/>
      <c r="AG415" s="31"/>
    </row>
    <row r="416" spans="6:33" x14ac:dyDescent="0.3">
      <c r="F416" s="22"/>
      <c r="G416" s="22"/>
      <c r="H416" s="26"/>
      <c r="I416" s="38"/>
      <c r="M416" s="31"/>
      <c r="N416" s="31"/>
      <c r="O416" s="31"/>
      <c r="P416" s="31"/>
      <c r="Q416" s="31"/>
      <c r="R416" s="31"/>
      <c r="T416" s="31"/>
      <c r="U416" s="31"/>
      <c r="V416" s="31"/>
      <c r="W416" s="31"/>
      <c r="X416" s="31"/>
      <c r="Y416" s="31"/>
      <c r="AA416" s="31"/>
      <c r="AB416" s="31"/>
      <c r="AC416" s="31"/>
      <c r="AD416" s="31"/>
      <c r="AE416" s="31"/>
      <c r="AF416" s="31"/>
      <c r="AG416" s="31"/>
    </row>
    <row r="417" spans="6:33" x14ac:dyDescent="0.3">
      <c r="F417" s="22"/>
      <c r="G417" s="22"/>
      <c r="H417" s="26"/>
      <c r="I417" s="38"/>
      <c r="M417" s="31"/>
      <c r="N417" s="31"/>
      <c r="O417" s="31"/>
      <c r="P417" s="31"/>
      <c r="Q417" s="31"/>
      <c r="R417" s="31"/>
      <c r="T417" s="31"/>
      <c r="U417" s="31"/>
      <c r="V417" s="31"/>
      <c r="W417" s="31"/>
      <c r="X417" s="31"/>
      <c r="Y417" s="31"/>
      <c r="AA417" s="31"/>
      <c r="AB417" s="31"/>
      <c r="AC417" s="31"/>
      <c r="AD417" s="31"/>
      <c r="AE417" s="31"/>
      <c r="AF417" s="31"/>
      <c r="AG417" s="31"/>
    </row>
    <row r="418" spans="6:33" x14ac:dyDescent="0.3">
      <c r="F418" s="22"/>
      <c r="G418" s="22"/>
      <c r="H418" s="26"/>
      <c r="I418" s="38"/>
      <c r="M418" s="31"/>
      <c r="N418" s="31"/>
      <c r="O418" s="31"/>
      <c r="P418" s="31"/>
      <c r="Q418" s="31"/>
      <c r="R418" s="31"/>
      <c r="T418" s="31"/>
      <c r="U418" s="31"/>
      <c r="V418" s="31"/>
      <c r="W418" s="31"/>
      <c r="X418" s="31"/>
      <c r="Y418" s="31"/>
      <c r="AA418" s="31"/>
      <c r="AB418" s="31"/>
      <c r="AC418" s="31"/>
      <c r="AD418" s="31"/>
      <c r="AE418" s="31"/>
      <c r="AF418" s="31"/>
      <c r="AG418" s="31"/>
    </row>
    <row r="419" spans="6:33" x14ac:dyDescent="0.3">
      <c r="F419" s="22"/>
      <c r="G419" s="22"/>
      <c r="H419" s="26"/>
      <c r="I419" s="38"/>
      <c r="M419" s="31"/>
      <c r="N419" s="31"/>
      <c r="O419" s="31"/>
      <c r="P419" s="31"/>
      <c r="Q419" s="31"/>
      <c r="R419" s="31"/>
      <c r="T419" s="31"/>
      <c r="U419" s="31"/>
      <c r="V419" s="31"/>
      <c r="W419" s="31"/>
      <c r="X419" s="31"/>
      <c r="Y419" s="31"/>
      <c r="AA419" s="31"/>
      <c r="AB419" s="31"/>
      <c r="AC419" s="31"/>
      <c r="AD419" s="31"/>
      <c r="AE419" s="31"/>
      <c r="AF419" s="31"/>
      <c r="AG419" s="31"/>
    </row>
    <row r="420" spans="6:33" x14ac:dyDescent="0.3">
      <c r="F420" s="22"/>
      <c r="G420" s="22"/>
      <c r="H420" s="26"/>
      <c r="I420" s="38"/>
      <c r="M420" s="31"/>
      <c r="N420" s="31"/>
      <c r="O420" s="31"/>
      <c r="P420" s="31"/>
      <c r="Q420" s="31"/>
      <c r="R420" s="31"/>
      <c r="T420" s="31"/>
      <c r="U420" s="31"/>
      <c r="V420" s="31"/>
      <c r="W420" s="31"/>
      <c r="X420" s="31"/>
      <c r="Y420" s="31"/>
      <c r="AA420" s="31"/>
      <c r="AB420" s="31"/>
      <c r="AC420" s="31"/>
      <c r="AD420" s="31"/>
      <c r="AE420" s="31"/>
      <c r="AF420" s="31"/>
      <c r="AG420" s="31"/>
    </row>
    <row r="421" spans="6:33" x14ac:dyDescent="0.3">
      <c r="F421" s="22"/>
      <c r="G421" s="22"/>
      <c r="H421" s="26"/>
      <c r="I421" s="38"/>
      <c r="M421" s="31"/>
      <c r="N421" s="31"/>
      <c r="O421" s="31"/>
      <c r="P421" s="31"/>
      <c r="Q421" s="31"/>
      <c r="R421" s="31"/>
      <c r="T421" s="31"/>
      <c r="U421" s="31"/>
      <c r="V421" s="31"/>
      <c r="W421" s="31"/>
      <c r="X421" s="31"/>
      <c r="Y421" s="31"/>
      <c r="AA421" s="31"/>
      <c r="AB421" s="31"/>
      <c r="AC421" s="31"/>
      <c r="AD421" s="31"/>
      <c r="AE421" s="31"/>
      <c r="AF421" s="31"/>
      <c r="AG421" s="31"/>
    </row>
    <row r="422" spans="6:33" x14ac:dyDescent="0.3">
      <c r="F422" s="22"/>
      <c r="G422" s="22"/>
      <c r="H422" s="26"/>
      <c r="I422" s="38"/>
      <c r="M422" s="31"/>
      <c r="N422" s="31"/>
      <c r="O422" s="31"/>
      <c r="P422" s="31"/>
      <c r="Q422" s="31"/>
      <c r="R422" s="31"/>
      <c r="T422" s="31"/>
      <c r="U422" s="31"/>
      <c r="V422" s="31"/>
      <c r="W422" s="31"/>
      <c r="X422" s="31"/>
      <c r="Y422" s="31"/>
      <c r="AA422" s="31"/>
      <c r="AB422" s="31"/>
      <c r="AC422" s="31"/>
      <c r="AD422" s="31"/>
      <c r="AE422" s="31"/>
      <c r="AF422" s="31"/>
      <c r="AG422" s="31"/>
    </row>
    <row r="423" spans="6:33" x14ac:dyDescent="0.3">
      <c r="F423" s="22"/>
      <c r="G423" s="22"/>
      <c r="H423" s="26"/>
      <c r="I423" s="38"/>
      <c r="M423" s="31"/>
      <c r="N423" s="31"/>
      <c r="O423" s="31"/>
      <c r="P423" s="31"/>
      <c r="Q423" s="31"/>
      <c r="R423" s="31"/>
      <c r="T423" s="31"/>
      <c r="U423" s="31"/>
      <c r="V423" s="31"/>
      <c r="W423" s="31"/>
      <c r="X423" s="31"/>
      <c r="Y423" s="31"/>
      <c r="AA423" s="31"/>
      <c r="AB423" s="31"/>
      <c r="AC423" s="31"/>
      <c r="AD423" s="31"/>
      <c r="AE423" s="31"/>
      <c r="AF423" s="31"/>
      <c r="AG423" s="31"/>
    </row>
    <row r="424" spans="6:33" x14ac:dyDescent="0.3">
      <c r="F424" s="22"/>
      <c r="G424" s="22"/>
      <c r="H424" s="26"/>
      <c r="I424" s="38"/>
      <c r="M424" s="31"/>
      <c r="N424" s="31"/>
      <c r="O424" s="31"/>
      <c r="P424" s="31"/>
      <c r="Q424" s="31"/>
      <c r="R424" s="31"/>
      <c r="T424" s="31"/>
      <c r="U424" s="31"/>
      <c r="V424" s="31"/>
      <c r="W424" s="31"/>
      <c r="X424" s="31"/>
      <c r="Y424" s="31"/>
      <c r="AA424" s="31"/>
      <c r="AB424" s="31"/>
      <c r="AC424" s="31"/>
      <c r="AD424" s="31"/>
      <c r="AE424" s="31"/>
      <c r="AF424" s="31"/>
      <c r="AG424" s="31"/>
    </row>
    <row r="425" spans="6:33" x14ac:dyDescent="0.3">
      <c r="F425" s="22"/>
      <c r="G425" s="22"/>
      <c r="H425" s="26"/>
      <c r="I425" s="38"/>
      <c r="M425" s="31"/>
      <c r="N425" s="31"/>
      <c r="O425" s="31"/>
      <c r="P425" s="31"/>
      <c r="Q425" s="31"/>
      <c r="R425" s="31"/>
      <c r="T425" s="31"/>
      <c r="U425" s="31"/>
      <c r="V425" s="31"/>
      <c r="W425" s="31"/>
      <c r="X425" s="31"/>
      <c r="Y425" s="31"/>
      <c r="AA425" s="31"/>
      <c r="AB425" s="31"/>
      <c r="AC425" s="31"/>
      <c r="AD425" s="31"/>
      <c r="AE425" s="31"/>
      <c r="AF425" s="31"/>
      <c r="AG425" s="31"/>
    </row>
    <row r="426" spans="6:33" x14ac:dyDescent="0.3">
      <c r="F426" s="22"/>
      <c r="G426" s="22"/>
      <c r="H426" s="26"/>
      <c r="I426" s="38"/>
      <c r="M426" s="31"/>
      <c r="N426" s="31"/>
      <c r="O426" s="31"/>
      <c r="P426" s="31"/>
      <c r="Q426" s="31"/>
      <c r="R426" s="31"/>
      <c r="T426" s="31"/>
      <c r="U426" s="31"/>
      <c r="V426" s="31"/>
      <c r="W426" s="31"/>
      <c r="X426" s="31"/>
      <c r="Y426" s="31"/>
      <c r="AA426" s="31"/>
      <c r="AB426" s="31"/>
      <c r="AC426" s="31"/>
      <c r="AD426" s="31"/>
      <c r="AE426" s="31"/>
      <c r="AF426" s="31"/>
      <c r="AG426" s="31"/>
    </row>
    <row r="427" spans="6:33" x14ac:dyDescent="0.3">
      <c r="F427" s="22"/>
      <c r="G427" s="22"/>
      <c r="H427" s="26"/>
      <c r="I427" s="38"/>
      <c r="M427" s="31"/>
      <c r="N427" s="31"/>
      <c r="O427" s="31"/>
      <c r="P427" s="31"/>
      <c r="Q427" s="31"/>
      <c r="R427" s="31"/>
      <c r="T427" s="31"/>
      <c r="U427" s="31"/>
      <c r="V427" s="31"/>
      <c r="W427" s="31"/>
      <c r="X427" s="31"/>
      <c r="Y427" s="31"/>
      <c r="AA427" s="31"/>
      <c r="AB427" s="31"/>
      <c r="AC427" s="31"/>
      <c r="AD427" s="31"/>
      <c r="AE427" s="31"/>
      <c r="AF427" s="31"/>
      <c r="AG427" s="31"/>
    </row>
    <row r="428" spans="6:33" x14ac:dyDescent="0.3">
      <c r="F428" s="22"/>
      <c r="G428" s="22"/>
      <c r="H428" s="26"/>
      <c r="I428" s="38"/>
      <c r="M428" s="31"/>
      <c r="N428" s="31"/>
      <c r="O428" s="31"/>
      <c r="P428" s="31"/>
      <c r="Q428" s="31"/>
      <c r="R428" s="31"/>
      <c r="T428" s="31"/>
      <c r="U428" s="31"/>
      <c r="V428" s="31"/>
      <c r="W428" s="31"/>
      <c r="X428" s="31"/>
      <c r="Y428" s="31"/>
      <c r="AA428" s="31"/>
      <c r="AB428" s="31"/>
      <c r="AC428" s="31"/>
      <c r="AD428" s="31"/>
      <c r="AE428" s="31"/>
      <c r="AF428" s="31"/>
      <c r="AG428" s="31"/>
    </row>
    <row r="429" spans="6:33" x14ac:dyDescent="0.3">
      <c r="F429" s="22"/>
      <c r="G429" s="22"/>
      <c r="H429" s="26"/>
      <c r="I429" s="38"/>
      <c r="M429" s="31"/>
      <c r="N429" s="31"/>
      <c r="O429" s="31"/>
      <c r="P429" s="31"/>
      <c r="Q429" s="31"/>
      <c r="R429" s="31"/>
      <c r="T429" s="31"/>
      <c r="U429" s="31"/>
      <c r="V429" s="31"/>
      <c r="W429" s="31"/>
      <c r="X429" s="31"/>
      <c r="Y429" s="31"/>
      <c r="AA429" s="31"/>
      <c r="AB429" s="31"/>
      <c r="AC429" s="31"/>
      <c r="AD429" s="31"/>
      <c r="AE429" s="31"/>
      <c r="AF429" s="31"/>
      <c r="AG429" s="31"/>
    </row>
    <row r="430" spans="6:33" x14ac:dyDescent="0.3">
      <c r="F430" s="22"/>
      <c r="G430" s="22"/>
      <c r="H430" s="26"/>
      <c r="I430" s="38"/>
      <c r="M430" s="31"/>
      <c r="N430" s="31"/>
      <c r="O430" s="31"/>
      <c r="P430" s="31"/>
      <c r="Q430" s="31"/>
      <c r="R430" s="31"/>
      <c r="T430" s="31"/>
      <c r="U430" s="31"/>
      <c r="V430" s="31"/>
      <c r="W430" s="31"/>
      <c r="X430" s="31"/>
      <c r="Y430" s="31"/>
      <c r="AA430" s="31"/>
      <c r="AB430" s="31"/>
      <c r="AC430" s="31"/>
      <c r="AD430" s="31"/>
      <c r="AE430" s="31"/>
      <c r="AF430" s="31"/>
      <c r="AG430" s="31"/>
    </row>
    <row r="431" spans="6:33" x14ac:dyDescent="0.3">
      <c r="F431" s="22"/>
      <c r="G431" s="22"/>
      <c r="H431" s="26"/>
      <c r="I431" s="38"/>
      <c r="M431" s="31"/>
      <c r="N431" s="31"/>
      <c r="O431" s="31"/>
      <c r="P431" s="31"/>
      <c r="Q431" s="31"/>
      <c r="R431" s="31"/>
      <c r="T431" s="31"/>
      <c r="U431" s="31"/>
      <c r="V431" s="31"/>
      <c r="W431" s="31"/>
      <c r="X431" s="31"/>
      <c r="Y431" s="31"/>
      <c r="AA431" s="31"/>
      <c r="AB431" s="31"/>
      <c r="AC431" s="31"/>
      <c r="AD431" s="31"/>
      <c r="AE431" s="31"/>
      <c r="AF431" s="31"/>
      <c r="AG431" s="31"/>
    </row>
    <row r="432" spans="6:33" x14ac:dyDescent="0.3">
      <c r="F432" s="22"/>
      <c r="G432" s="22"/>
      <c r="H432" s="26"/>
      <c r="I432" s="38"/>
      <c r="M432" s="31"/>
      <c r="N432" s="31"/>
      <c r="O432" s="31"/>
      <c r="P432" s="31"/>
      <c r="Q432" s="31"/>
      <c r="R432" s="31"/>
      <c r="T432" s="31"/>
      <c r="U432" s="31"/>
      <c r="V432" s="31"/>
      <c r="W432" s="31"/>
      <c r="X432" s="31"/>
      <c r="Y432" s="31"/>
      <c r="AA432" s="31"/>
      <c r="AB432" s="31"/>
      <c r="AC432" s="31"/>
      <c r="AD432" s="31"/>
      <c r="AE432" s="31"/>
      <c r="AF432" s="31"/>
      <c r="AG432" s="31"/>
    </row>
    <row r="433" spans="6:33" x14ac:dyDescent="0.3">
      <c r="F433" s="22"/>
      <c r="G433" s="22"/>
      <c r="H433" s="26"/>
      <c r="I433" s="38"/>
      <c r="M433" s="31"/>
      <c r="N433" s="31"/>
      <c r="O433" s="31"/>
      <c r="P433" s="31"/>
      <c r="Q433" s="31"/>
      <c r="R433" s="31"/>
      <c r="T433" s="31"/>
      <c r="U433" s="31"/>
      <c r="V433" s="31"/>
      <c r="W433" s="31"/>
      <c r="X433" s="31"/>
      <c r="Y433" s="31"/>
      <c r="AA433" s="31"/>
      <c r="AB433" s="31"/>
      <c r="AC433" s="31"/>
      <c r="AD433" s="31"/>
      <c r="AE433" s="31"/>
      <c r="AF433" s="31"/>
      <c r="AG433" s="31"/>
    </row>
    <row r="434" spans="6:33" x14ac:dyDescent="0.3">
      <c r="F434" s="22"/>
      <c r="G434" s="22"/>
      <c r="H434" s="26"/>
      <c r="I434" s="38"/>
      <c r="M434" s="31"/>
      <c r="N434" s="31"/>
      <c r="O434" s="31"/>
      <c r="P434" s="31"/>
      <c r="Q434" s="31"/>
      <c r="R434" s="31"/>
      <c r="T434" s="31"/>
      <c r="U434" s="31"/>
      <c r="V434" s="31"/>
      <c r="W434" s="31"/>
      <c r="X434" s="31"/>
      <c r="Y434" s="31"/>
      <c r="AA434" s="31"/>
      <c r="AB434" s="31"/>
      <c r="AC434" s="31"/>
      <c r="AD434" s="31"/>
      <c r="AE434" s="31"/>
      <c r="AF434" s="31"/>
      <c r="AG434" s="31"/>
    </row>
    <row r="435" spans="6:33" x14ac:dyDescent="0.3">
      <c r="F435" s="22"/>
      <c r="G435" s="22"/>
      <c r="H435" s="26"/>
      <c r="I435" s="38"/>
      <c r="M435" s="31"/>
      <c r="N435" s="31"/>
      <c r="O435" s="31"/>
      <c r="P435" s="31"/>
      <c r="Q435" s="31"/>
      <c r="R435" s="31"/>
      <c r="T435" s="31"/>
      <c r="U435" s="31"/>
      <c r="V435" s="31"/>
      <c r="W435" s="31"/>
      <c r="X435" s="31"/>
      <c r="Y435" s="31"/>
      <c r="AA435" s="31"/>
      <c r="AB435" s="31"/>
      <c r="AC435" s="31"/>
      <c r="AD435" s="31"/>
      <c r="AE435" s="31"/>
      <c r="AF435" s="31"/>
      <c r="AG435" s="31"/>
    </row>
    <row r="436" spans="6:33" x14ac:dyDescent="0.3">
      <c r="F436" s="22"/>
      <c r="G436" s="22"/>
      <c r="H436" s="26"/>
      <c r="I436" s="38"/>
      <c r="M436" s="31"/>
      <c r="N436" s="31"/>
      <c r="O436" s="31"/>
      <c r="P436" s="31"/>
      <c r="Q436" s="31"/>
      <c r="R436" s="31"/>
      <c r="T436" s="31"/>
      <c r="U436" s="31"/>
      <c r="V436" s="31"/>
      <c r="W436" s="31"/>
      <c r="X436" s="31"/>
      <c r="Y436" s="31"/>
      <c r="AA436" s="31"/>
      <c r="AB436" s="31"/>
      <c r="AC436" s="31"/>
      <c r="AD436" s="31"/>
      <c r="AE436" s="31"/>
      <c r="AF436" s="31"/>
      <c r="AG436" s="31"/>
    </row>
    <row r="437" spans="6:33" x14ac:dyDescent="0.3">
      <c r="F437" s="22"/>
      <c r="G437" s="22"/>
      <c r="H437" s="26"/>
      <c r="I437" s="38"/>
      <c r="M437" s="31"/>
      <c r="N437" s="31"/>
      <c r="O437" s="31"/>
      <c r="P437" s="31"/>
      <c r="Q437" s="31"/>
      <c r="R437" s="31"/>
      <c r="T437" s="31"/>
      <c r="U437" s="31"/>
      <c r="V437" s="31"/>
      <c r="W437" s="31"/>
      <c r="X437" s="31"/>
      <c r="Y437" s="31"/>
      <c r="AA437" s="31"/>
      <c r="AB437" s="31"/>
      <c r="AC437" s="31"/>
      <c r="AD437" s="31"/>
      <c r="AE437" s="31"/>
      <c r="AF437" s="31"/>
      <c r="AG437" s="31"/>
    </row>
    <row r="438" spans="6:33" x14ac:dyDescent="0.3">
      <c r="F438" s="22"/>
      <c r="G438" s="22"/>
      <c r="H438" s="26"/>
      <c r="I438" s="38"/>
      <c r="M438" s="31"/>
      <c r="N438" s="31"/>
      <c r="O438" s="31"/>
      <c r="P438" s="31"/>
      <c r="Q438" s="31"/>
      <c r="R438" s="31"/>
      <c r="T438" s="31"/>
      <c r="U438" s="31"/>
      <c r="V438" s="31"/>
      <c r="W438" s="31"/>
      <c r="X438" s="31"/>
      <c r="Y438" s="31"/>
      <c r="AA438" s="31"/>
      <c r="AB438" s="31"/>
      <c r="AC438" s="31"/>
      <c r="AD438" s="31"/>
      <c r="AE438" s="31"/>
      <c r="AF438" s="31"/>
      <c r="AG438" s="31"/>
    </row>
    <row r="439" spans="6:33" x14ac:dyDescent="0.3">
      <c r="F439" s="22"/>
      <c r="G439" s="22"/>
      <c r="H439" s="26"/>
      <c r="I439" s="38"/>
      <c r="M439" s="31"/>
      <c r="N439" s="31"/>
      <c r="O439" s="31"/>
      <c r="P439" s="31"/>
      <c r="Q439" s="31"/>
      <c r="R439" s="31"/>
      <c r="T439" s="31"/>
      <c r="U439" s="31"/>
      <c r="V439" s="31"/>
      <c r="W439" s="31"/>
      <c r="X439" s="31"/>
      <c r="Y439" s="31"/>
      <c r="AA439" s="31"/>
      <c r="AB439" s="31"/>
      <c r="AC439" s="31"/>
      <c r="AD439" s="31"/>
      <c r="AE439" s="31"/>
      <c r="AF439" s="31"/>
      <c r="AG439" s="31"/>
    </row>
    <row r="440" spans="6:33" x14ac:dyDescent="0.3">
      <c r="F440" s="22"/>
      <c r="G440" s="22"/>
      <c r="H440" s="26"/>
      <c r="I440" s="38"/>
      <c r="M440" s="31"/>
      <c r="N440" s="31"/>
      <c r="O440" s="31"/>
      <c r="P440" s="31"/>
      <c r="Q440" s="31"/>
      <c r="R440" s="31"/>
      <c r="T440" s="31"/>
      <c r="U440" s="31"/>
      <c r="V440" s="31"/>
      <c r="W440" s="31"/>
      <c r="X440" s="31"/>
      <c r="Y440" s="31"/>
      <c r="AA440" s="31"/>
      <c r="AB440" s="31"/>
      <c r="AC440" s="31"/>
      <c r="AD440" s="31"/>
      <c r="AE440" s="31"/>
      <c r="AF440" s="31"/>
      <c r="AG440" s="31"/>
    </row>
    <row r="441" spans="6:33" x14ac:dyDescent="0.3">
      <c r="F441" s="22"/>
      <c r="G441" s="22"/>
      <c r="H441" s="26"/>
      <c r="I441" s="38"/>
      <c r="M441" s="31"/>
      <c r="N441" s="31"/>
      <c r="O441" s="31"/>
      <c r="P441" s="31"/>
      <c r="Q441" s="31"/>
      <c r="R441" s="31"/>
      <c r="T441" s="31"/>
      <c r="U441" s="31"/>
      <c r="V441" s="31"/>
      <c r="W441" s="31"/>
      <c r="X441" s="31"/>
      <c r="Y441" s="31"/>
      <c r="AA441" s="31"/>
      <c r="AB441" s="31"/>
      <c r="AC441" s="31"/>
      <c r="AD441" s="31"/>
      <c r="AE441" s="31"/>
      <c r="AF441" s="31"/>
      <c r="AG441" s="31"/>
    </row>
    <row r="442" spans="6:33" x14ac:dyDescent="0.3">
      <c r="F442" s="22"/>
      <c r="G442" s="22"/>
      <c r="H442" s="26"/>
      <c r="I442" s="38"/>
      <c r="M442" s="31"/>
      <c r="N442" s="31"/>
      <c r="O442" s="31"/>
      <c r="P442" s="31"/>
      <c r="Q442" s="31"/>
      <c r="R442" s="31"/>
      <c r="T442" s="31"/>
      <c r="U442" s="31"/>
      <c r="V442" s="31"/>
      <c r="W442" s="31"/>
      <c r="X442" s="31"/>
      <c r="Y442" s="31"/>
      <c r="AA442" s="31"/>
      <c r="AB442" s="31"/>
      <c r="AC442" s="31"/>
      <c r="AD442" s="31"/>
      <c r="AE442" s="31"/>
      <c r="AF442" s="31"/>
      <c r="AG442" s="31"/>
    </row>
    <row r="443" spans="6:33" x14ac:dyDescent="0.3">
      <c r="F443" s="22"/>
      <c r="G443" s="22"/>
      <c r="H443" s="26"/>
      <c r="I443" s="38"/>
      <c r="M443" s="31"/>
      <c r="N443" s="31"/>
      <c r="O443" s="31"/>
      <c r="P443" s="31"/>
      <c r="Q443" s="31"/>
      <c r="R443" s="31"/>
      <c r="T443" s="31"/>
      <c r="U443" s="31"/>
      <c r="V443" s="31"/>
      <c r="W443" s="31"/>
      <c r="X443" s="31"/>
      <c r="Y443" s="31"/>
      <c r="AA443" s="31"/>
      <c r="AB443" s="31"/>
      <c r="AC443" s="31"/>
      <c r="AD443" s="31"/>
      <c r="AE443" s="31"/>
      <c r="AF443" s="31"/>
      <c r="AG443" s="31"/>
    </row>
    <row r="444" spans="6:33" x14ac:dyDescent="0.3">
      <c r="F444" s="22"/>
      <c r="G444" s="22"/>
      <c r="H444" s="26"/>
      <c r="I444" s="38"/>
      <c r="M444" s="31"/>
      <c r="N444" s="31"/>
      <c r="O444" s="31"/>
      <c r="P444" s="31"/>
      <c r="Q444" s="31"/>
      <c r="R444" s="31"/>
      <c r="T444" s="31"/>
      <c r="U444" s="31"/>
      <c r="V444" s="31"/>
      <c r="W444" s="31"/>
      <c r="X444" s="31"/>
      <c r="Y444" s="31"/>
      <c r="AA444" s="31"/>
      <c r="AB444" s="31"/>
      <c r="AC444" s="31"/>
      <c r="AD444" s="31"/>
      <c r="AE444" s="31"/>
      <c r="AF444" s="31"/>
      <c r="AG444" s="31"/>
    </row>
    <row r="445" spans="6:33" x14ac:dyDescent="0.3">
      <c r="F445" s="22"/>
      <c r="G445" s="22"/>
      <c r="H445" s="26"/>
      <c r="I445" s="38"/>
      <c r="M445" s="31"/>
      <c r="N445" s="31"/>
      <c r="O445" s="31"/>
      <c r="P445" s="31"/>
      <c r="Q445" s="31"/>
      <c r="R445" s="31"/>
      <c r="T445" s="31"/>
      <c r="U445" s="31"/>
      <c r="V445" s="31"/>
      <c r="W445" s="31"/>
      <c r="X445" s="31"/>
      <c r="Y445" s="31"/>
      <c r="AA445" s="31"/>
      <c r="AB445" s="31"/>
      <c r="AC445" s="31"/>
      <c r="AD445" s="31"/>
      <c r="AE445" s="31"/>
      <c r="AF445" s="31"/>
      <c r="AG445" s="31"/>
    </row>
    <row r="446" spans="6:33" x14ac:dyDescent="0.3">
      <c r="F446" s="22"/>
      <c r="G446" s="22"/>
      <c r="H446" s="26"/>
      <c r="I446" s="38"/>
      <c r="M446" s="31"/>
      <c r="N446" s="31"/>
      <c r="O446" s="31"/>
      <c r="P446" s="31"/>
      <c r="Q446" s="31"/>
      <c r="R446" s="31"/>
      <c r="T446" s="31"/>
      <c r="U446" s="31"/>
      <c r="V446" s="31"/>
      <c r="W446" s="31"/>
      <c r="X446" s="31"/>
      <c r="Y446" s="31"/>
      <c r="AA446" s="31"/>
      <c r="AB446" s="31"/>
      <c r="AC446" s="31"/>
      <c r="AD446" s="31"/>
      <c r="AE446" s="31"/>
      <c r="AF446" s="31"/>
      <c r="AG446" s="31"/>
    </row>
    <row r="447" spans="6:33" x14ac:dyDescent="0.3">
      <c r="F447" s="22"/>
      <c r="G447" s="22"/>
      <c r="H447" s="26"/>
      <c r="I447" s="38"/>
      <c r="M447" s="31"/>
      <c r="N447" s="31"/>
      <c r="O447" s="31"/>
      <c r="P447" s="31"/>
      <c r="Q447" s="31"/>
      <c r="R447" s="31"/>
      <c r="T447" s="31"/>
      <c r="U447" s="31"/>
      <c r="V447" s="31"/>
      <c r="W447" s="31"/>
      <c r="X447" s="31"/>
      <c r="Y447" s="31"/>
      <c r="AA447" s="31"/>
      <c r="AB447" s="31"/>
      <c r="AC447" s="31"/>
      <c r="AD447" s="31"/>
      <c r="AE447" s="31"/>
      <c r="AF447" s="31"/>
      <c r="AG447" s="31"/>
    </row>
    <row r="448" spans="6:33" x14ac:dyDescent="0.3">
      <c r="F448" s="22"/>
      <c r="G448" s="22"/>
      <c r="H448" s="26"/>
      <c r="I448" s="38"/>
      <c r="M448" s="31"/>
      <c r="N448" s="31"/>
      <c r="O448" s="31"/>
      <c r="P448" s="31"/>
      <c r="Q448" s="31"/>
      <c r="R448" s="31"/>
      <c r="T448" s="31"/>
      <c r="U448" s="31"/>
      <c r="V448" s="31"/>
      <c r="W448" s="31"/>
      <c r="X448" s="31"/>
      <c r="Y448" s="31"/>
      <c r="AA448" s="31"/>
      <c r="AB448" s="31"/>
      <c r="AC448" s="31"/>
      <c r="AD448" s="31"/>
      <c r="AE448" s="31"/>
      <c r="AF448" s="31"/>
      <c r="AG448" s="31"/>
    </row>
    <row r="449" spans="6:33" x14ac:dyDescent="0.3">
      <c r="F449" s="22"/>
      <c r="G449" s="22"/>
      <c r="H449" s="26"/>
      <c r="I449" s="38"/>
      <c r="M449" s="31"/>
      <c r="N449" s="31"/>
      <c r="O449" s="31"/>
      <c r="P449" s="31"/>
      <c r="Q449" s="31"/>
      <c r="R449" s="31"/>
      <c r="T449" s="31"/>
      <c r="U449" s="31"/>
      <c r="V449" s="31"/>
      <c r="W449" s="31"/>
      <c r="X449" s="31"/>
      <c r="Y449" s="31"/>
      <c r="AA449" s="31"/>
      <c r="AB449" s="31"/>
      <c r="AC449" s="31"/>
      <c r="AD449" s="31"/>
      <c r="AE449" s="31"/>
      <c r="AF449" s="31"/>
      <c r="AG449" s="31"/>
    </row>
    <row r="450" spans="6:33" x14ac:dyDescent="0.3">
      <c r="F450" s="22"/>
      <c r="G450" s="22"/>
      <c r="H450" s="26"/>
      <c r="I450" s="38"/>
      <c r="M450" s="31"/>
      <c r="N450" s="31"/>
      <c r="O450" s="31"/>
      <c r="P450" s="31"/>
      <c r="Q450" s="31"/>
      <c r="R450" s="31"/>
      <c r="T450" s="31"/>
      <c r="U450" s="31"/>
      <c r="V450" s="31"/>
      <c r="W450" s="31"/>
      <c r="X450" s="31"/>
      <c r="Y450" s="31"/>
      <c r="AA450" s="31"/>
      <c r="AB450" s="31"/>
      <c r="AC450" s="31"/>
      <c r="AD450" s="31"/>
      <c r="AE450" s="31"/>
      <c r="AF450" s="31"/>
      <c r="AG450" s="31"/>
    </row>
    <row r="451" spans="6:33" x14ac:dyDescent="0.3">
      <c r="F451" s="22"/>
      <c r="G451" s="22"/>
      <c r="H451" s="26"/>
      <c r="I451" s="38"/>
      <c r="M451" s="31"/>
      <c r="N451" s="31"/>
      <c r="O451" s="31"/>
      <c r="P451" s="31"/>
      <c r="Q451" s="31"/>
      <c r="R451" s="31"/>
      <c r="T451" s="31"/>
      <c r="U451" s="31"/>
      <c r="V451" s="31"/>
      <c r="W451" s="31"/>
      <c r="X451" s="31"/>
      <c r="Y451" s="31"/>
      <c r="AA451" s="31"/>
      <c r="AB451" s="31"/>
      <c r="AC451" s="31"/>
      <c r="AD451" s="31"/>
      <c r="AE451" s="31"/>
      <c r="AF451" s="31"/>
      <c r="AG451" s="31"/>
    </row>
    <row r="452" spans="6:33" x14ac:dyDescent="0.3">
      <c r="F452" s="22"/>
      <c r="G452" s="22"/>
      <c r="H452" s="26"/>
      <c r="I452" s="38"/>
      <c r="M452" s="31"/>
      <c r="N452" s="31"/>
      <c r="O452" s="31"/>
      <c r="P452" s="31"/>
      <c r="Q452" s="31"/>
      <c r="R452" s="31"/>
      <c r="T452" s="31"/>
      <c r="U452" s="31"/>
      <c r="V452" s="31"/>
      <c r="W452" s="31"/>
      <c r="X452" s="31"/>
      <c r="Y452" s="31"/>
      <c r="AA452" s="31"/>
      <c r="AB452" s="31"/>
      <c r="AC452" s="31"/>
      <c r="AD452" s="31"/>
      <c r="AE452" s="31"/>
      <c r="AF452" s="31"/>
      <c r="AG452" s="31"/>
    </row>
    <row r="453" spans="6:33" x14ac:dyDescent="0.3">
      <c r="F453" s="22"/>
      <c r="G453" s="22"/>
      <c r="H453" s="26"/>
      <c r="I453" s="38"/>
      <c r="M453" s="31"/>
      <c r="N453" s="31"/>
      <c r="O453" s="31"/>
      <c r="P453" s="31"/>
      <c r="Q453" s="31"/>
      <c r="R453" s="31"/>
      <c r="T453" s="31"/>
      <c r="U453" s="31"/>
      <c r="V453" s="31"/>
      <c r="W453" s="31"/>
      <c r="X453" s="31"/>
      <c r="Y453" s="31"/>
      <c r="AA453" s="31"/>
      <c r="AB453" s="31"/>
      <c r="AC453" s="31"/>
      <c r="AD453" s="31"/>
      <c r="AE453" s="31"/>
      <c r="AF453" s="31"/>
      <c r="AG453" s="31"/>
    </row>
    <row r="454" spans="6:33" x14ac:dyDescent="0.3">
      <c r="F454" s="22"/>
      <c r="G454" s="22"/>
      <c r="H454" s="26"/>
      <c r="I454" s="38"/>
      <c r="M454" s="31"/>
      <c r="N454" s="31"/>
      <c r="O454" s="31"/>
      <c r="P454" s="31"/>
      <c r="Q454" s="31"/>
      <c r="R454" s="31"/>
      <c r="T454" s="31"/>
      <c r="U454" s="31"/>
      <c r="V454" s="31"/>
      <c r="W454" s="31"/>
      <c r="X454" s="31"/>
      <c r="Y454" s="31"/>
      <c r="AA454" s="31"/>
      <c r="AB454" s="31"/>
      <c r="AC454" s="31"/>
      <c r="AD454" s="31"/>
      <c r="AE454" s="31"/>
      <c r="AF454" s="31"/>
      <c r="AG454" s="31"/>
    </row>
    <row r="455" spans="6:33" x14ac:dyDescent="0.3">
      <c r="F455" s="22"/>
      <c r="G455" s="22"/>
      <c r="H455" s="26"/>
      <c r="I455" s="38"/>
      <c r="M455" s="31"/>
      <c r="N455" s="31"/>
      <c r="O455" s="31"/>
      <c r="P455" s="31"/>
      <c r="Q455" s="31"/>
      <c r="R455" s="31"/>
      <c r="T455" s="31"/>
      <c r="U455" s="31"/>
      <c r="V455" s="31"/>
      <c r="W455" s="31"/>
      <c r="X455" s="31"/>
      <c r="Y455" s="31"/>
      <c r="AA455" s="31"/>
      <c r="AB455" s="31"/>
      <c r="AC455" s="31"/>
      <c r="AD455" s="31"/>
      <c r="AE455" s="31"/>
      <c r="AF455" s="31"/>
      <c r="AG455" s="31"/>
    </row>
    <row r="456" spans="6:33" x14ac:dyDescent="0.3">
      <c r="F456" s="22"/>
      <c r="G456" s="22"/>
      <c r="H456" s="26"/>
      <c r="I456" s="38"/>
      <c r="M456" s="31"/>
      <c r="N456" s="31"/>
      <c r="O456" s="31"/>
      <c r="P456" s="31"/>
      <c r="Q456" s="31"/>
      <c r="R456" s="31"/>
      <c r="T456" s="31"/>
      <c r="U456" s="31"/>
      <c r="V456" s="31"/>
      <c r="W456" s="31"/>
      <c r="X456" s="31"/>
      <c r="Y456" s="31"/>
      <c r="AA456" s="31"/>
      <c r="AB456" s="31"/>
      <c r="AC456" s="31"/>
      <c r="AD456" s="31"/>
      <c r="AE456" s="31"/>
      <c r="AF456" s="31"/>
      <c r="AG456" s="31"/>
    </row>
    <row r="457" spans="6:33" x14ac:dyDescent="0.3">
      <c r="F457" s="22"/>
      <c r="G457" s="22"/>
      <c r="H457" s="26"/>
      <c r="I457" s="38"/>
      <c r="M457" s="31"/>
      <c r="N457" s="31"/>
      <c r="O457" s="31"/>
      <c r="P457" s="31"/>
      <c r="Q457" s="31"/>
      <c r="R457" s="31"/>
      <c r="T457" s="31"/>
      <c r="U457" s="31"/>
      <c r="V457" s="31"/>
      <c r="W457" s="31"/>
      <c r="X457" s="31"/>
      <c r="Y457" s="31"/>
      <c r="AA457" s="31"/>
      <c r="AB457" s="31"/>
      <c r="AC457" s="31"/>
      <c r="AD457" s="31"/>
      <c r="AE457" s="31"/>
      <c r="AF457" s="31"/>
      <c r="AG457" s="31"/>
    </row>
    <row r="458" spans="6:33" x14ac:dyDescent="0.3">
      <c r="F458" s="22"/>
      <c r="G458" s="22"/>
      <c r="H458" s="26"/>
      <c r="I458" s="38"/>
      <c r="M458" s="31"/>
      <c r="N458" s="31"/>
      <c r="O458" s="31"/>
      <c r="P458" s="31"/>
      <c r="Q458" s="31"/>
      <c r="R458" s="31"/>
      <c r="T458" s="31"/>
      <c r="U458" s="31"/>
      <c r="V458" s="31"/>
      <c r="W458" s="31"/>
      <c r="X458" s="31"/>
      <c r="Y458" s="31"/>
      <c r="AA458" s="31"/>
      <c r="AB458" s="31"/>
      <c r="AC458" s="31"/>
      <c r="AD458" s="31"/>
      <c r="AE458" s="31"/>
      <c r="AF458" s="31"/>
      <c r="AG458" s="31"/>
    </row>
    <row r="459" spans="6:33" x14ac:dyDescent="0.3">
      <c r="F459" s="22"/>
      <c r="G459" s="22"/>
      <c r="H459" s="26"/>
      <c r="I459" s="38"/>
      <c r="M459" s="31"/>
      <c r="N459" s="31"/>
      <c r="O459" s="31"/>
      <c r="P459" s="31"/>
      <c r="Q459" s="31"/>
      <c r="R459" s="31"/>
      <c r="T459" s="31"/>
      <c r="U459" s="31"/>
      <c r="V459" s="31"/>
      <c r="W459" s="31"/>
      <c r="X459" s="31"/>
      <c r="Y459" s="31"/>
      <c r="AA459" s="31"/>
      <c r="AB459" s="31"/>
      <c r="AC459" s="31"/>
      <c r="AD459" s="31"/>
      <c r="AE459" s="31"/>
      <c r="AF459" s="31"/>
      <c r="AG459" s="31"/>
    </row>
    <row r="460" spans="6:33" x14ac:dyDescent="0.3">
      <c r="F460" s="22"/>
      <c r="G460" s="22"/>
      <c r="H460" s="26"/>
      <c r="I460" s="38"/>
      <c r="M460" s="31"/>
      <c r="N460" s="31"/>
      <c r="O460" s="31"/>
      <c r="P460" s="31"/>
      <c r="Q460" s="31"/>
      <c r="R460" s="31"/>
      <c r="T460" s="31"/>
      <c r="U460" s="31"/>
      <c r="V460" s="31"/>
      <c r="W460" s="31"/>
      <c r="X460" s="31"/>
      <c r="Y460" s="31"/>
      <c r="AA460" s="31"/>
      <c r="AB460" s="31"/>
      <c r="AC460" s="31"/>
      <c r="AD460" s="31"/>
      <c r="AE460" s="31"/>
      <c r="AF460" s="31"/>
      <c r="AG460" s="31"/>
    </row>
    <row r="461" spans="6:33" x14ac:dyDescent="0.3">
      <c r="F461" s="22"/>
      <c r="G461" s="22"/>
      <c r="H461" s="26"/>
      <c r="I461" s="38"/>
      <c r="M461" s="31"/>
      <c r="N461" s="31"/>
      <c r="O461" s="31"/>
      <c r="P461" s="31"/>
      <c r="Q461" s="31"/>
      <c r="R461" s="31"/>
      <c r="T461" s="31"/>
      <c r="U461" s="31"/>
      <c r="V461" s="31"/>
      <c r="W461" s="31"/>
      <c r="X461" s="31"/>
      <c r="Y461" s="31"/>
      <c r="AA461" s="31"/>
      <c r="AB461" s="31"/>
      <c r="AC461" s="31"/>
      <c r="AD461" s="31"/>
      <c r="AE461" s="31"/>
      <c r="AF461" s="31"/>
      <c r="AG461" s="31"/>
    </row>
    <row r="462" spans="6:33" x14ac:dyDescent="0.3">
      <c r="F462" s="22"/>
      <c r="G462" s="22"/>
      <c r="H462" s="26"/>
      <c r="I462" s="38"/>
      <c r="M462" s="31"/>
      <c r="N462" s="31"/>
      <c r="O462" s="31"/>
      <c r="P462" s="31"/>
      <c r="Q462" s="31"/>
      <c r="R462" s="31"/>
      <c r="T462" s="31"/>
      <c r="U462" s="31"/>
      <c r="V462" s="31"/>
      <c r="W462" s="31"/>
      <c r="X462" s="31"/>
      <c r="Y462" s="31"/>
      <c r="AA462" s="31"/>
      <c r="AB462" s="31"/>
      <c r="AC462" s="31"/>
      <c r="AD462" s="31"/>
      <c r="AE462" s="31"/>
      <c r="AF462" s="31"/>
      <c r="AG462" s="31"/>
    </row>
    <row r="463" spans="6:33" x14ac:dyDescent="0.3">
      <c r="F463" s="22"/>
      <c r="G463" s="22"/>
      <c r="H463" s="26"/>
      <c r="I463" s="38"/>
      <c r="M463" s="31"/>
      <c r="N463" s="31"/>
      <c r="O463" s="31"/>
      <c r="P463" s="31"/>
      <c r="Q463" s="31"/>
      <c r="R463" s="31"/>
      <c r="T463" s="31"/>
      <c r="U463" s="31"/>
      <c r="V463" s="31"/>
      <c r="W463" s="31"/>
      <c r="X463" s="31"/>
      <c r="Y463" s="31"/>
      <c r="AA463" s="31"/>
      <c r="AB463" s="31"/>
      <c r="AC463" s="31"/>
      <c r="AD463" s="31"/>
      <c r="AE463" s="31"/>
      <c r="AF463" s="31"/>
      <c r="AG463" s="31"/>
    </row>
    <row r="464" spans="6:33" x14ac:dyDescent="0.3">
      <c r="F464" s="22"/>
      <c r="G464" s="22"/>
      <c r="H464" s="26"/>
      <c r="I464" s="38"/>
      <c r="M464" s="31"/>
      <c r="N464" s="31"/>
      <c r="O464" s="31"/>
      <c r="P464" s="31"/>
      <c r="Q464" s="31"/>
      <c r="R464" s="31"/>
      <c r="T464" s="31"/>
      <c r="U464" s="31"/>
      <c r="V464" s="31"/>
      <c r="W464" s="31"/>
      <c r="X464" s="31"/>
      <c r="Y464" s="31"/>
      <c r="AA464" s="31"/>
      <c r="AB464" s="31"/>
      <c r="AC464" s="31"/>
      <c r="AD464" s="31"/>
      <c r="AE464" s="31"/>
      <c r="AF464" s="31"/>
      <c r="AG464" s="31"/>
    </row>
    <row r="465" spans="6:33" x14ac:dyDescent="0.3">
      <c r="F465" s="22"/>
      <c r="G465" s="22"/>
      <c r="H465" s="26"/>
      <c r="I465" s="38"/>
      <c r="M465" s="31"/>
      <c r="N465" s="31"/>
      <c r="O465" s="31"/>
      <c r="P465" s="31"/>
      <c r="Q465" s="31"/>
      <c r="R465" s="31"/>
      <c r="T465" s="31"/>
      <c r="U465" s="31"/>
      <c r="V465" s="31"/>
      <c r="W465" s="31"/>
      <c r="X465" s="31"/>
      <c r="Y465" s="31"/>
      <c r="AA465" s="31"/>
      <c r="AB465" s="31"/>
      <c r="AC465" s="31"/>
      <c r="AD465" s="31"/>
      <c r="AE465" s="31"/>
      <c r="AF465" s="31"/>
      <c r="AG465" s="31"/>
    </row>
    <row r="466" spans="6:33" x14ac:dyDescent="0.3">
      <c r="F466" s="22"/>
      <c r="G466" s="22"/>
      <c r="H466" s="26"/>
      <c r="I466" s="38"/>
      <c r="M466" s="31"/>
      <c r="N466" s="31"/>
      <c r="O466" s="31"/>
      <c r="P466" s="31"/>
      <c r="Q466" s="31"/>
      <c r="R466" s="31"/>
      <c r="T466" s="31"/>
      <c r="U466" s="31"/>
      <c r="V466" s="31"/>
      <c r="W466" s="31"/>
      <c r="X466" s="31"/>
      <c r="Y466" s="31"/>
      <c r="AA466" s="31"/>
      <c r="AB466" s="31"/>
      <c r="AC466" s="31"/>
      <c r="AD466" s="31"/>
      <c r="AE466" s="31"/>
      <c r="AF466" s="31"/>
      <c r="AG466" s="31"/>
    </row>
    <row r="467" spans="6:33" x14ac:dyDescent="0.3">
      <c r="F467" s="22"/>
      <c r="G467" s="22"/>
      <c r="H467" s="26"/>
      <c r="I467" s="38"/>
      <c r="M467" s="31"/>
      <c r="N467" s="31"/>
      <c r="O467" s="31"/>
      <c r="P467" s="31"/>
      <c r="Q467" s="31"/>
      <c r="R467" s="31"/>
      <c r="T467" s="31"/>
      <c r="U467" s="31"/>
      <c r="V467" s="31"/>
      <c r="W467" s="31"/>
      <c r="X467" s="31"/>
      <c r="Y467" s="31"/>
      <c r="AA467" s="31"/>
      <c r="AB467" s="31"/>
      <c r="AC467" s="31"/>
      <c r="AD467" s="31"/>
      <c r="AE467" s="31"/>
      <c r="AF467" s="31"/>
      <c r="AG467" s="31"/>
    </row>
    <row r="468" spans="6:33" x14ac:dyDescent="0.3">
      <c r="F468" s="22"/>
      <c r="G468" s="22"/>
      <c r="H468" s="26"/>
      <c r="I468" s="38"/>
      <c r="M468" s="31"/>
      <c r="N468" s="31"/>
      <c r="O468" s="31"/>
      <c r="P468" s="31"/>
      <c r="Q468" s="31"/>
      <c r="R468" s="31"/>
      <c r="T468" s="31"/>
      <c r="U468" s="31"/>
      <c r="V468" s="31"/>
      <c r="W468" s="31"/>
      <c r="X468" s="31"/>
      <c r="Y468" s="31"/>
      <c r="AA468" s="31"/>
      <c r="AB468" s="31"/>
      <c r="AC468" s="31"/>
      <c r="AD468" s="31"/>
      <c r="AE468" s="31"/>
      <c r="AF468" s="31"/>
      <c r="AG468" s="31"/>
    </row>
    <row r="469" spans="6:33" x14ac:dyDescent="0.3">
      <c r="F469" s="22"/>
      <c r="G469" s="22"/>
      <c r="H469" s="26"/>
      <c r="I469" s="38"/>
      <c r="M469" s="31"/>
      <c r="N469" s="31"/>
      <c r="O469" s="31"/>
      <c r="P469" s="31"/>
      <c r="Q469" s="31"/>
      <c r="R469" s="31"/>
      <c r="T469" s="31"/>
      <c r="U469" s="31"/>
      <c r="V469" s="31"/>
      <c r="W469" s="31"/>
      <c r="X469" s="31"/>
      <c r="Y469" s="31"/>
      <c r="AA469" s="31"/>
      <c r="AB469" s="31"/>
      <c r="AC469" s="31"/>
      <c r="AD469" s="31"/>
      <c r="AE469" s="31"/>
      <c r="AF469" s="31"/>
      <c r="AG469" s="31"/>
    </row>
    <row r="470" spans="6:33" x14ac:dyDescent="0.3">
      <c r="F470" s="22"/>
      <c r="G470" s="22"/>
      <c r="H470" s="26"/>
      <c r="I470" s="38"/>
      <c r="M470" s="31"/>
      <c r="N470" s="31"/>
      <c r="O470" s="31"/>
      <c r="P470" s="31"/>
      <c r="Q470" s="31"/>
      <c r="R470" s="31"/>
      <c r="T470" s="31"/>
      <c r="U470" s="31"/>
      <c r="V470" s="31"/>
      <c r="W470" s="31"/>
      <c r="X470" s="31"/>
      <c r="Y470" s="31"/>
      <c r="AA470" s="31"/>
      <c r="AB470" s="31"/>
      <c r="AC470" s="31"/>
      <c r="AD470" s="31"/>
      <c r="AE470" s="31"/>
      <c r="AF470" s="31"/>
      <c r="AG470" s="31"/>
    </row>
    <row r="471" spans="6:33" x14ac:dyDescent="0.3">
      <c r="F471" s="22"/>
      <c r="G471" s="22"/>
      <c r="H471" s="26"/>
      <c r="I471" s="38"/>
      <c r="M471" s="31"/>
      <c r="N471" s="31"/>
      <c r="O471" s="31"/>
      <c r="P471" s="31"/>
      <c r="Q471" s="31"/>
      <c r="R471" s="31"/>
      <c r="T471" s="31"/>
      <c r="U471" s="31"/>
      <c r="V471" s="31"/>
      <c r="W471" s="31"/>
      <c r="X471" s="31"/>
      <c r="Y471" s="31"/>
      <c r="AA471" s="31"/>
      <c r="AB471" s="31"/>
      <c r="AC471" s="31"/>
      <c r="AD471" s="31"/>
      <c r="AE471" s="31"/>
      <c r="AF471" s="31"/>
      <c r="AG471" s="31"/>
    </row>
    <row r="472" spans="6:33" x14ac:dyDescent="0.3">
      <c r="F472" s="22"/>
      <c r="G472" s="22"/>
      <c r="H472" s="26"/>
      <c r="I472" s="38"/>
      <c r="M472" s="31"/>
      <c r="N472" s="31"/>
      <c r="O472" s="31"/>
      <c r="P472" s="31"/>
      <c r="Q472" s="31"/>
      <c r="R472" s="31"/>
      <c r="T472" s="31"/>
      <c r="U472" s="31"/>
      <c r="V472" s="31"/>
      <c r="W472" s="31"/>
      <c r="X472" s="31"/>
      <c r="Y472" s="31"/>
      <c r="AA472" s="31"/>
      <c r="AB472" s="31"/>
      <c r="AC472" s="31"/>
      <c r="AD472" s="31"/>
      <c r="AE472" s="31"/>
      <c r="AF472" s="31"/>
      <c r="AG472" s="31"/>
    </row>
    <row r="473" spans="6:33" x14ac:dyDescent="0.3">
      <c r="F473" s="22"/>
      <c r="G473" s="22"/>
      <c r="H473" s="26"/>
      <c r="I473" s="38"/>
      <c r="M473" s="31"/>
      <c r="N473" s="31"/>
      <c r="O473" s="31"/>
      <c r="P473" s="31"/>
      <c r="Q473" s="31"/>
      <c r="R473" s="31"/>
      <c r="T473" s="31"/>
      <c r="U473" s="31"/>
      <c r="V473" s="31"/>
      <c r="W473" s="31"/>
      <c r="X473" s="31"/>
      <c r="Y473" s="31"/>
      <c r="AA473" s="31"/>
      <c r="AB473" s="31"/>
      <c r="AC473" s="31"/>
      <c r="AD473" s="31"/>
      <c r="AE473" s="31"/>
      <c r="AF473" s="31"/>
      <c r="AG473" s="31"/>
    </row>
    <row r="474" spans="6:33" x14ac:dyDescent="0.3">
      <c r="F474" s="22"/>
      <c r="G474" s="22"/>
      <c r="H474" s="26"/>
      <c r="I474" s="38"/>
      <c r="M474" s="31"/>
      <c r="N474" s="31"/>
      <c r="O474" s="31"/>
      <c r="P474" s="31"/>
      <c r="Q474" s="31"/>
      <c r="R474" s="31"/>
      <c r="T474" s="31"/>
      <c r="U474" s="31"/>
      <c r="V474" s="31"/>
      <c r="W474" s="31"/>
      <c r="X474" s="31"/>
      <c r="Y474" s="31"/>
      <c r="AA474" s="31"/>
      <c r="AB474" s="31"/>
      <c r="AC474" s="31"/>
      <c r="AD474" s="31"/>
      <c r="AE474" s="31"/>
      <c r="AF474" s="31"/>
      <c r="AG474" s="31"/>
    </row>
    <row r="475" spans="6:33" x14ac:dyDescent="0.3">
      <c r="F475" s="22"/>
      <c r="G475" s="22"/>
      <c r="H475" s="26"/>
      <c r="I475" s="38"/>
      <c r="M475" s="31"/>
      <c r="N475" s="31"/>
      <c r="O475" s="31"/>
      <c r="P475" s="31"/>
      <c r="Q475" s="31"/>
      <c r="R475" s="31"/>
      <c r="T475" s="31"/>
      <c r="U475" s="31"/>
      <c r="V475" s="31"/>
      <c r="W475" s="31"/>
      <c r="X475" s="31"/>
      <c r="Y475" s="31"/>
      <c r="AA475" s="31"/>
      <c r="AB475" s="31"/>
      <c r="AC475" s="31"/>
      <c r="AD475" s="31"/>
      <c r="AE475" s="31"/>
      <c r="AF475" s="31"/>
      <c r="AG475" s="31"/>
    </row>
    <row r="476" spans="6:33" x14ac:dyDescent="0.3">
      <c r="F476" s="22"/>
      <c r="G476" s="22"/>
      <c r="H476" s="26"/>
      <c r="I476" s="38"/>
      <c r="M476" s="31"/>
      <c r="N476" s="31"/>
      <c r="O476" s="31"/>
      <c r="P476" s="31"/>
      <c r="Q476" s="31"/>
      <c r="R476" s="31"/>
      <c r="T476" s="31"/>
      <c r="U476" s="31"/>
      <c r="V476" s="31"/>
      <c r="W476" s="31"/>
      <c r="X476" s="31"/>
      <c r="Y476" s="31"/>
      <c r="AA476" s="31"/>
      <c r="AB476" s="31"/>
      <c r="AC476" s="31"/>
      <c r="AD476" s="31"/>
      <c r="AE476" s="31"/>
      <c r="AF476" s="31"/>
      <c r="AG476" s="31"/>
    </row>
    <row r="477" spans="6:33" x14ac:dyDescent="0.3">
      <c r="F477" s="22"/>
      <c r="G477" s="22"/>
      <c r="H477" s="26"/>
      <c r="I477" s="38"/>
      <c r="M477" s="31"/>
      <c r="N477" s="31"/>
      <c r="O477" s="31"/>
      <c r="P477" s="31"/>
      <c r="Q477" s="31"/>
      <c r="R477" s="31"/>
      <c r="T477" s="31"/>
      <c r="U477" s="31"/>
      <c r="V477" s="31"/>
      <c r="W477" s="31"/>
      <c r="X477" s="31"/>
      <c r="Y477" s="31"/>
      <c r="AA477" s="31"/>
      <c r="AB477" s="31"/>
      <c r="AC477" s="31"/>
      <c r="AD477" s="31"/>
      <c r="AE477" s="31"/>
      <c r="AF477" s="31"/>
      <c r="AG477" s="31"/>
    </row>
    <row r="478" spans="6:33" x14ac:dyDescent="0.3">
      <c r="F478" s="22"/>
      <c r="G478" s="22"/>
      <c r="H478" s="26"/>
      <c r="I478" s="38"/>
      <c r="M478" s="31"/>
      <c r="N478" s="31"/>
      <c r="O478" s="31"/>
      <c r="P478" s="31"/>
      <c r="Q478" s="31"/>
      <c r="R478" s="31"/>
      <c r="T478" s="31"/>
      <c r="U478" s="31"/>
      <c r="V478" s="31"/>
      <c r="W478" s="31"/>
      <c r="X478" s="31"/>
      <c r="Y478" s="31"/>
      <c r="AA478" s="31"/>
      <c r="AB478" s="31"/>
      <c r="AC478" s="31"/>
      <c r="AD478" s="31"/>
      <c r="AE478" s="31"/>
      <c r="AF478" s="31"/>
      <c r="AG478" s="31"/>
    </row>
    <row r="479" spans="6:33" x14ac:dyDescent="0.3">
      <c r="F479" s="22"/>
      <c r="G479" s="22"/>
      <c r="H479" s="26"/>
      <c r="I479" s="38"/>
      <c r="M479" s="31"/>
      <c r="N479" s="31"/>
      <c r="O479" s="31"/>
      <c r="P479" s="31"/>
      <c r="Q479" s="31"/>
      <c r="R479" s="31"/>
      <c r="T479" s="31"/>
      <c r="U479" s="31"/>
      <c r="V479" s="31"/>
      <c r="W479" s="31"/>
      <c r="X479" s="31"/>
      <c r="Y479" s="31"/>
      <c r="AA479" s="31"/>
      <c r="AB479" s="31"/>
      <c r="AC479" s="31"/>
      <c r="AD479" s="31"/>
      <c r="AE479" s="31"/>
      <c r="AF479" s="31"/>
      <c r="AG479" s="31"/>
    </row>
    <row r="480" spans="6:33" x14ac:dyDescent="0.3">
      <c r="F480" s="22"/>
      <c r="G480" s="22"/>
      <c r="H480" s="26"/>
      <c r="I480" s="38"/>
      <c r="M480" s="31"/>
      <c r="N480" s="31"/>
      <c r="O480" s="31"/>
      <c r="P480" s="31"/>
      <c r="Q480" s="31"/>
      <c r="R480" s="31"/>
      <c r="T480" s="31"/>
      <c r="U480" s="31"/>
      <c r="V480" s="31"/>
      <c r="W480" s="31"/>
      <c r="X480" s="31"/>
      <c r="Y480" s="31"/>
      <c r="AA480" s="31"/>
      <c r="AB480" s="31"/>
      <c r="AC480" s="31"/>
      <c r="AD480" s="31"/>
      <c r="AE480" s="31"/>
      <c r="AF480" s="31"/>
      <c r="AG480" s="31"/>
    </row>
    <row r="481" spans="6:33" x14ac:dyDescent="0.3">
      <c r="F481" s="22"/>
      <c r="G481" s="22"/>
      <c r="H481" s="26"/>
      <c r="I481" s="38"/>
      <c r="M481" s="31"/>
      <c r="N481" s="31"/>
      <c r="O481" s="31"/>
      <c r="P481" s="31"/>
      <c r="Q481" s="31"/>
      <c r="R481" s="31"/>
      <c r="T481" s="31"/>
      <c r="U481" s="31"/>
      <c r="V481" s="31"/>
      <c r="W481" s="31"/>
      <c r="X481" s="31"/>
      <c r="Y481" s="31"/>
      <c r="AA481" s="31"/>
      <c r="AB481" s="31"/>
      <c r="AC481" s="31"/>
      <c r="AD481" s="31"/>
      <c r="AE481" s="31"/>
      <c r="AF481" s="31"/>
      <c r="AG481" s="31"/>
    </row>
    <row r="482" spans="6:33" x14ac:dyDescent="0.3">
      <c r="F482" s="22"/>
      <c r="G482" s="22"/>
      <c r="H482" s="26"/>
      <c r="I482" s="38"/>
      <c r="M482" s="31"/>
      <c r="N482" s="31"/>
      <c r="O482" s="31"/>
      <c r="P482" s="31"/>
      <c r="Q482" s="31"/>
      <c r="R482" s="31"/>
      <c r="T482" s="31"/>
      <c r="U482" s="31"/>
      <c r="V482" s="31"/>
      <c r="W482" s="31"/>
      <c r="X482" s="31"/>
      <c r="Y482" s="31"/>
      <c r="AA482" s="31"/>
      <c r="AB482" s="31"/>
      <c r="AC482" s="31"/>
      <c r="AD482" s="31"/>
      <c r="AE482" s="31"/>
      <c r="AF482" s="31"/>
      <c r="AG482" s="31"/>
    </row>
    <row r="483" spans="6:33" x14ac:dyDescent="0.3">
      <c r="F483" s="22"/>
      <c r="G483" s="22"/>
      <c r="H483" s="26"/>
      <c r="I483" s="38"/>
      <c r="M483" s="31"/>
      <c r="N483" s="31"/>
      <c r="O483" s="31"/>
      <c r="P483" s="31"/>
      <c r="Q483" s="31"/>
      <c r="R483" s="31"/>
      <c r="T483" s="31"/>
      <c r="U483" s="31"/>
      <c r="V483" s="31"/>
      <c r="W483" s="31"/>
      <c r="X483" s="31"/>
      <c r="Y483" s="31"/>
      <c r="AA483" s="31"/>
      <c r="AB483" s="31"/>
      <c r="AC483" s="31"/>
      <c r="AD483" s="31"/>
      <c r="AE483" s="31"/>
      <c r="AF483" s="31"/>
      <c r="AG483" s="31"/>
    </row>
    <row r="484" spans="6:33" x14ac:dyDescent="0.3">
      <c r="F484" s="22"/>
      <c r="G484" s="22"/>
      <c r="H484" s="26"/>
      <c r="I484" s="38"/>
      <c r="M484" s="31"/>
      <c r="N484" s="31"/>
      <c r="O484" s="31"/>
      <c r="P484" s="31"/>
      <c r="Q484" s="31"/>
      <c r="R484" s="31"/>
      <c r="T484" s="31"/>
      <c r="U484" s="31"/>
      <c r="V484" s="31"/>
      <c r="W484" s="31"/>
      <c r="X484" s="31"/>
      <c r="Y484" s="31"/>
      <c r="AA484" s="31"/>
      <c r="AB484" s="31"/>
      <c r="AC484" s="31"/>
      <c r="AD484" s="31"/>
      <c r="AE484" s="31"/>
      <c r="AF484" s="31"/>
      <c r="AG484" s="31"/>
    </row>
    <row r="485" spans="6:33" x14ac:dyDescent="0.3">
      <c r="F485" s="22"/>
      <c r="G485" s="22"/>
      <c r="H485" s="26"/>
      <c r="I485" s="38"/>
      <c r="M485" s="31"/>
      <c r="N485" s="31"/>
      <c r="O485" s="31"/>
      <c r="P485" s="31"/>
      <c r="Q485" s="31"/>
      <c r="R485" s="31"/>
      <c r="T485" s="31"/>
      <c r="U485" s="31"/>
      <c r="V485" s="31"/>
      <c r="W485" s="31"/>
      <c r="X485" s="31"/>
      <c r="Y485" s="31"/>
      <c r="AA485" s="31"/>
      <c r="AB485" s="31"/>
      <c r="AC485" s="31"/>
      <c r="AD485" s="31"/>
      <c r="AE485" s="31"/>
      <c r="AF485" s="31"/>
      <c r="AG485" s="31"/>
    </row>
    <row r="486" spans="6:33" x14ac:dyDescent="0.3">
      <c r="F486" s="22"/>
      <c r="G486" s="22"/>
      <c r="H486" s="26"/>
      <c r="I486" s="38"/>
      <c r="M486" s="31"/>
      <c r="N486" s="31"/>
      <c r="O486" s="31"/>
      <c r="P486" s="31"/>
      <c r="Q486" s="31"/>
      <c r="R486" s="31"/>
      <c r="T486" s="31"/>
      <c r="U486" s="31"/>
      <c r="V486" s="31"/>
      <c r="W486" s="31"/>
      <c r="X486" s="31"/>
      <c r="Y486" s="31"/>
      <c r="AA486" s="31"/>
      <c r="AB486" s="31"/>
      <c r="AC486" s="31"/>
      <c r="AD486" s="31"/>
      <c r="AE486" s="31"/>
      <c r="AF486" s="31"/>
      <c r="AG486" s="31"/>
    </row>
    <row r="487" spans="6:33" x14ac:dyDescent="0.3">
      <c r="F487" s="22"/>
      <c r="G487" s="22"/>
      <c r="H487" s="26"/>
      <c r="I487" s="38"/>
      <c r="M487" s="31"/>
      <c r="N487" s="31"/>
      <c r="O487" s="31"/>
      <c r="P487" s="31"/>
      <c r="Q487" s="31"/>
      <c r="R487" s="31"/>
      <c r="T487" s="31"/>
      <c r="U487" s="31"/>
      <c r="V487" s="31"/>
      <c r="W487" s="31"/>
      <c r="X487" s="31"/>
      <c r="Y487" s="31"/>
      <c r="AA487" s="31"/>
      <c r="AB487" s="31"/>
      <c r="AC487" s="31"/>
      <c r="AD487" s="31"/>
      <c r="AE487" s="31"/>
      <c r="AF487" s="31"/>
      <c r="AG487" s="31"/>
    </row>
    <row r="488" spans="6:33" x14ac:dyDescent="0.3">
      <c r="F488" s="22"/>
      <c r="G488" s="22"/>
      <c r="H488" s="26"/>
      <c r="I488" s="38"/>
      <c r="M488" s="31"/>
      <c r="N488" s="31"/>
      <c r="O488" s="31"/>
      <c r="P488" s="31"/>
      <c r="Q488" s="31"/>
      <c r="R488" s="31"/>
      <c r="T488" s="31"/>
      <c r="U488" s="31"/>
      <c r="V488" s="31"/>
      <c r="W488" s="31"/>
      <c r="X488" s="31"/>
      <c r="Y488" s="31"/>
      <c r="AA488" s="31"/>
      <c r="AB488" s="31"/>
      <c r="AC488" s="31"/>
      <c r="AD488" s="31"/>
      <c r="AE488" s="31"/>
      <c r="AF488" s="31"/>
      <c r="AG488" s="31"/>
    </row>
    <row r="489" spans="6:33" x14ac:dyDescent="0.3">
      <c r="F489" s="22"/>
      <c r="G489" s="22"/>
      <c r="H489" s="26"/>
      <c r="I489" s="38"/>
      <c r="M489" s="31"/>
      <c r="N489" s="31"/>
      <c r="O489" s="31"/>
      <c r="P489" s="31"/>
      <c r="Q489" s="31"/>
      <c r="R489" s="31"/>
      <c r="T489" s="31"/>
      <c r="U489" s="31"/>
      <c r="V489" s="31"/>
      <c r="W489" s="31"/>
      <c r="X489" s="31"/>
      <c r="Y489" s="31"/>
      <c r="AA489" s="31"/>
      <c r="AB489" s="31"/>
      <c r="AC489" s="31"/>
      <c r="AD489" s="31"/>
      <c r="AE489" s="31"/>
      <c r="AF489" s="31"/>
      <c r="AG489" s="31"/>
    </row>
    <row r="490" spans="6:33" x14ac:dyDescent="0.3">
      <c r="F490" s="22"/>
      <c r="G490" s="22"/>
      <c r="H490" s="26"/>
      <c r="I490" s="38"/>
      <c r="M490" s="31"/>
      <c r="N490" s="31"/>
      <c r="O490" s="31"/>
      <c r="P490" s="31"/>
      <c r="Q490" s="31"/>
      <c r="R490" s="31"/>
      <c r="T490" s="31"/>
      <c r="U490" s="31"/>
      <c r="V490" s="31"/>
      <c r="W490" s="31"/>
      <c r="X490" s="31"/>
      <c r="Y490" s="31"/>
      <c r="AA490" s="31"/>
      <c r="AB490" s="31"/>
      <c r="AC490" s="31"/>
      <c r="AD490" s="31"/>
      <c r="AE490" s="31"/>
      <c r="AF490" s="31"/>
      <c r="AG490" s="31"/>
    </row>
    <row r="491" spans="6:33" x14ac:dyDescent="0.3">
      <c r="F491" s="22"/>
      <c r="G491" s="22"/>
      <c r="H491" s="26"/>
      <c r="I491" s="38"/>
      <c r="M491" s="31"/>
      <c r="N491" s="31"/>
      <c r="O491" s="31"/>
      <c r="P491" s="31"/>
      <c r="Q491" s="31"/>
      <c r="R491" s="31"/>
      <c r="T491" s="31"/>
      <c r="U491" s="31"/>
      <c r="V491" s="31"/>
      <c r="W491" s="31"/>
      <c r="X491" s="31"/>
      <c r="Y491" s="31"/>
      <c r="AA491" s="31"/>
      <c r="AB491" s="31"/>
      <c r="AC491" s="31"/>
      <c r="AD491" s="31"/>
      <c r="AE491" s="31"/>
      <c r="AF491" s="31"/>
      <c r="AG491" s="31"/>
    </row>
    <row r="492" spans="6:33" x14ac:dyDescent="0.3">
      <c r="F492" s="22"/>
      <c r="G492" s="22"/>
      <c r="H492" s="26"/>
      <c r="I492" s="38"/>
      <c r="M492" s="31"/>
      <c r="N492" s="31"/>
      <c r="O492" s="31"/>
      <c r="P492" s="31"/>
      <c r="Q492" s="31"/>
      <c r="R492" s="31"/>
      <c r="T492" s="31"/>
      <c r="U492" s="31"/>
      <c r="V492" s="31"/>
      <c r="W492" s="31"/>
      <c r="X492" s="31"/>
      <c r="Y492" s="31"/>
      <c r="AA492" s="31"/>
      <c r="AB492" s="31"/>
      <c r="AC492" s="31"/>
      <c r="AD492" s="31"/>
      <c r="AE492" s="31"/>
      <c r="AF492" s="31"/>
      <c r="AG492" s="31"/>
    </row>
    <row r="493" spans="6:33" x14ac:dyDescent="0.3">
      <c r="F493" s="22"/>
      <c r="G493" s="22"/>
      <c r="H493" s="26"/>
      <c r="I493" s="38"/>
      <c r="M493" s="31"/>
      <c r="N493" s="31"/>
      <c r="O493" s="31"/>
      <c r="P493" s="31"/>
      <c r="Q493" s="31"/>
      <c r="R493" s="31"/>
      <c r="T493" s="31"/>
      <c r="U493" s="31"/>
      <c r="V493" s="31"/>
      <c r="W493" s="31"/>
      <c r="X493" s="31"/>
      <c r="Y493" s="31"/>
      <c r="AA493" s="31"/>
      <c r="AB493" s="31"/>
      <c r="AC493" s="31"/>
      <c r="AD493" s="31"/>
      <c r="AE493" s="31"/>
      <c r="AF493" s="31"/>
      <c r="AG493" s="31"/>
    </row>
    <row r="494" spans="6:33" x14ac:dyDescent="0.3">
      <c r="F494" s="22"/>
      <c r="G494" s="22"/>
      <c r="H494" s="26"/>
      <c r="I494" s="38"/>
      <c r="M494" s="31"/>
      <c r="N494" s="31"/>
      <c r="O494" s="31"/>
      <c r="P494" s="31"/>
      <c r="Q494" s="31"/>
      <c r="R494" s="31"/>
      <c r="T494" s="31"/>
      <c r="U494" s="31"/>
      <c r="V494" s="31"/>
      <c r="W494" s="31"/>
      <c r="X494" s="31"/>
      <c r="Y494" s="31"/>
      <c r="AA494" s="31"/>
      <c r="AB494" s="31"/>
      <c r="AC494" s="31"/>
      <c r="AD494" s="31"/>
      <c r="AE494" s="31"/>
      <c r="AF494" s="31"/>
      <c r="AG494" s="31"/>
    </row>
    <row r="495" spans="6:33" x14ac:dyDescent="0.3">
      <c r="F495" s="22"/>
      <c r="G495" s="22"/>
      <c r="H495" s="26"/>
      <c r="I495" s="38"/>
      <c r="M495" s="31"/>
      <c r="N495" s="31"/>
      <c r="O495" s="31"/>
      <c r="P495" s="31"/>
      <c r="Q495" s="31"/>
      <c r="R495" s="31"/>
      <c r="T495" s="31"/>
      <c r="U495" s="31"/>
      <c r="V495" s="31"/>
      <c r="W495" s="31"/>
      <c r="X495" s="31"/>
      <c r="Y495" s="31"/>
      <c r="AA495" s="31"/>
      <c r="AB495" s="31"/>
      <c r="AC495" s="31"/>
      <c r="AD495" s="31"/>
      <c r="AE495" s="31"/>
      <c r="AF495" s="31"/>
      <c r="AG495" s="31"/>
    </row>
    <row r="496" spans="6:33" x14ac:dyDescent="0.3">
      <c r="F496" s="22"/>
      <c r="G496" s="22"/>
      <c r="H496" s="26"/>
      <c r="I496" s="38"/>
      <c r="M496" s="31"/>
      <c r="N496" s="31"/>
      <c r="O496" s="31"/>
      <c r="P496" s="31"/>
      <c r="Q496" s="31"/>
      <c r="R496" s="31"/>
      <c r="T496" s="31"/>
      <c r="U496" s="31"/>
      <c r="V496" s="31"/>
      <c r="W496" s="31"/>
      <c r="X496" s="31"/>
      <c r="Y496" s="31"/>
      <c r="AA496" s="31"/>
      <c r="AB496" s="31"/>
      <c r="AC496" s="31"/>
      <c r="AD496" s="31"/>
      <c r="AE496" s="31"/>
      <c r="AF496" s="31"/>
      <c r="AG496" s="31"/>
    </row>
    <row r="497" spans="6:33" x14ac:dyDescent="0.3">
      <c r="F497" s="22"/>
      <c r="G497" s="22"/>
      <c r="H497" s="26"/>
      <c r="I497" s="38"/>
      <c r="M497" s="31"/>
      <c r="N497" s="31"/>
      <c r="O497" s="31"/>
      <c r="P497" s="31"/>
      <c r="Q497" s="31"/>
      <c r="R497" s="31"/>
      <c r="T497" s="31"/>
      <c r="U497" s="31"/>
      <c r="V497" s="31"/>
      <c r="W497" s="31"/>
      <c r="X497" s="31"/>
      <c r="Y497" s="31"/>
      <c r="AA497" s="31"/>
      <c r="AB497" s="31"/>
      <c r="AC497" s="31"/>
      <c r="AD497" s="31"/>
      <c r="AE497" s="31"/>
      <c r="AF497" s="31"/>
      <c r="AG497" s="31"/>
    </row>
    <row r="498" spans="6:33" x14ac:dyDescent="0.3">
      <c r="F498" s="22"/>
      <c r="G498" s="22"/>
      <c r="H498" s="26"/>
      <c r="I498" s="38"/>
      <c r="M498" s="31"/>
      <c r="N498" s="31"/>
      <c r="O498" s="31"/>
      <c r="P498" s="31"/>
      <c r="Q498" s="31"/>
      <c r="R498" s="31"/>
      <c r="T498" s="31"/>
      <c r="U498" s="31"/>
      <c r="V498" s="31"/>
      <c r="W498" s="31"/>
      <c r="X498" s="31"/>
      <c r="Y498" s="31"/>
      <c r="AA498" s="31"/>
      <c r="AB498" s="31"/>
      <c r="AC498" s="31"/>
      <c r="AD498" s="31"/>
      <c r="AE498" s="31"/>
      <c r="AF498" s="31"/>
      <c r="AG498" s="31"/>
    </row>
    <row r="499" spans="6:33" x14ac:dyDescent="0.3">
      <c r="F499" s="22"/>
      <c r="G499" s="22"/>
      <c r="H499" s="26"/>
      <c r="I499" s="38"/>
      <c r="M499" s="31"/>
      <c r="N499" s="31"/>
      <c r="O499" s="31"/>
      <c r="P499" s="31"/>
      <c r="Q499" s="31"/>
      <c r="R499" s="31"/>
      <c r="T499" s="31"/>
      <c r="U499" s="31"/>
      <c r="V499" s="31"/>
      <c r="W499" s="31"/>
      <c r="X499" s="31"/>
      <c r="Y499" s="31"/>
      <c r="AA499" s="31"/>
      <c r="AB499" s="31"/>
      <c r="AC499" s="31"/>
      <c r="AD499" s="31"/>
      <c r="AE499" s="31"/>
      <c r="AF499" s="31"/>
      <c r="AG499" s="31"/>
    </row>
    <row r="500" spans="6:33" x14ac:dyDescent="0.3">
      <c r="F500" s="22"/>
      <c r="G500" s="22"/>
      <c r="H500" s="26"/>
      <c r="I500" s="38"/>
      <c r="M500" s="31"/>
      <c r="N500" s="31"/>
      <c r="O500" s="31"/>
      <c r="P500" s="31"/>
      <c r="Q500" s="31"/>
      <c r="R500" s="31"/>
      <c r="T500" s="31"/>
      <c r="U500" s="31"/>
      <c r="V500" s="31"/>
      <c r="W500" s="31"/>
      <c r="X500" s="31"/>
      <c r="Y500" s="31"/>
      <c r="AA500" s="31"/>
      <c r="AB500" s="31"/>
      <c r="AC500" s="31"/>
      <c r="AD500" s="31"/>
      <c r="AE500" s="31"/>
      <c r="AF500" s="31"/>
      <c r="AG500" s="31"/>
    </row>
    <row r="501" spans="6:33" x14ac:dyDescent="0.3">
      <c r="F501" s="22"/>
      <c r="G501" s="22"/>
      <c r="H501" s="26"/>
      <c r="I501" s="38"/>
      <c r="M501" s="31"/>
      <c r="N501" s="31"/>
      <c r="O501" s="31"/>
      <c r="P501" s="31"/>
      <c r="Q501" s="31"/>
      <c r="R501" s="31"/>
      <c r="T501" s="31"/>
      <c r="U501" s="31"/>
      <c r="V501" s="31"/>
      <c r="W501" s="31"/>
      <c r="X501" s="31"/>
      <c r="Y501" s="31"/>
      <c r="AA501" s="31"/>
      <c r="AB501" s="31"/>
      <c r="AC501" s="31"/>
      <c r="AD501" s="31"/>
      <c r="AE501" s="31"/>
      <c r="AF501" s="31"/>
      <c r="AG501" s="31"/>
    </row>
    <row r="502" spans="6:33" x14ac:dyDescent="0.3">
      <c r="F502" s="22"/>
      <c r="G502" s="22"/>
      <c r="H502" s="26"/>
      <c r="I502" s="38"/>
      <c r="M502" s="31"/>
      <c r="N502" s="31"/>
      <c r="O502" s="31"/>
      <c r="P502" s="31"/>
      <c r="Q502" s="31"/>
      <c r="R502" s="31"/>
      <c r="T502" s="31"/>
      <c r="U502" s="31"/>
      <c r="V502" s="31"/>
      <c r="W502" s="31"/>
      <c r="X502" s="31"/>
      <c r="Y502" s="31"/>
      <c r="AA502" s="31"/>
      <c r="AB502" s="31"/>
      <c r="AC502" s="31"/>
      <c r="AD502" s="31"/>
      <c r="AE502" s="31"/>
      <c r="AF502" s="31"/>
      <c r="AG502" s="31"/>
    </row>
    <row r="503" spans="6:33" x14ac:dyDescent="0.3">
      <c r="F503" s="22"/>
      <c r="G503" s="22"/>
      <c r="H503" s="26"/>
      <c r="I503" s="38"/>
      <c r="M503" s="31"/>
      <c r="N503" s="31"/>
      <c r="O503" s="31"/>
      <c r="P503" s="31"/>
      <c r="Q503" s="31"/>
      <c r="R503" s="31"/>
      <c r="T503" s="31"/>
      <c r="U503" s="31"/>
      <c r="V503" s="31"/>
      <c r="W503" s="31"/>
      <c r="X503" s="31"/>
      <c r="Y503" s="31"/>
      <c r="AA503" s="31"/>
      <c r="AB503" s="31"/>
      <c r="AC503" s="31"/>
      <c r="AD503" s="31"/>
      <c r="AE503" s="31"/>
      <c r="AF503" s="31"/>
      <c r="AG503" s="31"/>
    </row>
    <row r="504" spans="6:33" x14ac:dyDescent="0.3">
      <c r="F504" s="22"/>
      <c r="G504" s="22"/>
      <c r="H504" s="26"/>
      <c r="I504" s="38"/>
      <c r="M504" s="31"/>
      <c r="N504" s="31"/>
      <c r="O504" s="31"/>
      <c r="P504" s="31"/>
      <c r="Q504" s="31"/>
      <c r="R504" s="31"/>
      <c r="T504" s="31"/>
      <c r="U504" s="31"/>
      <c r="V504" s="31"/>
      <c r="W504" s="31"/>
      <c r="X504" s="31"/>
      <c r="Y504" s="31"/>
      <c r="AA504" s="31"/>
      <c r="AB504" s="31"/>
      <c r="AC504" s="31"/>
      <c r="AD504" s="31"/>
      <c r="AE504" s="31"/>
      <c r="AF504" s="31"/>
      <c r="AG504" s="31"/>
    </row>
    <row r="505" spans="6:33" x14ac:dyDescent="0.3">
      <c r="F505" s="22"/>
      <c r="G505" s="22"/>
      <c r="H505" s="26"/>
      <c r="I505" s="38"/>
      <c r="M505" s="31"/>
      <c r="N505" s="31"/>
      <c r="O505" s="31"/>
      <c r="P505" s="31"/>
      <c r="Q505" s="31"/>
      <c r="R505" s="31"/>
      <c r="T505" s="31"/>
      <c r="U505" s="31"/>
      <c r="V505" s="31"/>
      <c r="W505" s="31"/>
      <c r="X505" s="31"/>
      <c r="Y505" s="31"/>
      <c r="AA505" s="31"/>
      <c r="AB505" s="31"/>
      <c r="AC505" s="31"/>
      <c r="AD505" s="31"/>
      <c r="AE505" s="31"/>
      <c r="AF505" s="31"/>
      <c r="AG505" s="31"/>
    </row>
    <row r="506" spans="6:33" x14ac:dyDescent="0.3">
      <c r="F506" s="22"/>
      <c r="G506" s="22"/>
      <c r="H506" s="26"/>
      <c r="I506" s="38"/>
      <c r="M506" s="31"/>
      <c r="N506" s="31"/>
      <c r="O506" s="31"/>
      <c r="P506" s="31"/>
      <c r="Q506" s="31"/>
      <c r="R506" s="31"/>
      <c r="T506" s="31"/>
      <c r="U506" s="31"/>
      <c r="V506" s="31"/>
      <c r="W506" s="31"/>
      <c r="X506" s="31"/>
      <c r="Y506" s="31"/>
      <c r="AA506" s="31"/>
      <c r="AB506" s="31"/>
      <c r="AC506" s="31"/>
      <c r="AD506" s="31"/>
      <c r="AE506" s="31"/>
      <c r="AF506" s="31"/>
      <c r="AG506" s="31"/>
    </row>
    <row r="507" spans="6:33" x14ac:dyDescent="0.3">
      <c r="F507" s="22"/>
      <c r="G507" s="22"/>
      <c r="H507" s="26"/>
      <c r="I507" s="38"/>
      <c r="M507" s="31"/>
      <c r="N507" s="31"/>
      <c r="O507" s="31"/>
      <c r="P507" s="31"/>
      <c r="Q507" s="31"/>
      <c r="R507" s="31"/>
      <c r="T507" s="31"/>
      <c r="U507" s="31"/>
      <c r="V507" s="31"/>
      <c r="W507" s="31"/>
      <c r="X507" s="31"/>
      <c r="Y507" s="31"/>
      <c r="AA507" s="31"/>
      <c r="AB507" s="31"/>
      <c r="AC507" s="31"/>
      <c r="AD507" s="31"/>
      <c r="AE507" s="31"/>
      <c r="AF507" s="31"/>
      <c r="AG507" s="31"/>
    </row>
    <row r="508" spans="6:33" x14ac:dyDescent="0.3">
      <c r="F508" s="22"/>
      <c r="G508" s="22"/>
      <c r="H508" s="26"/>
      <c r="I508" s="38"/>
      <c r="M508" s="31"/>
      <c r="N508" s="31"/>
      <c r="O508" s="31"/>
      <c r="P508" s="31"/>
      <c r="Q508" s="31"/>
      <c r="R508" s="31"/>
      <c r="T508" s="31"/>
      <c r="U508" s="31"/>
      <c r="V508" s="31"/>
      <c r="W508" s="31"/>
      <c r="X508" s="31"/>
      <c r="Y508" s="31"/>
      <c r="AA508" s="31"/>
      <c r="AB508" s="31"/>
      <c r="AC508" s="31"/>
      <c r="AD508" s="31"/>
      <c r="AE508" s="31"/>
      <c r="AF508" s="31"/>
      <c r="AG508" s="31"/>
    </row>
    <row r="509" spans="6:33" x14ac:dyDescent="0.3">
      <c r="F509" s="22"/>
      <c r="G509" s="22"/>
      <c r="H509" s="26"/>
      <c r="I509" s="38"/>
      <c r="M509" s="31"/>
      <c r="N509" s="31"/>
      <c r="O509" s="31"/>
      <c r="P509" s="31"/>
      <c r="Q509" s="31"/>
      <c r="R509" s="31"/>
      <c r="T509" s="31"/>
      <c r="U509" s="31"/>
      <c r="V509" s="31"/>
      <c r="W509" s="31"/>
      <c r="X509" s="31"/>
      <c r="Y509" s="31"/>
      <c r="AA509" s="31"/>
      <c r="AB509" s="31"/>
      <c r="AC509" s="31"/>
      <c r="AD509" s="31"/>
      <c r="AE509" s="31"/>
      <c r="AF509" s="31"/>
      <c r="AG509" s="31"/>
    </row>
    <row r="510" spans="6:33" x14ac:dyDescent="0.3">
      <c r="F510" s="22"/>
      <c r="G510" s="22"/>
      <c r="H510" s="26"/>
      <c r="I510" s="38"/>
      <c r="M510" s="31"/>
      <c r="N510" s="31"/>
      <c r="O510" s="31"/>
      <c r="P510" s="31"/>
      <c r="Q510" s="31"/>
      <c r="R510" s="31"/>
      <c r="T510" s="31"/>
      <c r="U510" s="31"/>
      <c r="V510" s="31"/>
      <c r="W510" s="31"/>
      <c r="X510" s="31"/>
      <c r="Y510" s="31"/>
      <c r="AA510" s="31"/>
      <c r="AB510" s="31"/>
      <c r="AC510" s="31"/>
      <c r="AD510" s="31"/>
      <c r="AE510" s="31"/>
      <c r="AF510" s="31"/>
      <c r="AG510" s="31"/>
    </row>
    <row r="511" spans="6:33" x14ac:dyDescent="0.3">
      <c r="F511" s="22"/>
      <c r="G511" s="22"/>
      <c r="H511" s="26"/>
      <c r="I511" s="38"/>
      <c r="M511" s="31"/>
      <c r="N511" s="31"/>
      <c r="O511" s="31"/>
      <c r="P511" s="31"/>
      <c r="Q511" s="31"/>
      <c r="R511" s="31"/>
      <c r="T511" s="31"/>
      <c r="U511" s="31"/>
      <c r="V511" s="31"/>
      <c r="W511" s="31"/>
      <c r="X511" s="31"/>
      <c r="Y511" s="31"/>
      <c r="AA511" s="31"/>
      <c r="AB511" s="31"/>
      <c r="AC511" s="31"/>
      <c r="AD511" s="31"/>
      <c r="AE511" s="31"/>
      <c r="AF511" s="31"/>
      <c r="AG511" s="31"/>
    </row>
    <row r="512" spans="6:33" x14ac:dyDescent="0.3">
      <c r="F512" s="22"/>
      <c r="G512" s="22"/>
      <c r="H512" s="26"/>
      <c r="I512" s="38"/>
      <c r="M512" s="31"/>
      <c r="N512" s="31"/>
      <c r="O512" s="31"/>
      <c r="P512" s="31"/>
      <c r="Q512" s="31"/>
      <c r="R512" s="31"/>
      <c r="T512" s="31"/>
      <c r="U512" s="31"/>
      <c r="V512" s="31"/>
      <c r="W512" s="31"/>
      <c r="X512" s="31"/>
      <c r="Y512" s="31"/>
      <c r="AA512" s="31"/>
      <c r="AB512" s="31"/>
      <c r="AC512" s="31"/>
      <c r="AD512" s="31"/>
      <c r="AE512" s="31"/>
      <c r="AF512" s="31"/>
      <c r="AG512" s="31"/>
    </row>
    <row r="513" spans="6:33" x14ac:dyDescent="0.3">
      <c r="F513" s="22"/>
      <c r="G513" s="22"/>
      <c r="H513" s="26"/>
      <c r="I513" s="38"/>
      <c r="M513" s="31"/>
      <c r="N513" s="31"/>
      <c r="O513" s="31"/>
      <c r="P513" s="31"/>
      <c r="Q513" s="31"/>
      <c r="R513" s="31"/>
      <c r="T513" s="31"/>
      <c r="U513" s="31"/>
      <c r="V513" s="31"/>
      <c r="W513" s="31"/>
      <c r="X513" s="31"/>
      <c r="Y513" s="31"/>
      <c r="AA513" s="31"/>
      <c r="AB513" s="31"/>
      <c r="AC513" s="31"/>
      <c r="AD513" s="31"/>
      <c r="AE513" s="31"/>
      <c r="AF513" s="31"/>
      <c r="AG513" s="31"/>
    </row>
    <row r="514" spans="6:33" x14ac:dyDescent="0.3">
      <c r="F514" s="22"/>
      <c r="G514" s="22"/>
      <c r="H514" s="26"/>
      <c r="I514" s="38"/>
      <c r="M514" s="31"/>
      <c r="N514" s="31"/>
      <c r="O514" s="31"/>
      <c r="P514" s="31"/>
      <c r="Q514" s="31"/>
      <c r="R514" s="31"/>
      <c r="T514" s="31"/>
      <c r="U514" s="31"/>
      <c r="V514" s="31"/>
      <c r="W514" s="31"/>
      <c r="X514" s="31"/>
      <c r="Y514" s="31"/>
      <c r="AA514" s="31"/>
      <c r="AB514" s="31"/>
      <c r="AC514" s="31"/>
      <c r="AD514" s="31"/>
      <c r="AE514" s="31"/>
      <c r="AF514" s="31"/>
      <c r="AG514" s="31"/>
    </row>
    <row r="515" spans="6:33" x14ac:dyDescent="0.3">
      <c r="F515" s="22"/>
      <c r="G515" s="22"/>
      <c r="H515" s="26"/>
      <c r="I515" s="38"/>
      <c r="M515" s="31"/>
      <c r="N515" s="31"/>
      <c r="O515" s="31"/>
      <c r="P515" s="31"/>
      <c r="Q515" s="31"/>
      <c r="R515" s="31"/>
      <c r="T515" s="31"/>
      <c r="U515" s="31"/>
      <c r="V515" s="31"/>
      <c r="W515" s="31"/>
      <c r="X515" s="31"/>
      <c r="Y515" s="31"/>
      <c r="AA515" s="31"/>
      <c r="AB515" s="31"/>
      <c r="AC515" s="31"/>
      <c r="AD515" s="31"/>
      <c r="AE515" s="31"/>
      <c r="AF515" s="31"/>
      <c r="AG515" s="31"/>
    </row>
    <row r="516" spans="6:33" x14ac:dyDescent="0.3">
      <c r="F516" s="22"/>
      <c r="G516" s="22"/>
      <c r="H516" s="26"/>
      <c r="I516" s="38"/>
      <c r="M516" s="31"/>
      <c r="N516" s="31"/>
      <c r="O516" s="31"/>
      <c r="P516" s="31"/>
      <c r="Q516" s="31"/>
      <c r="R516" s="31"/>
      <c r="T516" s="31"/>
      <c r="U516" s="31"/>
      <c r="V516" s="31"/>
      <c r="W516" s="31"/>
      <c r="X516" s="31"/>
      <c r="Y516" s="31"/>
      <c r="AA516" s="31"/>
      <c r="AB516" s="31"/>
      <c r="AC516" s="31"/>
      <c r="AD516" s="31"/>
      <c r="AE516" s="31"/>
      <c r="AF516" s="31"/>
      <c r="AG516" s="31"/>
    </row>
    <row r="517" spans="6:33" x14ac:dyDescent="0.3">
      <c r="F517" s="22"/>
      <c r="G517" s="22"/>
      <c r="H517" s="26"/>
      <c r="I517" s="38"/>
      <c r="M517" s="31"/>
      <c r="N517" s="31"/>
      <c r="O517" s="31"/>
      <c r="P517" s="31"/>
      <c r="Q517" s="31"/>
      <c r="R517" s="31"/>
      <c r="T517" s="31"/>
      <c r="U517" s="31"/>
      <c r="V517" s="31"/>
      <c r="W517" s="31"/>
      <c r="X517" s="31"/>
      <c r="Y517" s="31"/>
      <c r="AA517" s="31"/>
      <c r="AB517" s="31"/>
      <c r="AC517" s="31"/>
      <c r="AD517" s="31"/>
      <c r="AE517" s="31"/>
      <c r="AF517" s="31"/>
      <c r="AG517" s="31"/>
    </row>
    <row r="518" spans="6:33" x14ac:dyDescent="0.3">
      <c r="F518" s="22"/>
      <c r="G518" s="22"/>
      <c r="H518" s="26"/>
      <c r="I518" s="38"/>
      <c r="M518" s="31"/>
      <c r="N518" s="31"/>
      <c r="O518" s="31"/>
      <c r="P518" s="31"/>
      <c r="Q518" s="31"/>
      <c r="R518" s="31"/>
      <c r="T518" s="31"/>
      <c r="U518" s="31"/>
      <c r="V518" s="31"/>
      <c r="W518" s="31"/>
      <c r="X518" s="31"/>
      <c r="Y518" s="31"/>
      <c r="AA518" s="31"/>
      <c r="AB518" s="31"/>
      <c r="AC518" s="31"/>
      <c r="AD518" s="31"/>
      <c r="AE518" s="31"/>
      <c r="AF518" s="31"/>
      <c r="AG518" s="31"/>
    </row>
    <row r="519" spans="6:33" x14ac:dyDescent="0.3">
      <c r="F519" s="22"/>
      <c r="G519" s="22"/>
      <c r="H519" s="26"/>
      <c r="I519" s="38"/>
      <c r="M519" s="31"/>
      <c r="N519" s="31"/>
      <c r="O519" s="31"/>
      <c r="P519" s="31"/>
      <c r="Q519" s="31"/>
      <c r="R519" s="31"/>
      <c r="T519" s="31"/>
      <c r="U519" s="31"/>
      <c r="V519" s="31"/>
      <c r="W519" s="31"/>
      <c r="X519" s="31"/>
      <c r="Y519" s="31"/>
      <c r="AA519" s="31"/>
      <c r="AB519" s="31"/>
      <c r="AC519" s="31"/>
      <c r="AD519" s="31"/>
      <c r="AE519" s="31"/>
      <c r="AF519" s="31"/>
      <c r="AG519" s="31"/>
    </row>
    <row r="520" spans="6:33" x14ac:dyDescent="0.3">
      <c r="F520" s="22"/>
      <c r="G520" s="22"/>
      <c r="H520" s="26"/>
      <c r="I520" s="38"/>
      <c r="M520" s="31"/>
      <c r="N520" s="31"/>
      <c r="O520" s="31"/>
      <c r="P520" s="31"/>
      <c r="Q520" s="31"/>
      <c r="R520" s="31"/>
      <c r="T520" s="31"/>
      <c r="U520" s="31"/>
      <c r="V520" s="31"/>
      <c r="W520" s="31"/>
      <c r="X520" s="31"/>
      <c r="Y520" s="31"/>
      <c r="AA520" s="31"/>
      <c r="AB520" s="31"/>
      <c r="AC520" s="31"/>
      <c r="AD520" s="31"/>
      <c r="AE520" s="31"/>
      <c r="AF520" s="31"/>
      <c r="AG520" s="31"/>
    </row>
    <row r="521" spans="6:33" x14ac:dyDescent="0.3">
      <c r="F521" s="22"/>
      <c r="G521" s="22"/>
      <c r="H521" s="26"/>
      <c r="I521" s="38"/>
      <c r="M521" s="31"/>
      <c r="N521" s="31"/>
      <c r="O521" s="31"/>
      <c r="P521" s="31"/>
      <c r="Q521" s="31"/>
      <c r="R521" s="31"/>
      <c r="T521" s="31"/>
      <c r="U521" s="31"/>
      <c r="V521" s="31"/>
      <c r="W521" s="31"/>
      <c r="X521" s="31"/>
      <c r="Y521" s="31"/>
      <c r="AA521" s="31"/>
      <c r="AB521" s="31"/>
      <c r="AC521" s="31"/>
      <c r="AD521" s="31"/>
      <c r="AE521" s="31"/>
      <c r="AF521" s="31"/>
      <c r="AG521" s="31"/>
    </row>
    <row r="522" spans="6:33" x14ac:dyDescent="0.3">
      <c r="F522" s="22"/>
      <c r="G522" s="22"/>
      <c r="H522" s="26"/>
      <c r="I522" s="38"/>
      <c r="M522" s="31"/>
      <c r="N522" s="31"/>
      <c r="O522" s="31"/>
      <c r="P522" s="31"/>
      <c r="Q522" s="31"/>
      <c r="R522" s="31"/>
      <c r="T522" s="31"/>
      <c r="U522" s="31"/>
      <c r="V522" s="31"/>
      <c r="W522" s="31"/>
      <c r="X522" s="31"/>
      <c r="Y522" s="31"/>
      <c r="AA522" s="31"/>
      <c r="AB522" s="31"/>
      <c r="AC522" s="31"/>
      <c r="AD522" s="31"/>
      <c r="AE522" s="31"/>
      <c r="AF522" s="31"/>
      <c r="AG522" s="31"/>
    </row>
    <row r="523" spans="6:33" x14ac:dyDescent="0.3">
      <c r="F523" s="22"/>
      <c r="G523" s="22"/>
      <c r="H523" s="26"/>
      <c r="I523" s="38"/>
      <c r="M523" s="31"/>
      <c r="N523" s="31"/>
      <c r="O523" s="31"/>
      <c r="P523" s="31"/>
      <c r="Q523" s="31"/>
      <c r="R523" s="31"/>
      <c r="T523" s="31"/>
      <c r="U523" s="31"/>
      <c r="V523" s="31"/>
      <c r="W523" s="31"/>
      <c r="X523" s="31"/>
      <c r="Y523" s="31"/>
      <c r="AA523" s="31"/>
      <c r="AB523" s="31"/>
      <c r="AC523" s="31"/>
      <c r="AD523" s="31"/>
      <c r="AE523" s="31"/>
      <c r="AF523" s="31"/>
      <c r="AG523" s="31"/>
    </row>
    <row r="524" spans="6:33" x14ac:dyDescent="0.3">
      <c r="F524" s="22"/>
      <c r="G524" s="22"/>
      <c r="H524" s="26"/>
      <c r="I524" s="38"/>
      <c r="M524" s="31"/>
      <c r="N524" s="31"/>
      <c r="O524" s="31"/>
      <c r="P524" s="31"/>
      <c r="Q524" s="31"/>
      <c r="R524" s="31"/>
      <c r="T524" s="31"/>
      <c r="U524" s="31"/>
      <c r="V524" s="31"/>
      <c r="W524" s="31"/>
      <c r="X524" s="31"/>
      <c r="Y524" s="31"/>
      <c r="AA524" s="31"/>
      <c r="AB524" s="31"/>
      <c r="AC524" s="31"/>
      <c r="AD524" s="31"/>
      <c r="AE524" s="31"/>
      <c r="AF524" s="31"/>
      <c r="AG524" s="31"/>
    </row>
    <row r="525" spans="6:33" x14ac:dyDescent="0.3">
      <c r="F525" s="22"/>
      <c r="G525" s="22"/>
      <c r="H525" s="26"/>
      <c r="I525" s="38"/>
      <c r="M525" s="31"/>
      <c r="N525" s="31"/>
      <c r="O525" s="31"/>
      <c r="P525" s="31"/>
      <c r="Q525" s="31"/>
      <c r="R525" s="31"/>
      <c r="T525" s="31"/>
      <c r="U525" s="31"/>
      <c r="V525" s="31"/>
      <c r="W525" s="31"/>
      <c r="X525" s="31"/>
      <c r="Y525" s="31"/>
      <c r="AA525" s="31"/>
      <c r="AB525" s="31"/>
      <c r="AC525" s="31"/>
      <c r="AD525" s="31"/>
      <c r="AE525" s="31"/>
      <c r="AF525" s="31"/>
      <c r="AG525" s="31"/>
    </row>
    <row r="526" spans="6:33" x14ac:dyDescent="0.3">
      <c r="F526" s="22"/>
      <c r="G526" s="22"/>
      <c r="H526" s="26"/>
      <c r="I526" s="38"/>
      <c r="M526" s="31"/>
      <c r="N526" s="31"/>
      <c r="O526" s="31"/>
      <c r="P526" s="31"/>
      <c r="Q526" s="31"/>
      <c r="R526" s="31"/>
      <c r="T526" s="31"/>
      <c r="U526" s="31"/>
      <c r="V526" s="31"/>
      <c r="W526" s="31"/>
      <c r="X526" s="31"/>
      <c r="Y526" s="31"/>
      <c r="AA526" s="31"/>
      <c r="AB526" s="31"/>
      <c r="AC526" s="31"/>
      <c r="AD526" s="31"/>
      <c r="AE526" s="31"/>
      <c r="AF526" s="31"/>
      <c r="AG526" s="31"/>
    </row>
    <row r="527" spans="6:33" x14ac:dyDescent="0.3">
      <c r="F527" s="22"/>
      <c r="G527" s="22"/>
      <c r="H527" s="26"/>
      <c r="I527" s="38"/>
      <c r="M527" s="31"/>
      <c r="N527" s="31"/>
      <c r="O527" s="31"/>
      <c r="P527" s="31"/>
      <c r="Q527" s="31"/>
      <c r="R527" s="31"/>
      <c r="T527" s="31"/>
      <c r="U527" s="31"/>
      <c r="V527" s="31"/>
      <c r="W527" s="31"/>
      <c r="X527" s="31"/>
      <c r="Y527" s="31"/>
      <c r="AA527" s="31"/>
      <c r="AB527" s="31"/>
      <c r="AC527" s="31"/>
      <c r="AD527" s="31"/>
      <c r="AE527" s="31"/>
      <c r="AF527" s="31"/>
      <c r="AG527" s="31"/>
    </row>
    <row r="528" spans="6:33" x14ac:dyDescent="0.3">
      <c r="F528" s="22"/>
      <c r="G528" s="22"/>
      <c r="H528" s="26"/>
      <c r="I528" s="38"/>
      <c r="M528" s="31"/>
      <c r="N528" s="31"/>
      <c r="O528" s="31"/>
      <c r="P528" s="31"/>
      <c r="Q528" s="31"/>
      <c r="R528" s="31"/>
      <c r="T528" s="31"/>
      <c r="U528" s="31"/>
      <c r="V528" s="31"/>
      <c r="W528" s="31"/>
      <c r="X528" s="31"/>
      <c r="Y528" s="31"/>
      <c r="AA528" s="31"/>
      <c r="AB528" s="31"/>
      <c r="AC528" s="31"/>
      <c r="AD528" s="31"/>
      <c r="AE528" s="31"/>
      <c r="AF528" s="31"/>
      <c r="AG528" s="31"/>
    </row>
    <row r="529" spans="6:33" x14ac:dyDescent="0.3">
      <c r="F529" s="22"/>
      <c r="G529" s="22"/>
      <c r="H529" s="26"/>
      <c r="I529" s="38"/>
      <c r="M529" s="31"/>
      <c r="N529" s="31"/>
      <c r="O529" s="31"/>
      <c r="P529" s="31"/>
      <c r="Q529" s="31"/>
      <c r="R529" s="31"/>
      <c r="T529" s="31"/>
      <c r="U529" s="31"/>
      <c r="V529" s="31"/>
      <c r="W529" s="31"/>
      <c r="X529" s="31"/>
      <c r="Y529" s="31"/>
      <c r="AA529" s="31"/>
      <c r="AB529" s="31"/>
      <c r="AC529" s="31"/>
      <c r="AD529" s="31"/>
      <c r="AE529" s="31"/>
      <c r="AF529" s="31"/>
      <c r="AG529" s="31"/>
    </row>
    <row r="530" spans="6:33" x14ac:dyDescent="0.3">
      <c r="F530" s="22"/>
      <c r="G530" s="22"/>
      <c r="H530" s="26"/>
      <c r="I530" s="38"/>
      <c r="M530" s="31"/>
      <c r="N530" s="31"/>
      <c r="O530" s="31"/>
      <c r="P530" s="31"/>
      <c r="Q530" s="31"/>
      <c r="R530" s="31"/>
      <c r="T530" s="31"/>
      <c r="U530" s="31"/>
      <c r="V530" s="31"/>
      <c r="W530" s="31"/>
      <c r="X530" s="31"/>
      <c r="Y530" s="31"/>
      <c r="AA530" s="31"/>
      <c r="AB530" s="31"/>
      <c r="AC530" s="31"/>
      <c r="AD530" s="31"/>
      <c r="AE530" s="31"/>
      <c r="AF530" s="31"/>
      <c r="AG530" s="31"/>
    </row>
    <row r="531" spans="6:33" x14ac:dyDescent="0.3">
      <c r="F531" s="22"/>
      <c r="G531" s="22"/>
      <c r="H531" s="26"/>
      <c r="I531" s="38"/>
      <c r="M531" s="31"/>
      <c r="N531" s="31"/>
      <c r="O531" s="31"/>
      <c r="P531" s="31"/>
      <c r="Q531" s="31"/>
      <c r="R531" s="31"/>
      <c r="T531" s="31"/>
      <c r="U531" s="31"/>
      <c r="V531" s="31"/>
      <c r="W531" s="31"/>
      <c r="X531" s="31"/>
      <c r="Y531" s="31"/>
      <c r="AA531" s="31"/>
      <c r="AB531" s="31"/>
      <c r="AC531" s="31"/>
      <c r="AD531" s="31"/>
      <c r="AE531" s="31"/>
      <c r="AF531" s="31"/>
      <c r="AG531" s="31"/>
    </row>
    <row r="532" spans="6:33" x14ac:dyDescent="0.3">
      <c r="F532" s="22"/>
      <c r="G532" s="22"/>
      <c r="H532" s="26"/>
      <c r="I532" s="38"/>
      <c r="M532" s="31"/>
      <c r="N532" s="31"/>
      <c r="O532" s="31"/>
      <c r="P532" s="31"/>
      <c r="Q532" s="31"/>
      <c r="R532" s="31"/>
      <c r="T532" s="31"/>
      <c r="U532" s="31"/>
      <c r="V532" s="31"/>
      <c r="W532" s="31"/>
      <c r="X532" s="31"/>
      <c r="Y532" s="31"/>
      <c r="AA532" s="31"/>
      <c r="AB532" s="31"/>
      <c r="AC532" s="31"/>
      <c r="AD532" s="31"/>
      <c r="AE532" s="31"/>
      <c r="AF532" s="31"/>
      <c r="AG532" s="31"/>
    </row>
    <row r="533" spans="6:33" x14ac:dyDescent="0.3">
      <c r="F533" s="22"/>
      <c r="G533" s="22"/>
      <c r="H533" s="26"/>
      <c r="I533" s="38"/>
      <c r="M533" s="31"/>
      <c r="N533" s="31"/>
      <c r="O533" s="31"/>
      <c r="P533" s="31"/>
      <c r="Q533" s="31"/>
      <c r="R533" s="31"/>
      <c r="T533" s="31"/>
      <c r="U533" s="31"/>
      <c r="V533" s="31"/>
      <c r="W533" s="31"/>
      <c r="X533" s="31"/>
      <c r="Y533" s="31"/>
      <c r="AA533" s="31"/>
      <c r="AB533" s="31"/>
      <c r="AC533" s="31"/>
      <c r="AD533" s="31"/>
      <c r="AE533" s="31"/>
      <c r="AF533" s="31"/>
      <c r="AG533" s="31"/>
    </row>
    <row r="534" spans="6:33" x14ac:dyDescent="0.3">
      <c r="F534" s="22"/>
      <c r="G534" s="22"/>
      <c r="H534" s="26"/>
      <c r="I534" s="38"/>
      <c r="M534" s="31"/>
      <c r="N534" s="31"/>
      <c r="O534" s="31"/>
      <c r="P534" s="31"/>
      <c r="Q534" s="31"/>
      <c r="R534" s="31"/>
      <c r="T534" s="31"/>
      <c r="U534" s="31"/>
      <c r="V534" s="31"/>
      <c r="W534" s="31"/>
      <c r="X534" s="31"/>
      <c r="Y534" s="31"/>
      <c r="AA534" s="31"/>
      <c r="AB534" s="31"/>
      <c r="AC534" s="31"/>
      <c r="AD534" s="31"/>
      <c r="AE534" s="31"/>
      <c r="AF534" s="31"/>
      <c r="AG534" s="31"/>
    </row>
    <row r="535" spans="6:33" x14ac:dyDescent="0.3">
      <c r="F535" s="22"/>
      <c r="G535" s="22"/>
      <c r="H535" s="26"/>
      <c r="I535" s="38"/>
      <c r="M535" s="31"/>
      <c r="N535" s="31"/>
      <c r="O535" s="31"/>
      <c r="P535" s="31"/>
      <c r="Q535" s="31"/>
      <c r="R535" s="31"/>
      <c r="T535" s="31"/>
      <c r="U535" s="31"/>
      <c r="V535" s="31"/>
      <c r="W535" s="31"/>
      <c r="X535" s="31"/>
      <c r="Y535" s="31"/>
      <c r="AA535" s="31"/>
      <c r="AB535" s="31"/>
      <c r="AC535" s="31"/>
      <c r="AD535" s="31"/>
      <c r="AE535" s="31"/>
      <c r="AF535" s="31"/>
      <c r="AG535" s="31"/>
    </row>
    <row r="536" spans="6:33" x14ac:dyDescent="0.3">
      <c r="F536" s="22"/>
      <c r="G536" s="22"/>
      <c r="H536" s="26"/>
      <c r="I536" s="38"/>
      <c r="M536" s="31"/>
      <c r="N536" s="31"/>
      <c r="O536" s="31"/>
      <c r="P536" s="31"/>
      <c r="Q536" s="31"/>
      <c r="R536" s="31"/>
      <c r="T536" s="31"/>
      <c r="U536" s="31"/>
      <c r="V536" s="31"/>
      <c r="W536" s="31"/>
      <c r="X536" s="31"/>
      <c r="Y536" s="31"/>
      <c r="AA536" s="31"/>
      <c r="AB536" s="31"/>
      <c r="AC536" s="31"/>
      <c r="AD536" s="31"/>
      <c r="AE536" s="31"/>
      <c r="AF536" s="31"/>
      <c r="AG536" s="31"/>
    </row>
    <row r="537" spans="6:33" x14ac:dyDescent="0.3">
      <c r="F537" s="22"/>
      <c r="G537" s="22"/>
      <c r="H537" s="26"/>
      <c r="I537" s="38"/>
      <c r="M537" s="31"/>
      <c r="N537" s="31"/>
      <c r="O537" s="31"/>
      <c r="P537" s="31"/>
      <c r="Q537" s="31"/>
      <c r="R537" s="31"/>
      <c r="T537" s="31"/>
      <c r="U537" s="31"/>
      <c r="V537" s="31"/>
      <c r="W537" s="31"/>
      <c r="X537" s="31"/>
      <c r="Y537" s="31"/>
      <c r="AA537" s="31"/>
      <c r="AB537" s="31"/>
      <c r="AC537" s="31"/>
      <c r="AD537" s="31"/>
      <c r="AE537" s="31"/>
      <c r="AF537" s="31"/>
      <c r="AG537" s="31"/>
    </row>
    <row r="538" spans="6:33" x14ac:dyDescent="0.3">
      <c r="F538" s="22"/>
      <c r="G538" s="22"/>
      <c r="H538" s="26"/>
      <c r="I538" s="38"/>
      <c r="M538" s="31"/>
      <c r="N538" s="31"/>
      <c r="O538" s="31"/>
      <c r="P538" s="31"/>
      <c r="Q538" s="31"/>
      <c r="R538" s="31"/>
      <c r="T538" s="31"/>
      <c r="U538" s="31"/>
      <c r="V538" s="31"/>
      <c r="W538" s="31"/>
      <c r="X538" s="31"/>
      <c r="Y538" s="31"/>
      <c r="AA538" s="31"/>
      <c r="AB538" s="31"/>
      <c r="AC538" s="31"/>
      <c r="AD538" s="31"/>
      <c r="AE538" s="31"/>
      <c r="AF538" s="31"/>
      <c r="AG538" s="31"/>
    </row>
    <row r="539" spans="6:33" x14ac:dyDescent="0.3">
      <c r="F539" s="22"/>
      <c r="G539" s="22"/>
      <c r="H539" s="26"/>
      <c r="I539" s="38"/>
      <c r="M539" s="31"/>
      <c r="N539" s="31"/>
      <c r="O539" s="31"/>
      <c r="P539" s="31"/>
      <c r="Q539" s="31"/>
      <c r="R539" s="31"/>
      <c r="T539" s="31"/>
      <c r="U539" s="31"/>
      <c r="V539" s="31"/>
      <c r="W539" s="31"/>
      <c r="X539" s="31"/>
      <c r="Y539" s="31"/>
      <c r="AA539" s="31"/>
      <c r="AB539" s="31"/>
      <c r="AC539" s="31"/>
      <c r="AD539" s="31"/>
      <c r="AE539" s="31"/>
      <c r="AF539" s="31"/>
      <c r="AG539" s="31"/>
    </row>
    <row r="540" spans="6:33" x14ac:dyDescent="0.3">
      <c r="F540" s="22"/>
      <c r="G540" s="22"/>
      <c r="H540" s="26"/>
      <c r="I540" s="38"/>
      <c r="M540" s="31"/>
      <c r="N540" s="31"/>
      <c r="O540" s="31"/>
      <c r="P540" s="31"/>
      <c r="Q540" s="31"/>
      <c r="R540" s="31"/>
      <c r="T540" s="31"/>
      <c r="U540" s="31"/>
      <c r="V540" s="31"/>
      <c r="W540" s="31"/>
      <c r="X540" s="31"/>
      <c r="Y540" s="31"/>
      <c r="AA540" s="31"/>
      <c r="AB540" s="31"/>
      <c r="AC540" s="31"/>
      <c r="AD540" s="31"/>
      <c r="AE540" s="31"/>
      <c r="AF540" s="31"/>
      <c r="AG540" s="31"/>
    </row>
    <row r="541" spans="6:33" x14ac:dyDescent="0.3">
      <c r="F541" s="22"/>
      <c r="G541" s="22"/>
      <c r="H541" s="26"/>
      <c r="I541" s="38"/>
      <c r="M541" s="31"/>
      <c r="N541" s="31"/>
      <c r="O541" s="31"/>
      <c r="P541" s="31"/>
      <c r="Q541" s="31"/>
      <c r="R541" s="31"/>
      <c r="T541" s="31"/>
      <c r="U541" s="31"/>
      <c r="V541" s="31"/>
      <c r="W541" s="31"/>
      <c r="X541" s="31"/>
      <c r="Y541" s="31"/>
      <c r="AA541" s="31"/>
      <c r="AB541" s="31"/>
      <c r="AC541" s="31"/>
      <c r="AD541" s="31"/>
      <c r="AE541" s="31"/>
      <c r="AF541" s="31"/>
      <c r="AG541" s="31"/>
    </row>
    <row r="542" spans="6:33" x14ac:dyDescent="0.3">
      <c r="F542" s="22"/>
      <c r="G542" s="22"/>
      <c r="H542" s="26"/>
      <c r="I542" s="38"/>
      <c r="M542" s="31"/>
      <c r="N542" s="31"/>
      <c r="O542" s="31"/>
      <c r="P542" s="31"/>
      <c r="Q542" s="31"/>
      <c r="R542" s="31"/>
      <c r="T542" s="31"/>
      <c r="U542" s="31"/>
      <c r="V542" s="31"/>
      <c r="W542" s="31"/>
      <c r="X542" s="31"/>
      <c r="Y542" s="31"/>
      <c r="AA542" s="31"/>
      <c r="AB542" s="31"/>
      <c r="AC542" s="31"/>
      <c r="AD542" s="31"/>
      <c r="AE542" s="31"/>
      <c r="AF542" s="31"/>
      <c r="AG542" s="31"/>
    </row>
    <row r="543" spans="6:33" x14ac:dyDescent="0.3">
      <c r="F543" s="22"/>
      <c r="G543" s="22"/>
      <c r="H543" s="26"/>
      <c r="I543" s="38"/>
      <c r="M543" s="31"/>
      <c r="N543" s="31"/>
      <c r="O543" s="31"/>
      <c r="P543" s="31"/>
      <c r="Q543" s="31"/>
      <c r="R543" s="31"/>
      <c r="T543" s="31"/>
      <c r="U543" s="31"/>
      <c r="V543" s="31"/>
      <c r="W543" s="31"/>
      <c r="X543" s="31"/>
      <c r="Y543" s="31"/>
      <c r="AA543" s="31"/>
      <c r="AB543" s="31"/>
      <c r="AC543" s="31"/>
      <c r="AD543" s="31"/>
      <c r="AE543" s="31"/>
      <c r="AF543" s="31"/>
      <c r="AG543" s="31"/>
    </row>
    <row r="544" spans="6:33" x14ac:dyDescent="0.3">
      <c r="F544" s="22"/>
      <c r="G544" s="22"/>
      <c r="H544" s="26"/>
      <c r="I544" s="38"/>
      <c r="M544" s="31"/>
      <c r="N544" s="31"/>
      <c r="O544" s="31"/>
      <c r="P544" s="31"/>
      <c r="Q544" s="31"/>
      <c r="R544" s="31"/>
      <c r="T544" s="31"/>
      <c r="U544" s="31"/>
      <c r="V544" s="31"/>
      <c r="W544" s="31"/>
      <c r="X544" s="31"/>
      <c r="Y544" s="31"/>
      <c r="AA544" s="31"/>
      <c r="AB544" s="31"/>
      <c r="AC544" s="31"/>
      <c r="AD544" s="31"/>
      <c r="AE544" s="31"/>
      <c r="AF544" s="31"/>
      <c r="AG544" s="31"/>
    </row>
    <row r="545" spans="6:33" x14ac:dyDescent="0.3">
      <c r="F545" s="22"/>
      <c r="G545" s="22"/>
      <c r="H545" s="26"/>
      <c r="I545" s="38"/>
      <c r="M545" s="31"/>
      <c r="N545" s="31"/>
      <c r="O545" s="31"/>
      <c r="P545" s="31"/>
      <c r="Q545" s="31"/>
      <c r="R545" s="31"/>
      <c r="T545" s="31"/>
      <c r="U545" s="31"/>
      <c r="V545" s="31"/>
      <c r="W545" s="31"/>
      <c r="X545" s="31"/>
      <c r="Y545" s="31"/>
      <c r="AA545" s="31"/>
      <c r="AB545" s="31"/>
      <c r="AC545" s="31"/>
      <c r="AD545" s="31"/>
      <c r="AE545" s="31"/>
      <c r="AF545" s="31"/>
      <c r="AG545" s="31"/>
    </row>
    <row r="546" spans="6:33" x14ac:dyDescent="0.3">
      <c r="F546" s="22"/>
      <c r="G546" s="22"/>
      <c r="H546" s="26"/>
      <c r="I546" s="38"/>
      <c r="M546" s="31"/>
      <c r="N546" s="31"/>
      <c r="O546" s="31"/>
      <c r="P546" s="31"/>
      <c r="Q546" s="31"/>
      <c r="R546" s="31"/>
      <c r="T546" s="31"/>
      <c r="U546" s="31"/>
      <c r="V546" s="31"/>
      <c r="W546" s="31"/>
      <c r="X546" s="31"/>
      <c r="Y546" s="31"/>
      <c r="AA546" s="31"/>
      <c r="AB546" s="31"/>
      <c r="AC546" s="31"/>
      <c r="AD546" s="31"/>
      <c r="AE546" s="31"/>
      <c r="AF546" s="31"/>
      <c r="AG546" s="31"/>
    </row>
    <row r="547" spans="6:33" x14ac:dyDescent="0.3">
      <c r="F547" s="22"/>
      <c r="G547" s="22"/>
      <c r="H547" s="26"/>
      <c r="I547" s="38"/>
      <c r="M547" s="31"/>
      <c r="N547" s="31"/>
      <c r="O547" s="31"/>
      <c r="P547" s="31"/>
      <c r="Q547" s="31"/>
      <c r="R547" s="31"/>
      <c r="T547" s="31"/>
      <c r="U547" s="31"/>
      <c r="V547" s="31"/>
      <c r="W547" s="31"/>
      <c r="X547" s="31"/>
      <c r="Y547" s="31"/>
      <c r="AA547" s="31"/>
      <c r="AB547" s="31"/>
      <c r="AC547" s="31"/>
      <c r="AD547" s="31"/>
      <c r="AE547" s="31"/>
      <c r="AF547" s="31"/>
      <c r="AG547" s="31"/>
    </row>
    <row r="548" spans="6:33" x14ac:dyDescent="0.3">
      <c r="F548" s="22"/>
      <c r="G548" s="22"/>
      <c r="H548" s="26"/>
      <c r="I548" s="38"/>
      <c r="M548" s="31"/>
      <c r="N548" s="31"/>
      <c r="O548" s="31"/>
      <c r="P548" s="31"/>
      <c r="Q548" s="31"/>
      <c r="R548" s="31"/>
      <c r="T548" s="31"/>
      <c r="U548" s="31"/>
      <c r="V548" s="31"/>
      <c r="W548" s="31"/>
      <c r="X548" s="31"/>
      <c r="Y548" s="31"/>
      <c r="AA548" s="31"/>
      <c r="AB548" s="31"/>
      <c r="AC548" s="31"/>
      <c r="AD548" s="31"/>
      <c r="AE548" s="31"/>
      <c r="AF548" s="31"/>
      <c r="AG548" s="31"/>
    </row>
    <row r="549" spans="6:33" x14ac:dyDescent="0.3">
      <c r="F549" s="22"/>
      <c r="G549" s="22"/>
      <c r="H549" s="26"/>
      <c r="I549" s="38"/>
      <c r="M549" s="31"/>
      <c r="N549" s="31"/>
      <c r="O549" s="31"/>
      <c r="P549" s="31"/>
      <c r="Q549" s="31"/>
      <c r="R549" s="31"/>
      <c r="T549" s="31"/>
      <c r="U549" s="31"/>
      <c r="V549" s="31"/>
      <c r="W549" s="31"/>
      <c r="X549" s="31"/>
      <c r="Y549" s="31"/>
      <c r="AA549" s="31"/>
      <c r="AB549" s="31"/>
      <c r="AC549" s="31"/>
      <c r="AD549" s="31"/>
      <c r="AE549" s="31"/>
      <c r="AF549" s="31"/>
      <c r="AG549" s="31"/>
    </row>
    <row r="550" spans="6:33" x14ac:dyDescent="0.3">
      <c r="F550" s="22"/>
      <c r="G550" s="22"/>
      <c r="H550" s="26"/>
      <c r="I550" s="38"/>
      <c r="M550" s="31"/>
      <c r="N550" s="31"/>
      <c r="O550" s="31"/>
      <c r="P550" s="31"/>
      <c r="Q550" s="31"/>
      <c r="R550" s="31"/>
      <c r="T550" s="31"/>
      <c r="U550" s="31"/>
      <c r="V550" s="31"/>
      <c r="W550" s="31"/>
      <c r="X550" s="31"/>
      <c r="Y550" s="31"/>
      <c r="AA550" s="31"/>
      <c r="AB550" s="31"/>
      <c r="AC550" s="31"/>
      <c r="AD550" s="31"/>
      <c r="AE550" s="31"/>
      <c r="AF550" s="31"/>
      <c r="AG550" s="31"/>
    </row>
    <row r="551" spans="6:33" x14ac:dyDescent="0.3">
      <c r="F551" s="22"/>
      <c r="G551" s="22"/>
      <c r="H551" s="26"/>
      <c r="I551" s="38"/>
      <c r="M551" s="31"/>
      <c r="N551" s="31"/>
      <c r="O551" s="31"/>
      <c r="P551" s="31"/>
      <c r="Q551" s="31"/>
      <c r="R551" s="31"/>
      <c r="T551" s="31"/>
      <c r="U551" s="31"/>
      <c r="V551" s="31"/>
      <c r="W551" s="31"/>
      <c r="X551" s="31"/>
      <c r="Y551" s="31"/>
      <c r="AA551" s="31"/>
      <c r="AB551" s="31"/>
      <c r="AC551" s="31"/>
      <c r="AD551" s="31"/>
      <c r="AE551" s="31"/>
      <c r="AF551" s="31"/>
      <c r="AG551" s="31"/>
    </row>
    <row r="552" spans="6:33" x14ac:dyDescent="0.3">
      <c r="F552" s="22"/>
      <c r="G552" s="22"/>
      <c r="H552" s="26"/>
      <c r="I552" s="38"/>
      <c r="M552" s="31"/>
      <c r="N552" s="31"/>
      <c r="O552" s="31"/>
      <c r="P552" s="31"/>
      <c r="Q552" s="31"/>
      <c r="R552" s="31"/>
      <c r="T552" s="31"/>
      <c r="U552" s="31"/>
      <c r="V552" s="31"/>
      <c r="W552" s="31"/>
      <c r="X552" s="31"/>
      <c r="Y552" s="31"/>
      <c r="AA552" s="31"/>
      <c r="AB552" s="31"/>
      <c r="AC552" s="31"/>
      <c r="AD552" s="31"/>
      <c r="AE552" s="31"/>
      <c r="AF552" s="31"/>
      <c r="AG552" s="31"/>
    </row>
    <row r="553" spans="6:33" x14ac:dyDescent="0.3">
      <c r="F553" s="22"/>
      <c r="G553" s="22"/>
      <c r="H553" s="26"/>
      <c r="I553" s="38"/>
      <c r="M553" s="31"/>
      <c r="N553" s="31"/>
      <c r="O553" s="31"/>
      <c r="P553" s="31"/>
      <c r="Q553" s="31"/>
      <c r="R553" s="31"/>
      <c r="T553" s="31"/>
      <c r="U553" s="31"/>
      <c r="V553" s="31"/>
      <c r="W553" s="31"/>
      <c r="X553" s="31"/>
      <c r="Y553" s="31"/>
      <c r="AA553" s="31"/>
      <c r="AB553" s="31"/>
      <c r="AC553" s="31"/>
      <c r="AD553" s="31"/>
      <c r="AE553" s="31"/>
      <c r="AF553" s="31"/>
      <c r="AG553" s="31"/>
    </row>
    <row r="554" spans="6:33" x14ac:dyDescent="0.3">
      <c r="F554" s="22"/>
      <c r="G554" s="22"/>
      <c r="H554" s="26"/>
      <c r="I554" s="38"/>
      <c r="M554" s="31"/>
      <c r="N554" s="31"/>
      <c r="O554" s="31"/>
      <c r="P554" s="31"/>
      <c r="Q554" s="31"/>
      <c r="R554" s="31"/>
      <c r="T554" s="31"/>
      <c r="U554" s="31"/>
      <c r="V554" s="31"/>
      <c r="W554" s="31"/>
      <c r="X554" s="31"/>
      <c r="Y554" s="31"/>
      <c r="AA554" s="31"/>
      <c r="AB554" s="31"/>
      <c r="AC554" s="31"/>
      <c r="AD554" s="31"/>
      <c r="AE554" s="31"/>
      <c r="AF554" s="31"/>
      <c r="AG554" s="31"/>
    </row>
    <row r="555" spans="6:33" x14ac:dyDescent="0.3">
      <c r="F555" s="22"/>
      <c r="G555" s="22"/>
      <c r="H555" s="26"/>
      <c r="I555" s="38"/>
      <c r="M555" s="31"/>
      <c r="N555" s="31"/>
      <c r="O555" s="31"/>
      <c r="P555" s="31"/>
      <c r="Q555" s="31"/>
      <c r="R555" s="31"/>
      <c r="T555" s="31"/>
      <c r="U555" s="31"/>
      <c r="V555" s="31"/>
      <c r="W555" s="31"/>
      <c r="X555" s="31"/>
      <c r="Y555" s="31"/>
      <c r="AA555" s="31"/>
      <c r="AB555" s="31"/>
      <c r="AC555" s="31"/>
      <c r="AD555" s="31"/>
      <c r="AE555" s="31"/>
      <c r="AF555" s="31"/>
      <c r="AG555" s="31"/>
    </row>
    <row r="556" spans="6:33" x14ac:dyDescent="0.3">
      <c r="F556" s="22"/>
      <c r="G556" s="22"/>
      <c r="H556" s="26"/>
      <c r="I556" s="38"/>
      <c r="M556" s="31"/>
      <c r="N556" s="31"/>
      <c r="O556" s="31"/>
      <c r="P556" s="31"/>
      <c r="Q556" s="31"/>
      <c r="R556" s="31"/>
      <c r="T556" s="31"/>
      <c r="U556" s="31"/>
      <c r="V556" s="31"/>
      <c r="W556" s="31"/>
      <c r="X556" s="31"/>
      <c r="Y556" s="31"/>
      <c r="AA556" s="31"/>
      <c r="AB556" s="31"/>
      <c r="AC556" s="31"/>
      <c r="AD556" s="31"/>
      <c r="AE556" s="31"/>
      <c r="AF556" s="31"/>
      <c r="AG556" s="31"/>
    </row>
    <row r="557" spans="6:33" x14ac:dyDescent="0.3">
      <c r="F557" s="22"/>
      <c r="G557" s="22"/>
      <c r="H557" s="26"/>
      <c r="I557" s="38"/>
      <c r="M557" s="31"/>
      <c r="N557" s="31"/>
      <c r="O557" s="31"/>
      <c r="P557" s="31"/>
      <c r="Q557" s="31"/>
      <c r="R557" s="31"/>
      <c r="T557" s="31"/>
      <c r="U557" s="31"/>
      <c r="V557" s="31"/>
      <c r="W557" s="31"/>
      <c r="X557" s="31"/>
      <c r="Y557" s="31"/>
      <c r="AA557" s="31"/>
      <c r="AB557" s="31"/>
      <c r="AC557" s="31"/>
      <c r="AD557" s="31"/>
      <c r="AE557" s="31"/>
      <c r="AF557" s="31"/>
      <c r="AG557" s="31"/>
    </row>
    <row r="558" spans="6:33" x14ac:dyDescent="0.3">
      <c r="F558" s="22"/>
      <c r="G558" s="22"/>
      <c r="H558" s="26"/>
      <c r="I558" s="38"/>
      <c r="M558" s="31"/>
      <c r="N558" s="31"/>
      <c r="O558" s="31"/>
      <c r="P558" s="31"/>
      <c r="Q558" s="31"/>
      <c r="R558" s="31"/>
      <c r="T558" s="31"/>
      <c r="U558" s="31"/>
      <c r="V558" s="31"/>
      <c r="W558" s="31"/>
      <c r="X558" s="31"/>
      <c r="Y558" s="31"/>
      <c r="AA558" s="31"/>
      <c r="AB558" s="31"/>
      <c r="AC558" s="31"/>
      <c r="AD558" s="31"/>
      <c r="AE558" s="31"/>
      <c r="AF558" s="31"/>
      <c r="AG558" s="31"/>
    </row>
    <row r="559" spans="6:33" x14ac:dyDescent="0.3">
      <c r="F559" s="22"/>
      <c r="G559" s="22"/>
      <c r="H559" s="26"/>
      <c r="I559" s="38"/>
      <c r="M559" s="31"/>
      <c r="N559" s="31"/>
      <c r="O559" s="31"/>
      <c r="P559" s="31"/>
      <c r="Q559" s="31"/>
      <c r="R559" s="31"/>
      <c r="T559" s="31"/>
      <c r="U559" s="31"/>
      <c r="V559" s="31"/>
      <c r="W559" s="31"/>
      <c r="X559" s="31"/>
      <c r="Y559" s="31"/>
      <c r="AA559" s="31"/>
      <c r="AB559" s="31"/>
      <c r="AC559" s="31"/>
      <c r="AD559" s="31"/>
      <c r="AE559" s="31"/>
      <c r="AF559" s="31"/>
      <c r="AG559" s="31"/>
    </row>
    <row r="560" spans="6:33" x14ac:dyDescent="0.3">
      <c r="F560" s="22"/>
      <c r="G560" s="22"/>
      <c r="H560" s="26"/>
      <c r="I560" s="38"/>
      <c r="M560" s="31"/>
      <c r="N560" s="31"/>
      <c r="O560" s="31"/>
      <c r="P560" s="31"/>
      <c r="Q560" s="31"/>
      <c r="R560" s="31"/>
      <c r="T560" s="31"/>
      <c r="U560" s="31"/>
      <c r="V560" s="31"/>
      <c r="W560" s="31"/>
      <c r="X560" s="31"/>
      <c r="Y560" s="31"/>
      <c r="AA560" s="31"/>
      <c r="AB560" s="31"/>
      <c r="AC560" s="31"/>
      <c r="AD560" s="31"/>
      <c r="AE560" s="31"/>
      <c r="AF560" s="31"/>
      <c r="AG560" s="31"/>
    </row>
    <row r="561" spans="6:33" x14ac:dyDescent="0.3">
      <c r="F561" s="22"/>
      <c r="G561" s="22"/>
      <c r="H561" s="26"/>
      <c r="I561" s="38"/>
      <c r="M561" s="31"/>
      <c r="N561" s="31"/>
      <c r="O561" s="31"/>
      <c r="P561" s="31"/>
      <c r="Q561" s="31"/>
      <c r="R561" s="31"/>
      <c r="T561" s="31"/>
      <c r="U561" s="31"/>
      <c r="V561" s="31"/>
      <c r="W561" s="31"/>
      <c r="X561" s="31"/>
      <c r="Y561" s="31"/>
      <c r="AA561" s="31"/>
      <c r="AB561" s="31"/>
      <c r="AC561" s="31"/>
      <c r="AD561" s="31"/>
      <c r="AE561" s="31"/>
      <c r="AF561" s="31"/>
      <c r="AG561" s="31"/>
    </row>
    <row r="562" spans="6:33" x14ac:dyDescent="0.3">
      <c r="F562" s="22"/>
      <c r="G562" s="22"/>
      <c r="H562" s="26"/>
      <c r="I562" s="38"/>
      <c r="M562" s="31"/>
      <c r="N562" s="31"/>
      <c r="O562" s="31"/>
      <c r="P562" s="31"/>
      <c r="Q562" s="31"/>
      <c r="R562" s="31"/>
      <c r="T562" s="31"/>
      <c r="U562" s="31"/>
      <c r="V562" s="31"/>
      <c r="W562" s="31"/>
      <c r="X562" s="31"/>
      <c r="Y562" s="31"/>
      <c r="AA562" s="31"/>
      <c r="AB562" s="31"/>
      <c r="AC562" s="31"/>
      <c r="AD562" s="31"/>
      <c r="AE562" s="31"/>
      <c r="AF562" s="31"/>
      <c r="AG562" s="31"/>
    </row>
    <row r="563" spans="6:33" x14ac:dyDescent="0.3">
      <c r="F563" s="22"/>
      <c r="G563" s="22"/>
      <c r="H563" s="26"/>
      <c r="I563" s="38"/>
      <c r="M563" s="31"/>
      <c r="N563" s="31"/>
      <c r="O563" s="31"/>
      <c r="P563" s="31"/>
      <c r="Q563" s="31"/>
      <c r="R563" s="31"/>
      <c r="T563" s="31"/>
      <c r="U563" s="31"/>
      <c r="V563" s="31"/>
      <c r="W563" s="31"/>
      <c r="X563" s="31"/>
      <c r="Y563" s="31"/>
      <c r="AA563" s="31"/>
      <c r="AB563" s="31"/>
      <c r="AC563" s="31"/>
      <c r="AD563" s="31"/>
      <c r="AE563" s="31"/>
      <c r="AF563" s="31"/>
      <c r="AG563" s="31"/>
    </row>
    <row r="564" spans="6:33" x14ac:dyDescent="0.3">
      <c r="F564" s="22"/>
      <c r="G564" s="22"/>
      <c r="H564" s="26"/>
      <c r="I564" s="38"/>
      <c r="M564" s="31"/>
      <c r="N564" s="31"/>
      <c r="O564" s="31"/>
      <c r="P564" s="31"/>
      <c r="Q564" s="31"/>
      <c r="R564" s="31"/>
      <c r="T564" s="31"/>
      <c r="U564" s="31"/>
      <c r="V564" s="31"/>
      <c r="W564" s="31"/>
      <c r="X564" s="31"/>
      <c r="Y564" s="31"/>
      <c r="AA564" s="31"/>
      <c r="AB564" s="31"/>
      <c r="AC564" s="31"/>
      <c r="AD564" s="31"/>
      <c r="AE564" s="31"/>
      <c r="AF564" s="31"/>
      <c r="AG564" s="31"/>
    </row>
    <row r="565" spans="6:33" x14ac:dyDescent="0.3">
      <c r="F565" s="22"/>
      <c r="G565" s="22"/>
      <c r="H565" s="26"/>
      <c r="I565" s="38"/>
      <c r="M565" s="31"/>
      <c r="N565" s="31"/>
      <c r="O565" s="31"/>
      <c r="P565" s="31"/>
      <c r="Q565" s="31"/>
      <c r="R565" s="31"/>
      <c r="T565" s="31"/>
      <c r="U565" s="31"/>
      <c r="V565" s="31"/>
      <c r="W565" s="31"/>
      <c r="X565" s="31"/>
      <c r="Y565" s="31"/>
      <c r="AA565" s="31"/>
      <c r="AB565" s="31"/>
      <c r="AC565" s="31"/>
      <c r="AD565" s="31"/>
      <c r="AE565" s="31"/>
      <c r="AF565" s="31"/>
      <c r="AG565" s="31"/>
    </row>
    <row r="566" spans="6:33" x14ac:dyDescent="0.3">
      <c r="F566" s="22"/>
      <c r="G566" s="22"/>
      <c r="H566" s="26"/>
      <c r="I566" s="38"/>
      <c r="M566" s="31"/>
      <c r="N566" s="31"/>
      <c r="O566" s="31"/>
      <c r="P566" s="31"/>
      <c r="Q566" s="31"/>
      <c r="R566" s="31"/>
      <c r="T566" s="31"/>
      <c r="U566" s="31"/>
      <c r="V566" s="31"/>
      <c r="W566" s="31"/>
      <c r="X566" s="31"/>
      <c r="Y566" s="31"/>
      <c r="AA566" s="31"/>
      <c r="AB566" s="31"/>
      <c r="AC566" s="31"/>
      <c r="AD566" s="31"/>
      <c r="AE566" s="31"/>
      <c r="AF566" s="31"/>
      <c r="AG566" s="31"/>
    </row>
    <row r="567" spans="6:33" x14ac:dyDescent="0.3">
      <c r="F567" s="22"/>
      <c r="G567" s="22"/>
      <c r="H567" s="26"/>
      <c r="I567" s="38"/>
      <c r="M567" s="31"/>
      <c r="N567" s="31"/>
      <c r="O567" s="31"/>
      <c r="P567" s="31"/>
      <c r="Q567" s="31"/>
      <c r="R567" s="31"/>
      <c r="T567" s="31"/>
      <c r="U567" s="31"/>
      <c r="V567" s="31"/>
      <c r="W567" s="31"/>
      <c r="X567" s="31"/>
      <c r="Y567" s="31"/>
      <c r="AA567" s="31"/>
      <c r="AB567" s="31"/>
      <c r="AC567" s="31"/>
      <c r="AD567" s="31"/>
      <c r="AE567" s="31"/>
      <c r="AF567" s="31"/>
      <c r="AG567" s="31"/>
    </row>
    <row r="568" spans="6:33" x14ac:dyDescent="0.3">
      <c r="F568" s="22"/>
      <c r="G568" s="22"/>
      <c r="H568" s="26"/>
      <c r="I568" s="38"/>
      <c r="M568" s="31"/>
      <c r="N568" s="31"/>
      <c r="O568" s="31"/>
      <c r="P568" s="31"/>
      <c r="Q568" s="31"/>
      <c r="R568" s="31"/>
      <c r="T568" s="31"/>
      <c r="U568" s="31"/>
      <c r="V568" s="31"/>
      <c r="W568" s="31"/>
      <c r="X568" s="31"/>
      <c r="Y568" s="31"/>
      <c r="AA568" s="31"/>
      <c r="AB568" s="31"/>
      <c r="AC568" s="31"/>
      <c r="AD568" s="31"/>
      <c r="AE568" s="31"/>
      <c r="AF568" s="31"/>
      <c r="AG568" s="31"/>
    </row>
    <row r="569" spans="6:33" x14ac:dyDescent="0.3">
      <c r="F569" s="22"/>
      <c r="G569" s="22"/>
      <c r="H569" s="26"/>
      <c r="I569" s="38"/>
      <c r="M569" s="31"/>
      <c r="N569" s="31"/>
      <c r="O569" s="31"/>
      <c r="P569" s="31"/>
      <c r="Q569" s="31"/>
      <c r="R569" s="31"/>
      <c r="T569" s="31"/>
      <c r="U569" s="31"/>
      <c r="V569" s="31"/>
      <c r="W569" s="31"/>
      <c r="X569" s="31"/>
      <c r="Y569" s="31"/>
      <c r="AA569" s="31"/>
      <c r="AB569" s="31"/>
      <c r="AC569" s="31"/>
      <c r="AD569" s="31"/>
      <c r="AE569" s="31"/>
      <c r="AF569" s="31"/>
      <c r="AG569" s="31"/>
    </row>
    <row r="570" spans="6:33" x14ac:dyDescent="0.3">
      <c r="F570" s="22"/>
      <c r="G570" s="22"/>
      <c r="H570" s="26"/>
      <c r="I570" s="38"/>
      <c r="M570" s="31"/>
      <c r="N570" s="31"/>
      <c r="O570" s="31"/>
      <c r="P570" s="31"/>
      <c r="Q570" s="31"/>
      <c r="R570" s="31"/>
      <c r="T570" s="31"/>
      <c r="U570" s="31"/>
      <c r="V570" s="31"/>
      <c r="W570" s="31"/>
      <c r="X570" s="31"/>
      <c r="Y570" s="31"/>
      <c r="AA570" s="31"/>
      <c r="AB570" s="31"/>
      <c r="AC570" s="31"/>
      <c r="AD570" s="31"/>
      <c r="AE570" s="31"/>
      <c r="AF570" s="31"/>
      <c r="AG570" s="31"/>
    </row>
    <row r="571" spans="6:33" x14ac:dyDescent="0.3">
      <c r="F571" s="22"/>
      <c r="G571" s="22"/>
      <c r="H571" s="26"/>
      <c r="I571" s="38"/>
      <c r="M571" s="31"/>
      <c r="N571" s="31"/>
      <c r="O571" s="31"/>
      <c r="P571" s="31"/>
      <c r="Q571" s="31"/>
      <c r="R571" s="31"/>
      <c r="T571" s="31"/>
      <c r="U571" s="31"/>
      <c r="V571" s="31"/>
      <c r="W571" s="31"/>
      <c r="X571" s="31"/>
      <c r="Y571" s="31"/>
      <c r="AA571" s="31"/>
      <c r="AB571" s="31"/>
      <c r="AC571" s="31"/>
      <c r="AD571" s="31"/>
      <c r="AE571" s="31"/>
      <c r="AF571" s="31"/>
      <c r="AG571" s="31"/>
    </row>
    <row r="572" spans="6:33" x14ac:dyDescent="0.3">
      <c r="F572" s="22"/>
      <c r="G572" s="22"/>
      <c r="H572" s="26"/>
      <c r="I572" s="38"/>
      <c r="M572" s="31"/>
      <c r="N572" s="31"/>
      <c r="O572" s="31"/>
      <c r="P572" s="31"/>
      <c r="Q572" s="31"/>
      <c r="R572" s="31"/>
      <c r="T572" s="31"/>
      <c r="U572" s="31"/>
      <c r="V572" s="31"/>
      <c r="W572" s="31"/>
      <c r="X572" s="31"/>
      <c r="Y572" s="31"/>
      <c r="AA572" s="31"/>
      <c r="AB572" s="31"/>
      <c r="AC572" s="31"/>
      <c r="AD572" s="31"/>
      <c r="AE572" s="31"/>
      <c r="AF572" s="31"/>
      <c r="AG572" s="31"/>
    </row>
    <row r="573" spans="6:33" x14ac:dyDescent="0.3">
      <c r="F573" s="22"/>
      <c r="G573" s="22"/>
      <c r="H573" s="26"/>
      <c r="I573" s="38"/>
      <c r="M573" s="31"/>
      <c r="N573" s="31"/>
      <c r="O573" s="31"/>
      <c r="P573" s="31"/>
      <c r="Q573" s="31"/>
      <c r="R573" s="31"/>
      <c r="T573" s="31"/>
      <c r="U573" s="31"/>
      <c r="V573" s="31"/>
      <c r="W573" s="31"/>
      <c r="X573" s="31"/>
      <c r="Y573" s="31"/>
      <c r="AA573" s="31"/>
      <c r="AB573" s="31"/>
      <c r="AC573" s="31"/>
      <c r="AD573" s="31"/>
      <c r="AE573" s="31"/>
      <c r="AF573" s="31"/>
      <c r="AG573" s="31"/>
    </row>
    <row r="574" spans="6:33" x14ac:dyDescent="0.3">
      <c r="F574" s="22"/>
      <c r="G574" s="22"/>
      <c r="H574" s="26"/>
      <c r="I574" s="38"/>
      <c r="M574" s="31"/>
      <c r="N574" s="31"/>
      <c r="O574" s="31"/>
      <c r="P574" s="31"/>
      <c r="Q574" s="31"/>
      <c r="R574" s="31"/>
      <c r="T574" s="31"/>
      <c r="U574" s="31"/>
      <c r="V574" s="31"/>
      <c r="W574" s="31"/>
      <c r="X574" s="31"/>
      <c r="Y574" s="31"/>
      <c r="AA574" s="31"/>
      <c r="AB574" s="31"/>
      <c r="AC574" s="31"/>
      <c r="AD574" s="31"/>
      <c r="AE574" s="31"/>
      <c r="AF574" s="31"/>
      <c r="AG574" s="31"/>
    </row>
    <row r="575" spans="6:33" x14ac:dyDescent="0.3">
      <c r="F575" s="22"/>
      <c r="G575" s="22"/>
      <c r="H575" s="26"/>
      <c r="I575" s="38"/>
      <c r="M575" s="31"/>
      <c r="N575" s="31"/>
      <c r="O575" s="31"/>
      <c r="P575" s="31"/>
      <c r="Q575" s="31"/>
      <c r="R575" s="31"/>
      <c r="T575" s="31"/>
      <c r="U575" s="31"/>
      <c r="V575" s="31"/>
      <c r="W575" s="31"/>
      <c r="X575" s="31"/>
      <c r="Y575" s="31"/>
      <c r="AA575" s="31"/>
      <c r="AB575" s="31"/>
      <c r="AC575" s="31"/>
      <c r="AD575" s="31"/>
      <c r="AE575" s="31"/>
      <c r="AF575" s="31"/>
      <c r="AG575" s="31"/>
    </row>
    <row r="576" spans="6:33" x14ac:dyDescent="0.3">
      <c r="F576" s="22"/>
      <c r="G576" s="22"/>
      <c r="H576" s="26"/>
      <c r="I576" s="38"/>
      <c r="M576" s="31"/>
      <c r="N576" s="31"/>
      <c r="O576" s="31"/>
      <c r="P576" s="31"/>
      <c r="Q576" s="31"/>
      <c r="R576" s="31"/>
      <c r="T576" s="31"/>
      <c r="U576" s="31"/>
      <c r="V576" s="31"/>
      <c r="W576" s="31"/>
      <c r="X576" s="31"/>
      <c r="Y576" s="31"/>
      <c r="AA576" s="31"/>
      <c r="AB576" s="31"/>
      <c r="AC576" s="31"/>
      <c r="AD576" s="31"/>
      <c r="AE576" s="31"/>
      <c r="AF576" s="31"/>
      <c r="AG576" s="31"/>
    </row>
    <row r="577" spans="6:33" x14ac:dyDescent="0.3">
      <c r="F577" s="22"/>
      <c r="G577" s="22"/>
      <c r="H577" s="26"/>
      <c r="I577" s="38"/>
      <c r="M577" s="31"/>
      <c r="N577" s="31"/>
      <c r="O577" s="31"/>
      <c r="P577" s="31"/>
      <c r="Q577" s="31"/>
      <c r="R577" s="31"/>
      <c r="T577" s="31"/>
      <c r="U577" s="31"/>
      <c r="V577" s="31"/>
      <c r="W577" s="31"/>
      <c r="X577" s="31"/>
      <c r="Y577" s="31"/>
      <c r="AA577" s="31"/>
      <c r="AB577" s="31"/>
      <c r="AC577" s="31"/>
      <c r="AD577" s="31"/>
      <c r="AE577" s="31"/>
      <c r="AF577" s="31"/>
      <c r="AG577" s="31"/>
    </row>
    <row r="578" spans="6:33" x14ac:dyDescent="0.3">
      <c r="F578" s="22"/>
      <c r="G578" s="22"/>
      <c r="H578" s="26"/>
      <c r="I578" s="38"/>
      <c r="M578" s="31"/>
      <c r="N578" s="31"/>
      <c r="O578" s="31"/>
      <c r="P578" s="31"/>
      <c r="Q578" s="31"/>
      <c r="R578" s="31"/>
      <c r="T578" s="31"/>
      <c r="U578" s="31"/>
      <c r="V578" s="31"/>
      <c r="W578" s="31"/>
      <c r="X578" s="31"/>
      <c r="Y578" s="31"/>
      <c r="AA578" s="31"/>
      <c r="AB578" s="31"/>
      <c r="AC578" s="31"/>
      <c r="AD578" s="31"/>
      <c r="AE578" s="31"/>
      <c r="AF578" s="31"/>
      <c r="AG578" s="31"/>
    </row>
    <row r="579" spans="6:33" x14ac:dyDescent="0.3">
      <c r="F579" s="22"/>
      <c r="G579" s="22"/>
      <c r="H579" s="26"/>
      <c r="I579" s="38"/>
      <c r="M579" s="31"/>
      <c r="N579" s="31"/>
      <c r="O579" s="31"/>
      <c r="P579" s="31"/>
      <c r="Q579" s="31"/>
      <c r="R579" s="31"/>
      <c r="T579" s="31"/>
      <c r="U579" s="31"/>
      <c r="V579" s="31"/>
      <c r="W579" s="31"/>
      <c r="X579" s="31"/>
      <c r="Y579" s="31"/>
      <c r="AA579" s="31"/>
      <c r="AB579" s="31"/>
      <c r="AC579" s="31"/>
      <c r="AD579" s="31"/>
      <c r="AE579" s="31"/>
      <c r="AF579" s="31"/>
      <c r="AG579" s="31"/>
    </row>
    <row r="580" spans="6:33" x14ac:dyDescent="0.3">
      <c r="F580" s="22"/>
      <c r="G580" s="22"/>
      <c r="H580" s="26"/>
      <c r="I580" s="38"/>
      <c r="M580" s="31"/>
      <c r="N580" s="31"/>
      <c r="O580" s="31"/>
      <c r="P580" s="31"/>
      <c r="Q580" s="31"/>
      <c r="R580" s="31"/>
      <c r="T580" s="31"/>
      <c r="U580" s="31"/>
      <c r="V580" s="31"/>
      <c r="W580" s="31"/>
      <c r="X580" s="31"/>
      <c r="Y580" s="31"/>
      <c r="AA580" s="31"/>
      <c r="AB580" s="31"/>
      <c r="AC580" s="31"/>
      <c r="AD580" s="31"/>
      <c r="AE580" s="31"/>
      <c r="AF580" s="31"/>
      <c r="AG580" s="31"/>
    </row>
    <row r="581" spans="6:33" x14ac:dyDescent="0.3">
      <c r="F581" s="22"/>
      <c r="G581" s="22"/>
      <c r="H581" s="26"/>
      <c r="I581" s="38"/>
      <c r="M581" s="31"/>
      <c r="N581" s="31"/>
      <c r="O581" s="31"/>
      <c r="P581" s="31"/>
      <c r="Q581" s="31"/>
      <c r="R581" s="31"/>
      <c r="T581" s="31"/>
      <c r="U581" s="31"/>
      <c r="V581" s="31"/>
      <c r="W581" s="31"/>
      <c r="X581" s="31"/>
      <c r="Y581" s="31"/>
      <c r="AA581" s="31"/>
      <c r="AB581" s="31"/>
      <c r="AC581" s="31"/>
      <c r="AD581" s="31"/>
      <c r="AE581" s="31"/>
      <c r="AF581" s="31"/>
      <c r="AG581" s="31"/>
    </row>
    <row r="582" spans="6:33" x14ac:dyDescent="0.3">
      <c r="F582" s="22"/>
      <c r="G582" s="22"/>
      <c r="H582" s="26"/>
      <c r="I582" s="38"/>
      <c r="M582" s="31"/>
      <c r="N582" s="31"/>
      <c r="O582" s="31"/>
      <c r="P582" s="31"/>
      <c r="Q582" s="31"/>
      <c r="R582" s="31"/>
      <c r="T582" s="31"/>
      <c r="U582" s="31"/>
      <c r="V582" s="31"/>
      <c r="W582" s="31"/>
      <c r="X582" s="31"/>
      <c r="Y582" s="31"/>
      <c r="AA582" s="31"/>
      <c r="AB582" s="31"/>
      <c r="AC582" s="31"/>
      <c r="AD582" s="31"/>
      <c r="AE582" s="31"/>
      <c r="AF582" s="31"/>
      <c r="AG582" s="31"/>
    </row>
    <row r="583" spans="6:33" x14ac:dyDescent="0.3">
      <c r="F583" s="22"/>
      <c r="G583" s="22"/>
      <c r="H583" s="26"/>
      <c r="I583" s="38"/>
      <c r="M583" s="31"/>
      <c r="N583" s="31"/>
      <c r="O583" s="31"/>
      <c r="P583" s="31"/>
      <c r="Q583" s="31"/>
      <c r="R583" s="31"/>
      <c r="T583" s="31"/>
      <c r="U583" s="31"/>
      <c r="V583" s="31"/>
      <c r="W583" s="31"/>
      <c r="X583" s="31"/>
      <c r="Y583" s="31"/>
      <c r="AA583" s="31"/>
      <c r="AB583" s="31"/>
      <c r="AC583" s="31"/>
      <c r="AD583" s="31"/>
      <c r="AE583" s="31"/>
      <c r="AF583" s="31"/>
      <c r="AG583" s="31"/>
    </row>
    <row r="584" spans="6:33" x14ac:dyDescent="0.3">
      <c r="F584" s="22"/>
      <c r="G584" s="22"/>
      <c r="H584" s="26"/>
      <c r="I584" s="38"/>
      <c r="M584" s="31"/>
      <c r="N584" s="31"/>
      <c r="O584" s="31"/>
      <c r="P584" s="31"/>
      <c r="Q584" s="31"/>
      <c r="R584" s="31"/>
      <c r="T584" s="31"/>
      <c r="U584" s="31"/>
      <c r="V584" s="31"/>
      <c r="W584" s="31"/>
      <c r="X584" s="31"/>
      <c r="Y584" s="31"/>
      <c r="AA584" s="31"/>
      <c r="AB584" s="31"/>
      <c r="AC584" s="31"/>
      <c r="AD584" s="31"/>
      <c r="AE584" s="31"/>
      <c r="AF584" s="31"/>
      <c r="AG584" s="31"/>
    </row>
    <row r="585" spans="6:33" x14ac:dyDescent="0.3">
      <c r="F585" s="22"/>
      <c r="G585" s="22"/>
      <c r="H585" s="26"/>
      <c r="I585" s="38"/>
      <c r="M585" s="31"/>
      <c r="N585" s="31"/>
      <c r="O585" s="31"/>
      <c r="P585" s="31"/>
      <c r="Q585" s="31"/>
      <c r="R585" s="31"/>
      <c r="T585" s="31"/>
      <c r="U585" s="31"/>
      <c r="V585" s="31"/>
      <c r="W585" s="31"/>
      <c r="X585" s="31"/>
      <c r="Y585" s="31"/>
      <c r="AA585" s="31"/>
      <c r="AB585" s="31"/>
      <c r="AC585" s="31"/>
      <c r="AD585" s="31"/>
      <c r="AE585" s="31"/>
      <c r="AF585" s="31"/>
      <c r="AG585" s="31"/>
    </row>
    <row r="586" spans="6:33" x14ac:dyDescent="0.3">
      <c r="F586" s="22"/>
      <c r="G586" s="22"/>
      <c r="H586" s="26"/>
      <c r="I586" s="38"/>
      <c r="M586" s="31"/>
      <c r="N586" s="31"/>
      <c r="O586" s="31"/>
      <c r="P586" s="31"/>
      <c r="Q586" s="31"/>
      <c r="R586" s="31"/>
      <c r="T586" s="31"/>
      <c r="U586" s="31"/>
      <c r="V586" s="31"/>
      <c r="W586" s="31"/>
      <c r="X586" s="31"/>
      <c r="Y586" s="31"/>
      <c r="AA586" s="31"/>
      <c r="AB586" s="31"/>
      <c r="AC586" s="31"/>
      <c r="AD586" s="31"/>
      <c r="AE586" s="31"/>
      <c r="AF586" s="31"/>
      <c r="AG586" s="31"/>
    </row>
    <row r="587" spans="6:33" x14ac:dyDescent="0.3">
      <c r="F587" s="22"/>
      <c r="G587" s="22"/>
      <c r="H587" s="26"/>
      <c r="I587" s="38"/>
      <c r="M587" s="31"/>
      <c r="N587" s="31"/>
      <c r="O587" s="31"/>
      <c r="P587" s="31"/>
      <c r="Q587" s="31"/>
      <c r="R587" s="31"/>
      <c r="T587" s="31"/>
      <c r="U587" s="31"/>
      <c r="V587" s="31"/>
      <c r="W587" s="31"/>
      <c r="X587" s="31"/>
      <c r="Y587" s="31"/>
      <c r="AA587" s="31"/>
      <c r="AB587" s="31"/>
      <c r="AC587" s="31"/>
      <c r="AD587" s="31"/>
      <c r="AE587" s="31"/>
      <c r="AF587" s="31"/>
      <c r="AG587" s="31"/>
    </row>
    <row r="588" spans="6:33" x14ac:dyDescent="0.3">
      <c r="F588" s="22"/>
      <c r="G588" s="22"/>
      <c r="H588" s="26"/>
      <c r="I588" s="38"/>
      <c r="M588" s="31"/>
      <c r="N588" s="31"/>
      <c r="O588" s="31"/>
      <c r="P588" s="31"/>
      <c r="Q588" s="31"/>
      <c r="R588" s="31"/>
      <c r="T588" s="31"/>
      <c r="U588" s="31"/>
      <c r="V588" s="31"/>
      <c r="W588" s="31"/>
      <c r="X588" s="31"/>
      <c r="Y588" s="31"/>
      <c r="AA588" s="31"/>
      <c r="AB588" s="31"/>
      <c r="AC588" s="31"/>
      <c r="AD588" s="31"/>
      <c r="AE588" s="31"/>
      <c r="AF588" s="31"/>
      <c r="AG588" s="31"/>
    </row>
    <row r="589" spans="6:33" x14ac:dyDescent="0.3">
      <c r="F589" s="22"/>
      <c r="G589" s="22"/>
      <c r="H589" s="26"/>
      <c r="I589" s="38"/>
      <c r="M589" s="31"/>
      <c r="N589" s="31"/>
      <c r="O589" s="31"/>
      <c r="P589" s="31"/>
      <c r="Q589" s="31"/>
      <c r="R589" s="31"/>
      <c r="T589" s="31"/>
      <c r="U589" s="31"/>
      <c r="V589" s="31"/>
      <c r="W589" s="31"/>
      <c r="X589" s="31"/>
      <c r="Y589" s="31"/>
      <c r="AA589" s="31"/>
      <c r="AB589" s="31"/>
      <c r="AC589" s="31"/>
      <c r="AD589" s="31"/>
      <c r="AE589" s="31"/>
      <c r="AF589" s="31"/>
      <c r="AG589" s="31"/>
    </row>
    <row r="590" spans="6:33" x14ac:dyDescent="0.3">
      <c r="F590" s="22"/>
      <c r="G590" s="22"/>
      <c r="H590" s="26"/>
      <c r="I590" s="38"/>
      <c r="M590" s="31"/>
      <c r="N590" s="31"/>
      <c r="O590" s="31"/>
      <c r="P590" s="31"/>
      <c r="Q590" s="31"/>
      <c r="R590" s="31"/>
      <c r="T590" s="31"/>
      <c r="U590" s="31"/>
      <c r="V590" s="31"/>
      <c r="W590" s="31"/>
      <c r="X590" s="31"/>
      <c r="Y590" s="31"/>
      <c r="AA590" s="31"/>
      <c r="AB590" s="31"/>
      <c r="AC590" s="31"/>
      <c r="AD590" s="31"/>
      <c r="AE590" s="31"/>
      <c r="AF590" s="31"/>
      <c r="AG590" s="31"/>
    </row>
    <row r="591" spans="6:33" x14ac:dyDescent="0.3">
      <c r="F591" s="22"/>
      <c r="G591" s="22"/>
      <c r="H591" s="26"/>
      <c r="I591" s="38"/>
      <c r="M591" s="31"/>
      <c r="N591" s="31"/>
      <c r="O591" s="31"/>
      <c r="P591" s="31"/>
      <c r="Q591" s="31"/>
      <c r="R591" s="31"/>
      <c r="T591" s="31"/>
      <c r="U591" s="31"/>
      <c r="V591" s="31"/>
      <c r="W591" s="31"/>
      <c r="X591" s="31"/>
      <c r="Y591" s="31"/>
      <c r="AA591" s="31"/>
      <c r="AB591" s="31"/>
      <c r="AC591" s="31"/>
      <c r="AD591" s="31"/>
      <c r="AE591" s="31"/>
      <c r="AF591" s="31"/>
      <c r="AG591" s="31"/>
    </row>
    <row r="592" spans="6:33" x14ac:dyDescent="0.3">
      <c r="F592" s="22"/>
      <c r="G592" s="22"/>
      <c r="H592" s="26"/>
      <c r="I592" s="38"/>
      <c r="M592" s="31"/>
      <c r="N592" s="31"/>
      <c r="O592" s="31"/>
      <c r="P592" s="31"/>
      <c r="Q592" s="31"/>
      <c r="R592" s="31"/>
      <c r="T592" s="31"/>
      <c r="U592" s="31"/>
      <c r="V592" s="31"/>
      <c r="W592" s="31"/>
      <c r="X592" s="31"/>
      <c r="Y592" s="31"/>
      <c r="AA592" s="31"/>
      <c r="AB592" s="31"/>
      <c r="AC592" s="31"/>
      <c r="AD592" s="31"/>
      <c r="AE592" s="31"/>
      <c r="AF592" s="31"/>
      <c r="AG592" s="31"/>
    </row>
    <row r="593" spans="6:33" x14ac:dyDescent="0.3">
      <c r="F593" s="22"/>
      <c r="G593" s="22"/>
      <c r="H593" s="26"/>
      <c r="I593" s="38"/>
      <c r="M593" s="31"/>
      <c r="N593" s="31"/>
      <c r="O593" s="31"/>
      <c r="P593" s="31"/>
      <c r="Q593" s="31"/>
      <c r="R593" s="31"/>
      <c r="T593" s="31"/>
      <c r="U593" s="31"/>
      <c r="V593" s="31"/>
      <c r="W593" s="31"/>
      <c r="X593" s="31"/>
      <c r="Y593" s="31"/>
      <c r="AA593" s="31"/>
      <c r="AB593" s="31"/>
      <c r="AC593" s="31"/>
      <c r="AD593" s="31"/>
      <c r="AE593" s="31"/>
      <c r="AF593" s="31"/>
      <c r="AG593" s="31"/>
    </row>
    <row r="594" spans="6:33" x14ac:dyDescent="0.3">
      <c r="F594" s="22"/>
      <c r="G594" s="22"/>
      <c r="H594" s="26"/>
      <c r="I594" s="38"/>
      <c r="M594" s="31"/>
      <c r="N594" s="31"/>
      <c r="O594" s="31"/>
      <c r="P594" s="31"/>
      <c r="Q594" s="31"/>
      <c r="R594" s="31"/>
      <c r="T594" s="31"/>
      <c r="U594" s="31"/>
      <c r="V594" s="31"/>
      <c r="W594" s="31"/>
      <c r="X594" s="31"/>
      <c r="Y594" s="31"/>
      <c r="AA594" s="31"/>
      <c r="AB594" s="31"/>
      <c r="AC594" s="31"/>
      <c r="AD594" s="31"/>
      <c r="AE594" s="31"/>
      <c r="AF594" s="31"/>
      <c r="AG594" s="31"/>
    </row>
    <row r="595" spans="6:33" x14ac:dyDescent="0.3">
      <c r="F595" s="22"/>
      <c r="G595" s="22"/>
      <c r="H595" s="26"/>
      <c r="I595" s="38"/>
      <c r="M595" s="31"/>
      <c r="N595" s="31"/>
      <c r="O595" s="31"/>
      <c r="P595" s="31"/>
      <c r="Q595" s="31"/>
      <c r="R595" s="31"/>
      <c r="T595" s="31"/>
      <c r="U595" s="31"/>
      <c r="V595" s="31"/>
      <c r="W595" s="31"/>
      <c r="X595" s="31"/>
      <c r="Y595" s="31"/>
      <c r="AA595" s="31"/>
      <c r="AB595" s="31"/>
      <c r="AC595" s="31"/>
      <c r="AD595" s="31"/>
      <c r="AE595" s="31"/>
      <c r="AF595" s="31"/>
      <c r="AG595" s="31"/>
    </row>
    <row r="596" spans="6:33" x14ac:dyDescent="0.3">
      <c r="F596" s="22"/>
      <c r="G596" s="22"/>
      <c r="H596" s="26"/>
      <c r="I596" s="38"/>
      <c r="M596" s="31"/>
      <c r="N596" s="31"/>
      <c r="O596" s="31"/>
      <c r="P596" s="31"/>
      <c r="Q596" s="31"/>
      <c r="R596" s="31"/>
      <c r="T596" s="31"/>
      <c r="U596" s="31"/>
      <c r="V596" s="31"/>
      <c r="W596" s="31"/>
      <c r="X596" s="31"/>
      <c r="Y596" s="31"/>
      <c r="AA596" s="31"/>
      <c r="AB596" s="31"/>
      <c r="AC596" s="31"/>
      <c r="AD596" s="31"/>
      <c r="AE596" s="31"/>
      <c r="AF596" s="31"/>
      <c r="AG596" s="31"/>
    </row>
    <row r="597" spans="6:33" x14ac:dyDescent="0.3">
      <c r="F597" s="22"/>
      <c r="G597" s="22"/>
      <c r="H597" s="26"/>
      <c r="I597" s="38"/>
      <c r="M597" s="31"/>
      <c r="N597" s="31"/>
      <c r="O597" s="31"/>
      <c r="P597" s="31"/>
      <c r="Q597" s="31"/>
      <c r="R597" s="31"/>
      <c r="T597" s="31"/>
      <c r="U597" s="31"/>
      <c r="V597" s="31"/>
      <c r="W597" s="31"/>
      <c r="X597" s="31"/>
      <c r="Y597" s="31"/>
      <c r="AA597" s="31"/>
      <c r="AB597" s="31"/>
      <c r="AC597" s="31"/>
      <c r="AD597" s="31"/>
      <c r="AE597" s="31"/>
      <c r="AF597" s="31"/>
      <c r="AG597" s="31"/>
    </row>
    <row r="598" spans="6:33" x14ac:dyDescent="0.3">
      <c r="F598" s="22"/>
      <c r="G598" s="22"/>
      <c r="H598" s="26"/>
      <c r="I598" s="38"/>
      <c r="M598" s="31"/>
      <c r="N598" s="31"/>
      <c r="O598" s="31"/>
      <c r="P598" s="31"/>
      <c r="Q598" s="31"/>
      <c r="R598" s="31"/>
      <c r="T598" s="31"/>
      <c r="U598" s="31"/>
      <c r="V598" s="31"/>
      <c r="W598" s="31"/>
      <c r="X598" s="31"/>
      <c r="Y598" s="31"/>
      <c r="AA598" s="31"/>
      <c r="AB598" s="31"/>
      <c r="AC598" s="31"/>
      <c r="AD598" s="31"/>
      <c r="AE598" s="31"/>
      <c r="AF598" s="31"/>
      <c r="AG598" s="31"/>
    </row>
    <row r="599" spans="6:33" x14ac:dyDescent="0.3">
      <c r="F599" s="22"/>
      <c r="G599" s="22"/>
      <c r="H599" s="26"/>
      <c r="I599" s="38"/>
      <c r="M599" s="31"/>
      <c r="N599" s="31"/>
      <c r="O599" s="31"/>
      <c r="P599" s="31"/>
      <c r="Q599" s="31"/>
      <c r="R599" s="31"/>
      <c r="T599" s="31"/>
      <c r="U599" s="31"/>
      <c r="V599" s="31"/>
      <c r="W599" s="31"/>
      <c r="X599" s="31"/>
      <c r="Y599" s="31"/>
      <c r="AA599" s="31"/>
      <c r="AB599" s="31"/>
      <c r="AC599" s="31"/>
      <c r="AD599" s="31"/>
      <c r="AE599" s="31"/>
      <c r="AF599" s="31"/>
      <c r="AG599" s="31"/>
    </row>
    <row r="600" spans="6:33" x14ac:dyDescent="0.3">
      <c r="F600" s="22"/>
      <c r="G600" s="22"/>
      <c r="H600" s="26"/>
      <c r="I600" s="38"/>
      <c r="M600" s="31"/>
      <c r="N600" s="31"/>
      <c r="O600" s="31"/>
      <c r="P600" s="31"/>
      <c r="Q600" s="31"/>
      <c r="R600" s="31"/>
      <c r="T600" s="31"/>
      <c r="U600" s="31"/>
      <c r="V600" s="31"/>
      <c r="W600" s="31"/>
      <c r="X600" s="31"/>
      <c r="Y600" s="31"/>
      <c r="AA600" s="31"/>
      <c r="AB600" s="31"/>
      <c r="AC600" s="31"/>
      <c r="AD600" s="31"/>
      <c r="AE600" s="31"/>
      <c r="AF600" s="31"/>
      <c r="AG600" s="31"/>
    </row>
    <row r="601" spans="6:33" x14ac:dyDescent="0.3">
      <c r="F601" s="22"/>
      <c r="G601" s="22"/>
      <c r="H601" s="26"/>
      <c r="I601" s="38"/>
      <c r="M601" s="31"/>
      <c r="N601" s="31"/>
      <c r="O601" s="31"/>
      <c r="P601" s="31"/>
      <c r="Q601" s="31"/>
      <c r="R601" s="31"/>
      <c r="T601" s="31"/>
      <c r="U601" s="31"/>
      <c r="V601" s="31"/>
      <c r="W601" s="31"/>
      <c r="X601" s="31"/>
      <c r="Y601" s="31"/>
      <c r="AA601" s="31"/>
      <c r="AB601" s="31"/>
      <c r="AC601" s="31"/>
      <c r="AD601" s="31"/>
      <c r="AE601" s="31"/>
      <c r="AF601" s="31"/>
      <c r="AG601" s="31"/>
    </row>
    <row r="602" spans="6:33" x14ac:dyDescent="0.3">
      <c r="F602" s="22"/>
      <c r="G602" s="22"/>
      <c r="H602" s="26"/>
      <c r="I602" s="38"/>
      <c r="M602" s="31"/>
      <c r="N602" s="31"/>
      <c r="O602" s="31"/>
      <c r="P602" s="31"/>
      <c r="Q602" s="31"/>
      <c r="R602" s="31"/>
      <c r="T602" s="31"/>
      <c r="U602" s="31"/>
      <c r="V602" s="31"/>
      <c r="W602" s="31"/>
      <c r="X602" s="31"/>
      <c r="Y602" s="31"/>
      <c r="AA602" s="31"/>
      <c r="AB602" s="31"/>
      <c r="AC602" s="31"/>
      <c r="AD602" s="31"/>
      <c r="AE602" s="31"/>
      <c r="AF602" s="31"/>
      <c r="AG602" s="31"/>
    </row>
    <row r="603" spans="6:33" x14ac:dyDescent="0.3">
      <c r="F603" s="22"/>
      <c r="G603" s="22"/>
      <c r="H603" s="26"/>
      <c r="I603" s="38"/>
      <c r="M603" s="31"/>
      <c r="N603" s="31"/>
      <c r="O603" s="31"/>
      <c r="P603" s="31"/>
      <c r="Q603" s="31"/>
      <c r="R603" s="31"/>
      <c r="T603" s="31"/>
      <c r="U603" s="31"/>
      <c r="V603" s="31"/>
      <c r="W603" s="31"/>
      <c r="X603" s="31"/>
      <c r="Y603" s="31"/>
      <c r="AA603" s="31"/>
      <c r="AB603" s="31"/>
      <c r="AC603" s="31"/>
      <c r="AD603" s="31"/>
      <c r="AE603" s="31"/>
      <c r="AF603" s="31"/>
      <c r="AG603" s="31"/>
    </row>
    <row r="604" spans="6:33" x14ac:dyDescent="0.3">
      <c r="F604" s="22"/>
      <c r="G604" s="22"/>
      <c r="H604" s="26"/>
      <c r="I604" s="38"/>
      <c r="M604" s="31"/>
      <c r="N604" s="31"/>
      <c r="O604" s="31"/>
      <c r="P604" s="31"/>
      <c r="Q604" s="31"/>
      <c r="R604" s="31"/>
      <c r="T604" s="31"/>
      <c r="U604" s="31"/>
      <c r="V604" s="31"/>
      <c r="W604" s="31"/>
      <c r="X604" s="31"/>
      <c r="Y604" s="31"/>
      <c r="AA604" s="31"/>
      <c r="AB604" s="31"/>
      <c r="AC604" s="31"/>
      <c r="AD604" s="31"/>
      <c r="AE604" s="31"/>
      <c r="AF604" s="31"/>
      <c r="AG604" s="31"/>
    </row>
    <row r="605" spans="6:33" x14ac:dyDescent="0.3">
      <c r="F605" s="22"/>
      <c r="G605" s="22"/>
      <c r="H605" s="26"/>
      <c r="I605" s="38"/>
      <c r="M605" s="31"/>
      <c r="N605" s="31"/>
      <c r="O605" s="31"/>
      <c r="P605" s="31"/>
      <c r="Q605" s="31"/>
      <c r="R605" s="31"/>
      <c r="T605" s="31"/>
      <c r="U605" s="31"/>
      <c r="V605" s="31"/>
      <c r="W605" s="31"/>
      <c r="X605" s="31"/>
      <c r="Y605" s="31"/>
      <c r="AA605" s="31"/>
      <c r="AB605" s="31"/>
      <c r="AC605" s="31"/>
      <c r="AD605" s="31"/>
      <c r="AE605" s="31"/>
      <c r="AF605" s="31"/>
      <c r="AG605" s="31"/>
    </row>
    <row r="606" spans="6:33" x14ac:dyDescent="0.3">
      <c r="F606" s="22"/>
      <c r="G606" s="22"/>
      <c r="H606" s="26"/>
      <c r="I606" s="38"/>
      <c r="M606" s="31"/>
      <c r="N606" s="31"/>
      <c r="O606" s="31"/>
      <c r="P606" s="31"/>
      <c r="Q606" s="31"/>
      <c r="R606" s="31"/>
      <c r="T606" s="31"/>
      <c r="U606" s="31"/>
      <c r="V606" s="31"/>
      <c r="W606" s="31"/>
      <c r="X606" s="31"/>
      <c r="Y606" s="31"/>
      <c r="AA606" s="31"/>
      <c r="AB606" s="31"/>
      <c r="AC606" s="31"/>
      <c r="AD606" s="31"/>
      <c r="AE606" s="31"/>
      <c r="AF606" s="31"/>
      <c r="AG606" s="31"/>
    </row>
    <row r="607" spans="6:33" x14ac:dyDescent="0.3">
      <c r="F607" s="22"/>
      <c r="G607" s="22"/>
      <c r="H607" s="26"/>
      <c r="I607" s="38"/>
      <c r="M607" s="31"/>
      <c r="N607" s="31"/>
      <c r="O607" s="31"/>
      <c r="P607" s="31"/>
      <c r="Q607" s="31"/>
      <c r="R607" s="31"/>
      <c r="T607" s="31"/>
      <c r="U607" s="31"/>
      <c r="V607" s="31"/>
      <c r="W607" s="31"/>
      <c r="X607" s="31"/>
      <c r="Y607" s="31"/>
      <c r="AA607" s="31"/>
      <c r="AB607" s="31"/>
      <c r="AC607" s="31"/>
      <c r="AD607" s="31"/>
      <c r="AE607" s="31"/>
      <c r="AF607" s="31"/>
      <c r="AG607" s="31"/>
    </row>
    <row r="608" spans="6:33" x14ac:dyDescent="0.3">
      <c r="F608" s="22"/>
      <c r="G608" s="22"/>
      <c r="H608" s="26"/>
      <c r="I608" s="38"/>
      <c r="M608" s="31"/>
      <c r="N608" s="31"/>
      <c r="O608" s="31"/>
      <c r="P608" s="31"/>
      <c r="Q608" s="31"/>
      <c r="R608" s="31"/>
      <c r="T608" s="31"/>
      <c r="U608" s="31"/>
      <c r="V608" s="31"/>
      <c r="W608" s="31"/>
      <c r="X608" s="31"/>
      <c r="Y608" s="31"/>
      <c r="AA608" s="31"/>
      <c r="AB608" s="31"/>
      <c r="AC608" s="31"/>
      <c r="AD608" s="31"/>
      <c r="AE608" s="31"/>
      <c r="AF608" s="31"/>
      <c r="AG608" s="31"/>
    </row>
    <row r="609" spans="6:33" x14ac:dyDescent="0.3">
      <c r="F609" s="22"/>
      <c r="G609" s="22"/>
      <c r="H609" s="26"/>
      <c r="I609" s="38"/>
      <c r="M609" s="31"/>
      <c r="N609" s="31"/>
      <c r="O609" s="31"/>
      <c r="P609" s="31"/>
      <c r="Q609" s="31"/>
      <c r="R609" s="31"/>
      <c r="T609" s="31"/>
      <c r="U609" s="31"/>
      <c r="V609" s="31"/>
      <c r="W609" s="31"/>
      <c r="X609" s="31"/>
      <c r="Y609" s="31"/>
      <c r="AA609" s="31"/>
      <c r="AB609" s="31"/>
      <c r="AC609" s="31"/>
      <c r="AD609" s="31"/>
      <c r="AE609" s="31"/>
      <c r="AF609" s="31"/>
      <c r="AG609" s="31"/>
    </row>
    <row r="610" spans="6:33" x14ac:dyDescent="0.3">
      <c r="F610" s="22"/>
      <c r="G610" s="22"/>
      <c r="H610" s="26"/>
      <c r="I610" s="38"/>
      <c r="M610" s="31"/>
      <c r="N610" s="31"/>
      <c r="O610" s="31"/>
      <c r="P610" s="31"/>
      <c r="Q610" s="31"/>
      <c r="R610" s="31"/>
      <c r="T610" s="31"/>
      <c r="U610" s="31"/>
      <c r="V610" s="31"/>
      <c r="W610" s="31"/>
      <c r="X610" s="31"/>
      <c r="Y610" s="31"/>
      <c r="AA610" s="31"/>
      <c r="AB610" s="31"/>
      <c r="AC610" s="31"/>
      <c r="AD610" s="31"/>
      <c r="AE610" s="31"/>
      <c r="AF610" s="31"/>
      <c r="AG610" s="31"/>
    </row>
    <row r="611" spans="6:33" x14ac:dyDescent="0.3">
      <c r="F611" s="22"/>
      <c r="G611" s="22"/>
      <c r="H611" s="26"/>
      <c r="I611" s="38"/>
      <c r="M611" s="31"/>
      <c r="N611" s="31"/>
      <c r="O611" s="31"/>
      <c r="P611" s="31"/>
      <c r="Q611" s="31"/>
      <c r="R611" s="31"/>
      <c r="T611" s="31"/>
      <c r="U611" s="31"/>
      <c r="V611" s="31"/>
      <c r="W611" s="31"/>
      <c r="X611" s="31"/>
      <c r="Y611" s="31"/>
      <c r="AA611" s="31"/>
      <c r="AB611" s="31"/>
      <c r="AC611" s="31"/>
      <c r="AD611" s="31"/>
      <c r="AE611" s="31"/>
      <c r="AF611" s="31"/>
      <c r="AG611" s="31"/>
    </row>
    <row r="612" spans="6:33" x14ac:dyDescent="0.3">
      <c r="F612" s="22"/>
      <c r="G612" s="22"/>
      <c r="H612" s="26"/>
      <c r="I612" s="38"/>
      <c r="M612" s="31"/>
      <c r="N612" s="31"/>
      <c r="O612" s="31"/>
      <c r="P612" s="31"/>
      <c r="Q612" s="31"/>
      <c r="R612" s="31"/>
      <c r="T612" s="31"/>
      <c r="U612" s="31"/>
      <c r="V612" s="31"/>
      <c r="W612" s="31"/>
      <c r="X612" s="31"/>
      <c r="Y612" s="31"/>
      <c r="AA612" s="31"/>
      <c r="AB612" s="31"/>
      <c r="AC612" s="31"/>
      <c r="AD612" s="31"/>
      <c r="AE612" s="31"/>
      <c r="AF612" s="31"/>
      <c r="AG612" s="31"/>
    </row>
    <row r="613" spans="6:33" x14ac:dyDescent="0.3">
      <c r="F613" s="22"/>
      <c r="G613" s="22"/>
      <c r="H613" s="26"/>
      <c r="I613" s="38"/>
      <c r="M613" s="31"/>
      <c r="N613" s="31"/>
      <c r="O613" s="31"/>
      <c r="P613" s="31"/>
      <c r="Q613" s="31"/>
      <c r="R613" s="31"/>
      <c r="T613" s="31"/>
      <c r="U613" s="31"/>
      <c r="V613" s="31"/>
      <c r="W613" s="31"/>
      <c r="X613" s="31"/>
      <c r="Y613" s="31"/>
      <c r="AA613" s="31"/>
      <c r="AB613" s="31"/>
      <c r="AC613" s="31"/>
      <c r="AD613" s="31"/>
      <c r="AE613" s="31"/>
      <c r="AF613" s="31"/>
      <c r="AG613" s="31"/>
    </row>
    <row r="614" spans="6:33" x14ac:dyDescent="0.3">
      <c r="F614" s="22"/>
      <c r="G614" s="22"/>
      <c r="H614" s="26"/>
      <c r="I614" s="38"/>
      <c r="M614" s="31"/>
      <c r="N614" s="31"/>
      <c r="O614" s="31"/>
      <c r="P614" s="31"/>
      <c r="Q614" s="31"/>
      <c r="R614" s="31"/>
      <c r="T614" s="31"/>
      <c r="U614" s="31"/>
      <c r="V614" s="31"/>
      <c r="W614" s="31"/>
      <c r="X614" s="31"/>
      <c r="Y614" s="31"/>
      <c r="AA614" s="31"/>
      <c r="AB614" s="31"/>
      <c r="AC614" s="31"/>
      <c r="AD614" s="31"/>
      <c r="AE614" s="31"/>
      <c r="AF614" s="31"/>
      <c r="AG614" s="31"/>
    </row>
    <row r="615" spans="6:33" x14ac:dyDescent="0.3">
      <c r="F615" s="22"/>
      <c r="G615" s="22"/>
      <c r="H615" s="26"/>
      <c r="I615" s="38"/>
      <c r="M615" s="31"/>
      <c r="N615" s="31"/>
      <c r="O615" s="31"/>
      <c r="P615" s="31"/>
      <c r="Q615" s="31"/>
      <c r="R615" s="31"/>
      <c r="T615" s="31"/>
      <c r="U615" s="31"/>
      <c r="V615" s="31"/>
      <c r="W615" s="31"/>
      <c r="X615" s="31"/>
      <c r="Y615" s="31"/>
      <c r="AA615" s="31"/>
      <c r="AB615" s="31"/>
      <c r="AC615" s="31"/>
      <c r="AD615" s="31"/>
      <c r="AE615" s="31"/>
      <c r="AF615" s="31"/>
      <c r="AG615" s="31"/>
    </row>
    <row r="616" spans="6:33" x14ac:dyDescent="0.3">
      <c r="F616" s="22"/>
      <c r="G616" s="22"/>
      <c r="H616" s="26"/>
      <c r="I616" s="38"/>
      <c r="M616" s="31"/>
      <c r="N616" s="31"/>
      <c r="O616" s="31"/>
      <c r="P616" s="31"/>
      <c r="Q616" s="31"/>
      <c r="R616" s="31"/>
      <c r="T616" s="31"/>
      <c r="U616" s="31"/>
      <c r="V616" s="31"/>
      <c r="W616" s="31"/>
      <c r="X616" s="31"/>
      <c r="Y616" s="31"/>
      <c r="AA616" s="31"/>
      <c r="AB616" s="31"/>
      <c r="AC616" s="31"/>
      <c r="AD616" s="31"/>
      <c r="AE616" s="31"/>
      <c r="AF616" s="31"/>
      <c r="AG616" s="31"/>
    </row>
    <row r="617" spans="6:33" x14ac:dyDescent="0.3">
      <c r="F617" s="22"/>
      <c r="G617" s="22"/>
      <c r="H617" s="26"/>
      <c r="I617" s="38"/>
      <c r="M617" s="31"/>
      <c r="N617" s="31"/>
      <c r="O617" s="31"/>
      <c r="P617" s="31"/>
      <c r="Q617" s="31"/>
      <c r="R617" s="31"/>
      <c r="T617" s="31"/>
      <c r="U617" s="31"/>
      <c r="V617" s="31"/>
      <c r="W617" s="31"/>
      <c r="X617" s="31"/>
      <c r="Y617" s="31"/>
      <c r="AA617" s="31"/>
      <c r="AB617" s="31"/>
      <c r="AC617" s="31"/>
      <c r="AD617" s="31"/>
      <c r="AE617" s="31"/>
      <c r="AF617" s="31"/>
      <c r="AG617" s="31"/>
    </row>
    <row r="618" spans="6:33" x14ac:dyDescent="0.3">
      <c r="F618" s="22"/>
      <c r="G618" s="22"/>
      <c r="H618" s="26"/>
      <c r="I618" s="38"/>
      <c r="M618" s="31"/>
      <c r="N618" s="31"/>
      <c r="O618" s="31"/>
      <c r="P618" s="31"/>
      <c r="Q618" s="31"/>
      <c r="R618" s="31"/>
      <c r="T618" s="31"/>
      <c r="U618" s="31"/>
      <c r="V618" s="31"/>
      <c r="W618" s="31"/>
      <c r="X618" s="31"/>
      <c r="Y618" s="31"/>
      <c r="AA618" s="31"/>
      <c r="AB618" s="31"/>
      <c r="AC618" s="31"/>
      <c r="AD618" s="31"/>
      <c r="AE618" s="31"/>
      <c r="AF618" s="31"/>
      <c r="AG618" s="31"/>
    </row>
    <row r="619" spans="6:33" x14ac:dyDescent="0.3">
      <c r="F619" s="22"/>
      <c r="G619" s="22"/>
      <c r="H619" s="26"/>
      <c r="I619" s="38"/>
      <c r="M619" s="31"/>
      <c r="N619" s="31"/>
      <c r="O619" s="31"/>
      <c r="P619" s="31"/>
      <c r="Q619" s="31"/>
      <c r="R619" s="31"/>
      <c r="T619" s="31"/>
      <c r="U619" s="31"/>
      <c r="V619" s="31"/>
      <c r="W619" s="31"/>
      <c r="X619" s="31"/>
      <c r="Y619" s="31"/>
      <c r="AA619" s="31"/>
      <c r="AB619" s="31"/>
      <c r="AC619" s="31"/>
      <c r="AD619" s="31"/>
      <c r="AE619" s="31"/>
      <c r="AF619" s="31"/>
      <c r="AG619" s="31"/>
    </row>
    <row r="620" spans="6:33" x14ac:dyDescent="0.3">
      <c r="F620" s="22"/>
      <c r="G620" s="22"/>
      <c r="H620" s="26"/>
      <c r="I620" s="38"/>
      <c r="M620" s="31"/>
      <c r="N620" s="31"/>
      <c r="O620" s="31"/>
      <c r="P620" s="31"/>
      <c r="Q620" s="31"/>
      <c r="R620" s="31"/>
      <c r="T620" s="31"/>
      <c r="U620" s="31"/>
      <c r="V620" s="31"/>
      <c r="W620" s="31"/>
      <c r="X620" s="31"/>
      <c r="Y620" s="31"/>
      <c r="AA620" s="31"/>
      <c r="AB620" s="31"/>
      <c r="AC620" s="31"/>
      <c r="AD620" s="31"/>
      <c r="AE620" s="31"/>
      <c r="AF620" s="31"/>
      <c r="AG620" s="31"/>
    </row>
    <row r="621" spans="6:33" x14ac:dyDescent="0.3">
      <c r="F621" s="22"/>
      <c r="G621" s="22"/>
      <c r="H621" s="26"/>
      <c r="I621" s="38"/>
      <c r="M621" s="31"/>
      <c r="N621" s="31"/>
      <c r="O621" s="31"/>
      <c r="P621" s="31"/>
      <c r="Q621" s="31"/>
      <c r="R621" s="31"/>
      <c r="T621" s="31"/>
      <c r="U621" s="31"/>
      <c r="V621" s="31"/>
      <c r="W621" s="31"/>
      <c r="X621" s="31"/>
      <c r="Y621" s="31"/>
      <c r="AA621" s="31"/>
      <c r="AB621" s="31"/>
      <c r="AC621" s="31"/>
      <c r="AD621" s="31"/>
      <c r="AE621" s="31"/>
      <c r="AF621" s="31"/>
      <c r="AG621" s="31"/>
    </row>
    <row r="622" spans="6:33" x14ac:dyDescent="0.3">
      <c r="F622" s="22"/>
      <c r="G622" s="22"/>
      <c r="H622" s="26"/>
      <c r="I622" s="38"/>
      <c r="M622" s="31"/>
      <c r="N622" s="31"/>
      <c r="O622" s="31"/>
      <c r="P622" s="31"/>
      <c r="Q622" s="31"/>
      <c r="R622" s="31"/>
      <c r="T622" s="31"/>
      <c r="U622" s="31"/>
      <c r="V622" s="31"/>
      <c r="W622" s="31"/>
      <c r="X622" s="31"/>
      <c r="Y622" s="31"/>
      <c r="AA622" s="31"/>
      <c r="AB622" s="31"/>
      <c r="AC622" s="31"/>
      <c r="AD622" s="31"/>
      <c r="AE622" s="31"/>
      <c r="AF622" s="31"/>
      <c r="AG622" s="31"/>
    </row>
    <row r="623" spans="6:33" x14ac:dyDescent="0.3">
      <c r="F623" s="22"/>
      <c r="G623" s="22"/>
      <c r="H623" s="26"/>
      <c r="I623" s="38"/>
      <c r="M623" s="31"/>
      <c r="N623" s="31"/>
      <c r="O623" s="31"/>
      <c r="P623" s="31"/>
      <c r="Q623" s="31"/>
      <c r="R623" s="31"/>
      <c r="T623" s="31"/>
      <c r="U623" s="31"/>
      <c r="V623" s="31"/>
      <c r="W623" s="31"/>
      <c r="X623" s="31"/>
      <c r="Y623" s="31"/>
      <c r="AA623" s="31"/>
      <c r="AB623" s="31"/>
      <c r="AC623" s="31"/>
      <c r="AD623" s="31"/>
      <c r="AE623" s="31"/>
      <c r="AF623" s="31"/>
      <c r="AG623" s="31"/>
    </row>
    <row r="624" spans="6:33" x14ac:dyDescent="0.3">
      <c r="F624" s="22"/>
      <c r="G624" s="22"/>
      <c r="H624" s="26"/>
      <c r="I624" s="38"/>
      <c r="M624" s="31"/>
      <c r="N624" s="31"/>
      <c r="O624" s="31"/>
      <c r="P624" s="31"/>
      <c r="Q624" s="31"/>
      <c r="R624" s="31"/>
      <c r="T624" s="31"/>
      <c r="U624" s="31"/>
      <c r="V624" s="31"/>
      <c r="W624" s="31"/>
      <c r="X624" s="31"/>
      <c r="Y624" s="31"/>
      <c r="AA624" s="31"/>
      <c r="AB624" s="31"/>
      <c r="AC624" s="31"/>
      <c r="AD624" s="31"/>
      <c r="AE624" s="31"/>
      <c r="AF624" s="31"/>
      <c r="AG624" s="31"/>
    </row>
    <row r="625" spans="6:43" x14ac:dyDescent="0.3">
      <c r="F625" s="22"/>
      <c r="G625" s="22"/>
      <c r="H625" s="26"/>
      <c r="I625" s="38"/>
      <c r="M625" s="31"/>
      <c r="N625" s="31"/>
      <c r="O625" s="31"/>
      <c r="P625" s="31"/>
      <c r="Q625" s="31"/>
      <c r="R625" s="31"/>
      <c r="T625" s="31"/>
      <c r="U625" s="31"/>
      <c r="V625" s="31"/>
      <c r="W625" s="31"/>
      <c r="X625" s="31"/>
      <c r="Y625" s="31"/>
      <c r="AA625" s="31"/>
      <c r="AB625" s="31"/>
      <c r="AC625" s="31"/>
      <c r="AD625" s="31"/>
      <c r="AE625" s="31"/>
      <c r="AF625" s="31"/>
      <c r="AG625" s="31"/>
    </row>
    <row r="626" spans="6:43" x14ac:dyDescent="0.3">
      <c r="F626" s="22"/>
      <c r="G626" s="22"/>
      <c r="H626" s="26"/>
      <c r="I626" s="38"/>
      <c r="M626" s="31"/>
      <c r="N626" s="31"/>
      <c r="O626" s="31"/>
      <c r="P626" s="31"/>
      <c r="Q626" s="31"/>
      <c r="R626" s="31"/>
      <c r="T626" s="31"/>
      <c r="U626" s="31"/>
      <c r="V626" s="31"/>
      <c r="W626" s="31"/>
      <c r="X626" s="31"/>
      <c r="Y626" s="31"/>
      <c r="AA626" s="31"/>
      <c r="AB626" s="31"/>
      <c r="AC626" s="31"/>
      <c r="AD626" s="31"/>
      <c r="AE626" s="31"/>
      <c r="AF626" s="31"/>
      <c r="AG626" s="31"/>
    </row>
    <row r="628" spans="6:43" x14ac:dyDescent="0.3">
      <c r="G628" s="39"/>
      <c r="H628" s="39"/>
      <c r="I628" s="39"/>
      <c r="J628" s="39"/>
      <c r="K628" s="27" t="s">
        <v>97</v>
      </c>
      <c r="L628" s="39">
        <f>S628</f>
        <v>0.6</v>
      </c>
      <c r="M628" s="24" t="s">
        <v>7</v>
      </c>
      <c r="N628" s="24" t="s">
        <v>8</v>
      </c>
      <c r="O628" s="24" t="s">
        <v>9</v>
      </c>
      <c r="P628" s="24" t="s">
        <v>10</v>
      </c>
      <c r="Q628" s="24" t="s">
        <v>11</v>
      </c>
      <c r="R628" s="24" t="s">
        <v>12</v>
      </c>
      <c r="S628" s="30">
        <f>X292</f>
        <v>0.6</v>
      </c>
      <c r="T628" s="24" t="s">
        <v>7</v>
      </c>
      <c r="U628" s="24" t="s">
        <v>8</v>
      </c>
      <c r="V628" s="24" t="s">
        <v>9</v>
      </c>
      <c r="W628" s="24" t="s">
        <v>10</v>
      </c>
      <c r="X628" s="24" t="s">
        <v>11</v>
      </c>
      <c r="Y628" s="40" t="s">
        <v>12</v>
      </c>
      <c r="Z628" s="39">
        <f t="shared" ref="Z628:Z635" si="105">S628</f>
        <v>0.6</v>
      </c>
      <c r="AA628" s="24" t="s">
        <v>7</v>
      </c>
      <c r="AB628" s="24" t="s">
        <v>8</v>
      </c>
      <c r="AC628" s="24" t="s">
        <v>9</v>
      </c>
      <c r="AD628" s="24" t="s">
        <v>10</v>
      </c>
      <c r="AE628" s="24" t="s">
        <v>11</v>
      </c>
      <c r="AF628" s="40" t="s">
        <v>12</v>
      </c>
      <c r="AK628" s="39"/>
      <c r="AL628" s="39"/>
      <c r="AM628" s="39"/>
      <c r="AN628" s="39"/>
      <c r="AO628" s="39"/>
    </row>
    <row r="629" spans="6:43" x14ac:dyDescent="0.3">
      <c r="G629" s="31"/>
      <c r="H629" s="31"/>
      <c r="I629" s="31"/>
      <c r="J629" s="31"/>
      <c r="K629" s="31"/>
      <c r="L629" s="31" t="str">
        <f>S629</f>
        <v>ALL</v>
      </c>
      <c r="M629" s="31">
        <f>-1 *AVERAGE(M339:M626)</f>
        <v>-0.30024790799455492</v>
      </c>
      <c r="N629" s="31">
        <f t="shared" ref="N629:R629" si="106">-1 *AVERAGE(N339:N626)</f>
        <v>-0.31009231787724706</v>
      </c>
      <c r="O629" s="31">
        <f t="shared" si="106"/>
        <v>0.22490143537984383</v>
      </c>
      <c r="P629" s="31">
        <f t="shared" si="106"/>
        <v>-0.13744944667529971</v>
      </c>
      <c r="Q629" s="31">
        <f t="shared" si="106"/>
        <v>0.13482612912007202</v>
      </c>
      <c r="R629" s="31">
        <f t="shared" si="106"/>
        <v>-1.2111990862247635</v>
      </c>
      <c r="S629" s="31" t="s">
        <v>98</v>
      </c>
      <c r="T629" s="31">
        <f>-1 *AVERAGE(T339:T626)</f>
        <v>-0.13879107350362516</v>
      </c>
      <c r="U629" s="31">
        <f t="shared" ref="U629:Y629" si="107">-1 *AVERAGE(U339:U626)</f>
        <v>-0.11549247460086855</v>
      </c>
      <c r="V629" s="31">
        <f t="shared" si="107"/>
        <v>0.23669136338206492</v>
      </c>
      <c r="W629" s="31">
        <f t="shared" si="107"/>
        <v>-0.13923100214482256</v>
      </c>
      <c r="X629" s="31">
        <f t="shared" si="107"/>
        <v>-0.18372176184706365</v>
      </c>
      <c r="Y629" s="31">
        <f t="shared" si="107"/>
        <v>-1.4003012662505141</v>
      </c>
      <c r="Z629" s="31" t="str">
        <f t="shared" si="105"/>
        <v>ALL</v>
      </c>
      <c r="AA629" s="31">
        <f>-1 *AVERAGE(AA339:AA626)</f>
        <v>0.58568274977767576</v>
      </c>
      <c r="AB629" s="31">
        <f t="shared" ref="AB629:AF629" si="108">-1 *AVERAGE(AB339:AB626)</f>
        <v>0.60549397374311076</v>
      </c>
      <c r="AC629" s="31">
        <f t="shared" si="108"/>
        <v>0.68852175282153172</v>
      </c>
      <c r="AD629" s="31">
        <f t="shared" si="108"/>
        <v>0.56586627241246723</v>
      </c>
      <c r="AE629" s="31">
        <f t="shared" si="108"/>
        <v>0.59192787725706064</v>
      </c>
      <c r="AF629" s="31">
        <f t="shared" si="108"/>
        <v>-0.64666122126412517</v>
      </c>
      <c r="AK629" s="31"/>
      <c r="AL629" s="31"/>
      <c r="AM629" s="31"/>
      <c r="AN629" s="31"/>
      <c r="AO629" s="31"/>
    </row>
    <row r="630" spans="6:43" x14ac:dyDescent="0.3">
      <c r="G630" s="31"/>
      <c r="H630" s="31"/>
      <c r="I630" s="31"/>
      <c r="J630" s="31"/>
      <c r="K630" s="31"/>
      <c r="L630" s="31" t="str">
        <f>S630</f>
        <v>Gain &gt; 0.6</v>
      </c>
      <c r="M630" s="31">
        <f t="shared" ref="M630:R630" si="109">-1* AVERAGEIF($BB339:$BB626,"&gt;"&amp;$S628,M339:M626)</f>
        <v>0.29805707900989559</v>
      </c>
      <c r="N630" s="31">
        <f t="shared" si="109"/>
        <v>0.28962646566198597</v>
      </c>
      <c r="O630" s="31">
        <f t="shared" si="109"/>
        <v>0.82360580038234021</v>
      </c>
      <c r="P630" s="31">
        <f t="shared" si="109"/>
        <v>0.76168577811203497</v>
      </c>
      <c r="Q630" s="31">
        <f t="shared" si="109"/>
        <v>0.37755423193652426</v>
      </c>
      <c r="R630" s="31">
        <f t="shared" si="109"/>
        <v>0.78356177510365832</v>
      </c>
      <c r="S630" s="31" t="str">
        <f>"Gain &gt; "&amp;S628</f>
        <v>Gain &gt; 0.6</v>
      </c>
      <c r="T630" s="31">
        <f t="shared" ref="T630:Y630" si="110">-1* AVERAGEIF($BB339:$BB626,"&gt;"&amp;$S628,T339:T626)</f>
        <v>0.2446250062375499</v>
      </c>
      <c r="U630" s="31">
        <f t="shared" si="110"/>
        <v>0.29331992902035126</v>
      </c>
      <c r="V630" s="31">
        <f t="shared" si="110"/>
        <v>0.56602436527090239</v>
      </c>
      <c r="W630" s="31">
        <f t="shared" si="110"/>
        <v>0.60420781341190022</v>
      </c>
      <c r="X630" s="31">
        <f t="shared" si="110"/>
        <v>0.32133862417113629</v>
      </c>
      <c r="Y630" s="31">
        <f t="shared" si="110"/>
        <v>0.19742245719038373</v>
      </c>
      <c r="Z630" s="31" t="str">
        <f t="shared" si="105"/>
        <v>Gain &gt; 0.6</v>
      </c>
      <c r="AA630" s="31">
        <f t="shared" ref="AA630:AF630" si="111">-1* AVERAGEIF($BB339:$BB626,"&gt;"&amp;$S628,AA339:AA626)</f>
        <v>0.68744540787390562</v>
      </c>
      <c r="AB630" s="31">
        <f t="shared" si="111"/>
        <v>0.72843385607272704</v>
      </c>
      <c r="AC630" s="31">
        <f t="shared" si="111"/>
        <v>0.79905217031081088</v>
      </c>
      <c r="AD630" s="31">
        <f t="shared" si="111"/>
        <v>0.82438089126713043</v>
      </c>
      <c r="AE630" s="31">
        <f t="shared" si="111"/>
        <v>0.76926683882385805</v>
      </c>
      <c r="AF630" s="31">
        <f t="shared" si="111"/>
        <v>0.49271563047112088</v>
      </c>
      <c r="AK630" s="31"/>
      <c r="AL630" s="31"/>
      <c r="AM630" s="31"/>
      <c r="AN630" s="31"/>
      <c r="AO630" s="31"/>
    </row>
    <row r="631" spans="6:43" x14ac:dyDescent="0.3">
      <c r="L631" s="31" t="str">
        <f>S631</f>
        <v xml:space="preserve">Gain &gt; 0 </v>
      </c>
      <c r="M631" s="31">
        <f>-1* AVERAGEIF($J339:$J626,"=1",M339:M626)</f>
        <v>-8.2165075570282298E-2</v>
      </c>
      <c r="N631" s="31">
        <f t="shared" ref="N631:R631" si="112">-1* AVERAGEIF($J339:$J626,"=1",N339:N626)</f>
        <v>-9.0524379806126001E-2</v>
      </c>
      <c r="O631" s="31">
        <f t="shared" si="112"/>
        <v>0.34479600457542969</v>
      </c>
      <c r="P631" s="31">
        <f t="shared" si="112"/>
        <v>0.1193143955071272</v>
      </c>
      <c r="Q631" s="31">
        <f t="shared" si="112"/>
        <v>0.18318278358584544</v>
      </c>
      <c r="R631" s="31">
        <f t="shared" si="112"/>
        <v>0.26733516840603277</v>
      </c>
      <c r="S631" s="31" t="s">
        <v>126</v>
      </c>
      <c r="T631" s="31">
        <f>-1* AVERAGEIF($J339:$J626,"=1",T339:T626)</f>
        <v>-1.1582493520654026E-2</v>
      </c>
      <c r="U631" s="31">
        <f t="shared" ref="U631:Y631" si="113">-1* AVERAGEIF($J339:$J626,"=1",U339:U626)</f>
        <v>1.2845600192520262E-2</v>
      </c>
      <c r="V631" s="31">
        <f t="shared" si="113"/>
        <v>0.32063841021080203</v>
      </c>
      <c r="W631" s="31">
        <f t="shared" si="113"/>
        <v>2.0150233135147778E-2</v>
      </c>
      <c r="X631" s="31">
        <f t="shared" si="113"/>
        <v>-7.9701074831077412E-2</v>
      </c>
      <c r="Y631" s="31">
        <f t="shared" si="113"/>
        <v>-0.50038336805305661</v>
      </c>
      <c r="Z631" s="31" t="str">
        <f t="shared" si="105"/>
        <v xml:space="preserve">Gain &gt; 0 </v>
      </c>
      <c r="AA631" s="31">
        <f>-1* AVERAGEIF($J339:$J626,"=1",AA339:AA626)</f>
        <v>0.61853109159693953</v>
      </c>
      <c r="AB631" s="31">
        <f t="shared" ref="AB631:AF631" si="114">-1* AVERAGEIF($J339:$J626,"=1",AB339:AB626)</f>
        <v>0.63947366447197873</v>
      </c>
      <c r="AC631" s="31">
        <f t="shared" si="114"/>
        <v>0.71718808890661445</v>
      </c>
      <c r="AD631" s="31">
        <f t="shared" si="114"/>
        <v>0.60623121133766267</v>
      </c>
      <c r="AE631" s="31">
        <f t="shared" si="114"/>
        <v>0.62059287676528008</v>
      </c>
      <c r="AF631" s="31">
        <f t="shared" si="114"/>
        <v>-5.8632725907505567E-2</v>
      </c>
      <c r="AK631" s="31"/>
      <c r="AL631" s="31"/>
      <c r="AM631" s="31"/>
      <c r="AN631" s="31"/>
      <c r="AO631" s="31"/>
      <c r="AQ631" s="33"/>
    </row>
    <row r="632" spans="6:43" x14ac:dyDescent="0.3">
      <c r="L632" s="31" t="str">
        <f t="shared" ref="L632:L635" si="115">S632</f>
        <v>Gain &lt;= 0</v>
      </c>
      <c r="M632" s="31">
        <f>-1* AVERAGEIF($J339:$J626,"=0",M339:M626)</f>
        <v>-0.48925302942892462</v>
      </c>
      <c r="N632" s="31">
        <f t="shared" ref="N632:R632" si="116">-1* AVERAGEIF($J339:$J626,"=0",N339:N626)</f>
        <v>-0.50038453087221846</v>
      </c>
      <c r="O632" s="31">
        <f t="shared" si="116"/>
        <v>0.12099280874366956</v>
      </c>
      <c r="P632" s="31">
        <f t="shared" si="116"/>
        <v>-0.35997810990006973</v>
      </c>
      <c r="Q632" s="31">
        <f t="shared" si="116"/>
        <v>9.2917028583068439E-2</v>
      </c>
      <c r="R632" s="31">
        <f t="shared" si="116"/>
        <v>-2.4925954402381203</v>
      </c>
      <c r="S632" s="31" t="s">
        <v>127</v>
      </c>
      <c r="T632" s="31">
        <f>-1* AVERAGEIF($J339:$J626,"=0",T339:T626)</f>
        <v>-0.2490385094888668</v>
      </c>
      <c r="U632" s="31">
        <f t="shared" ref="U632:Y632" si="117">-1* AVERAGEIF($J339:$J626,"=0",U339:U626)</f>
        <v>-0.22671880608847225</v>
      </c>
      <c r="V632" s="31">
        <f t="shared" si="117"/>
        <v>0.16393725613049276</v>
      </c>
      <c r="W632" s="31">
        <f t="shared" si="117"/>
        <v>-0.27736140605413018</v>
      </c>
      <c r="X632" s="31">
        <f t="shared" si="117"/>
        <v>-0.27387302392758506</v>
      </c>
      <c r="Y632" s="31">
        <f t="shared" si="117"/>
        <v>-2.1802301113549785</v>
      </c>
      <c r="Z632" s="31" t="str">
        <f t="shared" si="105"/>
        <v>Gain &lt;= 0</v>
      </c>
      <c r="AA632" s="31">
        <f>-1* AVERAGEIF($J339:$J626,"=0",AA339:AA626)</f>
        <v>0.5572141868676469</v>
      </c>
      <c r="AB632" s="31">
        <f t="shared" ref="AB632:AF632" si="118">-1* AVERAGEIF($J339:$J626,"=0",AB339:AB626)</f>
        <v>0.57604490844475831</v>
      </c>
      <c r="AC632" s="31">
        <f t="shared" si="118"/>
        <v>0.66367759488112665</v>
      </c>
      <c r="AD632" s="31">
        <f t="shared" si="118"/>
        <v>0.53088332534396465</v>
      </c>
      <c r="AE632" s="31">
        <f t="shared" si="118"/>
        <v>0.56708487768327065</v>
      </c>
      <c r="AF632" s="31">
        <f t="shared" si="118"/>
        <v>-1.1562859172398621</v>
      </c>
      <c r="AK632" s="31"/>
      <c r="AL632" s="31"/>
      <c r="AM632" s="31"/>
      <c r="AN632" s="31"/>
      <c r="AO632" s="31"/>
      <c r="AQ632" s="33"/>
    </row>
    <row r="633" spans="6:43" x14ac:dyDescent="0.3">
      <c r="G633" s="39"/>
      <c r="H633" s="39"/>
      <c r="I633" s="39"/>
      <c r="J633" s="39"/>
      <c r="K633" s="39"/>
      <c r="L633" s="31" t="str">
        <f t="shared" si="115"/>
        <v>Target; Gain &gt; 0.6</v>
      </c>
      <c r="M633" s="31">
        <f t="shared" ref="M633:R633" si="119">-1* AVERAGEIFS(M339:M626,$H339:$H626,"=1",$BB$339:$BB$626,"&gt;="&amp;$L$628)</f>
        <v>0.29805707900989559</v>
      </c>
      <c r="N633" s="31">
        <f t="shared" si="119"/>
        <v>0.28962646566198597</v>
      </c>
      <c r="O633" s="31">
        <f t="shared" si="119"/>
        <v>0.82360580038234021</v>
      </c>
      <c r="P633" s="31">
        <f t="shared" si="119"/>
        <v>0.76168577811203497</v>
      </c>
      <c r="Q633" s="31">
        <f t="shared" si="119"/>
        <v>0.37755423193652426</v>
      </c>
      <c r="R633" s="31">
        <f t="shared" si="119"/>
        <v>0.78356177510365832</v>
      </c>
      <c r="S633" s="31" t="str">
        <f>"Target; Gain &gt; "&amp;S628</f>
        <v>Target; Gain &gt; 0.6</v>
      </c>
      <c r="T633" s="31">
        <f t="shared" ref="T633:Y633" si="120">-1* AVERAGEIFS(T339:T626,$H339:$H626,"=1",$BB$339:$BB$626,"&gt;="&amp;$L$628)</f>
        <v>0.2446250062375499</v>
      </c>
      <c r="U633" s="31">
        <f t="shared" si="120"/>
        <v>0.29331992902035126</v>
      </c>
      <c r="V633" s="31">
        <f t="shared" si="120"/>
        <v>0.56602436527090239</v>
      </c>
      <c r="W633" s="31">
        <f t="shared" si="120"/>
        <v>0.60420781341190022</v>
      </c>
      <c r="X633" s="31">
        <f t="shared" si="120"/>
        <v>0.32133862417113629</v>
      </c>
      <c r="Y633" s="31">
        <f t="shared" si="120"/>
        <v>0.19742245719038373</v>
      </c>
      <c r="Z633" s="31" t="str">
        <f t="shared" si="105"/>
        <v>Target; Gain &gt; 0.6</v>
      </c>
      <c r="AA633" s="31">
        <f t="shared" ref="AA633:AF633" si="121">-1* AVERAGEIFS(AA339:AA626,$H339:$H626,"=1",$BB$339:$BB$626,"&gt;="&amp;$L$628)</f>
        <v>0.68744540787390562</v>
      </c>
      <c r="AB633" s="31">
        <f t="shared" si="121"/>
        <v>0.72843385607272704</v>
      </c>
      <c r="AC633" s="31">
        <f t="shared" si="121"/>
        <v>0.79905217031081088</v>
      </c>
      <c r="AD633" s="31">
        <f t="shared" si="121"/>
        <v>0.82438089126713043</v>
      </c>
      <c r="AE633" s="31">
        <f t="shared" si="121"/>
        <v>0.76926683882385805</v>
      </c>
      <c r="AF633" s="31">
        <f t="shared" si="121"/>
        <v>0.49271563047112088</v>
      </c>
      <c r="AK633" s="31"/>
    </row>
    <row r="634" spans="6:43" x14ac:dyDescent="0.3">
      <c r="G634" s="39"/>
      <c r="H634" s="39"/>
      <c r="I634" s="39"/>
      <c r="J634" s="39"/>
      <c r="K634" s="39"/>
      <c r="L634" s="31" t="str">
        <f t="shared" si="115"/>
        <v>Target (or sym)</v>
      </c>
      <c r="M634" s="31">
        <f>-1* AVERAGEIFS(M339:M626,$H339:$H626,"=1")</f>
        <v>-0.15900107790145721</v>
      </c>
      <c r="N634" s="31">
        <f t="shared" ref="N634:R634" si="122">-1* AVERAGEIFS(N339:N626,$H339:$H626,"=1")</f>
        <v>-0.16745431451559339</v>
      </c>
      <c r="O634" s="31">
        <f t="shared" si="122"/>
        <v>0.41854112579069785</v>
      </c>
      <c r="P634" s="31">
        <f t="shared" si="122"/>
        <v>0.35071385208359657</v>
      </c>
      <c r="Q634" s="31">
        <f t="shared" si="122"/>
        <v>0.17213441696315793</v>
      </c>
      <c r="R634" s="31">
        <f t="shared" si="122"/>
        <v>-6.4586040289123074</v>
      </c>
      <c r="S634" s="31" t="s">
        <v>128</v>
      </c>
      <c r="T634" s="31">
        <f>-1* AVERAGEIFS(T339:T626,$H339:$H626,"=1")</f>
        <v>-9.9630184094889371E-2</v>
      </c>
      <c r="U634" s="31">
        <f t="shared" ref="U634:Y634" si="123">-1* AVERAGEIFS(U339:U626,$H339:$H626,"=1")</f>
        <v>-5.6337123825106264E-2</v>
      </c>
      <c r="V634" s="31">
        <f t="shared" si="123"/>
        <v>0.26864339641033502</v>
      </c>
      <c r="W634" s="31">
        <f t="shared" si="123"/>
        <v>7.8829554129277918E-2</v>
      </c>
      <c r="X634" s="31">
        <f t="shared" si="123"/>
        <v>-0.13948285901860905</v>
      </c>
      <c r="Y634" s="31">
        <f t="shared" si="123"/>
        <v>-3.5833180135013984</v>
      </c>
      <c r="Z634" s="31" t="str">
        <f t="shared" si="105"/>
        <v>Target (or sym)</v>
      </c>
      <c r="AA634" s="31">
        <f>-1* AVERAGEIFS(AA339:AA626,$H339:$H626,"=1")</f>
        <v>0.57796272411913419</v>
      </c>
      <c r="AB634" s="31">
        <f t="shared" ref="AB634:AF634" si="124">-1* AVERAGEIFS(AB339:AB626,$H339:$H626,"=1")</f>
        <v>0.61892014267228646</v>
      </c>
      <c r="AC634" s="31">
        <f t="shared" si="124"/>
        <v>0.6865372296643486</v>
      </c>
      <c r="AD634" s="31">
        <f t="shared" si="124"/>
        <v>0.57118135456084862</v>
      </c>
      <c r="AE634" s="31">
        <f t="shared" si="124"/>
        <v>0.61501005516395613</v>
      </c>
      <c r="AF634" s="31">
        <f t="shared" si="124"/>
        <v>-1.8764307246559035</v>
      </c>
      <c r="AK634" s="31"/>
    </row>
    <row r="635" spans="6:43" x14ac:dyDescent="0.3">
      <c r="G635" s="39"/>
      <c r="H635" s="39"/>
      <c r="I635" s="39"/>
      <c r="J635" s="39"/>
      <c r="K635" s="39"/>
      <c r="L635" s="31" t="str">
        <f t="shared" si="115"/>
        <v>Target (or sym); Gain &gt; 0</v>
      </c>
      <c r="M635" s="31">
        <f>-1* AVERAGEIFS(M339:M626,$H339:$H626,"=1",$J339:$J626,"=1")</f>
        <v>0.24601454564077668</v>
      </c>
      <c r="N635" s="31">
        <f t="shared" ref="N635:R635" si="125">-1* AVERAGEIFS(N339:N626,$H339:$H626,"=1",$J339:$J626,"=1")</f>
        <v>0.2387760490549839</v>
      </c>
      <c r="O635" s="31">
        <f t="shared" si="125"/>
        <v>0.55430032826607756</v>
      </c>
      <c r="P635" s="31">
        <f t="shared" si="125"/>
        <v>0.59454130315063425</v>
      </c>
      <c r="Q635" s="31">
        <f t="shared" si="125"/>
        <v>0.22532211922634265</v>
      </c>
      <c r="R635" s="31">
        <f t="shared" si="125"/>
        <v>0.72542454366238507</v>
      </c>
      <c r="S635" s="31" t="s">
        <v>129</v>
      </c>
      <c r="T635" s="31">
        <f>-1* AVERAGEIFS(T339:T626,$H339:$H626,"=1",$J339:$J626,"=1")</f>
        <v>0.12469115252400872</v>
      </c>
      <c r="U635" s="31">
        <f t="shared" ref="U635:Y635" si="126">-1* AVERAGEIFS(U339:U626,$H339:$H626,"=1",$J339:$J626,"=1")</f>
        <v>0.17138225496993725</v>
      </c>
      <c r="V635" s="31">
        <f t="shared" si="126"/>
        <v>0.37415295305615592</v>
      </c>
      <c r="W635" s="31">
        <f t="shared" si="126"/>
        <v>0.23382161004092311</v>
      </c>
      <c r="X635" s="31">
        <f t="shared" si="126"/>
        <v>4.2580058618286794E-2</v>
      </c>
      <c r="Y635" s="31">
        <f t="shared" si="126"/>
        <v>0.15242987757480297</v>
      </c>
      <c r="Z635" s="31" t="str">
        <f t="shared" si="105"/>
        <v>Target (or sym); Gain &gt; 0</v>
      </c>
      <c r="AA635" s="31">
        <f>-1* AVERAGEIFS(AA339:AA626,$H339:$H626,"=1",$J339:$J626,"=1")</f>
        <v>0.61964640821774175</v>
      </c>
      <c r="AB635" s="31">
        <f t="shared" ref="AB635:AF635" si="127">-1* AVERAGEIFS(AB339:AB626,$H339:$H626,"=1",$J339:$J626,"=1")</f>
        <v>0.66293410775790174</v>
      </c>
      <c r="AC635" s="31">
        <f t="shared" si="127"/>
        <v>0.70573150063175116</v>
      </c>
      <c r="AD635" s="31">
        <f t="shared" si="127"/>
        <v>0.57419726416638728</v>
      </c>
      <c r="AE635" s="31">
        <f t="shared" si="127"/>
        <v>0.63961648299629459</v>
      </c>
      <c r="AF635" s="31">
        <f t="shared" si="127"/>
        <v>0.43542515690570238</v>
      </c>
      <c r="AK635" s="31"/>
    </row>
    <row r="636" spans="6:43" x14ac:dyDescent="0.3">
      <c r="G636" s="39"/>
      <c r="H636" s="39"/>
      <c r="I636" s="39"/>
      <c r="J636" s="39"/>
      <c r="K636" s="39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K636" s="31"/>
    </row>
    <row r="637" spans="6:43" x14ac:dyDescent="0.3">
      <c r="G637" s="39"/>
      <c r="H637" s="39"/>
      <c r="I637" s="39"/>
      <c r="J637" s="39"/>
      <c r="K637" s="27" t="s">
        <v>104</v>
      </c>
      <c r="L637" s="39">
        <f>S637</f>
        <v>0.6</v>
      </c>
      <c r="M637" s="24" t="s">
        <v>7</v>
      </c>
      <c r="N637" s="24" t="s">
        <v>8</v>
      </c>
      <c r="O637" s="24" t="s">
        <v>9</v>
      </c>
      <c r="P637" s="24" t="s">
        <v>10</v>
      </c>
      <c r="Q637" s="24" t="s">
        <v>11</v>
      </c>
      <c r="R637" s="24" t="s">
        <v>12</v>
      </c>
      <c r="S637" s="30">
        <f>X292</f>
        <v>0.6</v>
      </c>
      <c r="T637" s="24" t="s">
        <v>7</v>
      </c>
      <c r="U637" s="24" t="s">
        <v>8</v>
      </c>
      <c r="V637" s="24" t="s">
        <v>9</v>
      </c>
      <c r="W637" s="24" t="s">
        <v>10</v>
      </c>
      <c r="X637" s="24" t="s">
        <v>11</v>
      </c>
      <c r="Y637" s="40" t="s">
        <v>12</v>
      </c>
      <c r="Z637" s="39">
        <f t="shared" ref="Z637:Z644" si="128">S637</f>
        <v>0.6</v>
      </c>
      <c r="AA637" s="24" t="s">
        <v>7</v>
      </c>
      <c r="AB637" s="24" t="s">
        <v>8</v>
      </c>
      <c r="AC637" s="24" t="s">
        <v>9</v>
      </c>
      <c r="AD637" s="24" t="s">
        <v>10</v>
      </c>
      <c r="AE637" s="24" t="s">
        <v>11</v>
      </c>
      <c r="AF637" s="40" t="s">
        <v>12</v>
      </c>
      <c r="AK637" s="39"/>
      <c r="AL637" s="39"/>
      <c r="AM637" s="39"/>
      <c r="AN637" s="39"/>
      <c r="AO637" s="39"/>
    </row>
    <row r="638" spans="6:43" x14ac:dyDescent="0.3">
      <c r="G638" s="31"/>
      <c r="H638" s="31"/>
      <c r="I638" s="31"/>
      <c r="J638" s="31"/>
      <c r="K638" s="31"/>
      <c r="L638" s="31" t="str">
        <f>S638</f>
        <v>ALL</v>
      </c>
      <c r="M638" s="31">
        <f>-1 *MEDIAN(M339:M626)</f>
        <v>8.145381684001099E-2</v>
      </c>
      <c r="N638" s="31">
        <f t="shared" ref="N638:R638" si="129">-1 *MEDIAN(N339:N626)</f>
        <v>7.1990840889832139E-2</v>
      </c>
      <c r="O638" s="31">
        <f t="shared" si="129"/>
        <v>0.4000787073533365</v>
      </c>
      <c r="P638" s="31">
        <f t="shared" si="129"/>
        <v>0.37194728622712303</v>
      </c>
      <c r="Q638" s="31">
        <f t="shared" si="129"/>
        <v>0.12923099600187291</v>
      </c>
      <c r="R638" s="31">
        <f t="shared" si="129"/>
        <v>0.5050231341472603</v>
      </c>
      <c r="S638" s="31" t="s">
        <v>98</v>
      </c>
      <c r="T638" s="31">
        <f>-1 *MEDIAN(T339:T626)</f>
        <v>4.5212082438949835E-2</v>
      </c>
      <c r="U638" s="31">
        <f t="shared" ref="U638:Y638" si="130">-1 *MEDIAN(U339:U626)</f>
        <v>7.054059058440959E-2</v>
      </c>
      <c r="V638" s="31">
        <f t="shared" si="130"/>
        <v>0.34088080555548406</v>
      </c>
      <c r="W638" s="31">
        <f t="shared" si="130"/>
        <v>0.21672689989875002</v>
      </c>
      <c r="X638" s="31">
        <f t="shared" si="130"/>
        <v>-0.14070577237196702</v>
      </c>
      <c r="Y638" s="31">
        <f t="shared" si="130"/>
        <v>-0.46329923398119421</v>
      </c>
      <c r="Z638" s="31" t="str">
        <f t="shared" si="128"/>
        <v>ALL</v>
      </c>
      <c r="AA638" s="31">
        <f>-1 *MEDIAN(AA339:AA626)</f>
        <v>0.65327934059934101</v>
      </c>
      <c r="AB638" s="31">
        <f t="shared" ref="AB638:AF638" si="131">-1 *MEDIAN(AB339:AB626)</f>
        <v>0.65691333063562074</v>
      </c>
      <c r="AC638" s="31">
        <f t="shared" si="131"/>
        <v>0.73151102146899494</v>
      </c>
      <c r="AD638" s="31">
        <f t="shared" si="131"/>
        <v>0.70943068109549068</v>
      </c>
      <c r="AE638" s="31">
        <f t="shared" si="131"/>
        <v>0.58217008143878324</v>
      </c>
      <c r="AF638" s="31">
        <f t="shared" si="131"/>
        <v>-1.7818088452831546E-2</v>
      </c>
      <c r="AK638" s="31"/>
      <c r="AL638" s="31"/>
      <c r="AM638" s="31"/>
      <c r="AN638" s="31"/>
      <c r="AO638" s="31"/>
    </row>
    <row r="639" spans="6:43" x14ac:dyDescent="0.3">
      <c r="G639" s="31"/>
      <c r="H639" s="31"/>
      <c r="I639" s="31"/>
      <c r="J639" s="31"/>
      <c r="K639" s="31"/>
      <c r="L639" s="31" t="str">
        <f>S639</f>
        <v>Gain &gt; 0.6</v>
      </c>
      <c r="M639" s="31" cm="1">
        <f t="array" ref="M639">-1* MEDIAN(_xlfn._xlws.FILTER(M339:M626, $BB339:$BB626 &gt; $S628))</f>
        <v>0.29805707900989559</v>
      </c>
      <c r="N639" s="31" cm="1">
        <f t="array" ref="N639">-1* MEDIAN(_xlfn._xlws.FILTER(N339:N626, $BB339:$BB626 &gt; $S628))</f>
        <v>0.28962646566198597</v>
      </c>
      <c r="O639" s="31" cm="1">
        <f t="array" ref="O639">-1* MEDIAN(_xlfn._xlws.FILTER(O339:O626, $BB339:$BB626 &gt; $S628))</f>
        <v>0.82360580038234021</v>
      </c>
      <c r="P639" s="31" cm="1">
        <f t="array" ref="P639">-1* MEDIAN(_xlfn._xlws.FILTER(P339:P626, $BB339:$BB626 &gt; $S628))</f>
        <v>0.76168577811203497</v>
      </c>
      <c r="Q639" s="31" cm="1">
        <f t="array" ref="Q639">-1* MEDIAN(_xlfn._xlws.FILTER(Q339:Q626, $BB339:$BB626 &gt; $S628))</f>
        <v>0.37755423193652426</v>
      </c>
      <c r="R639" s="31" cm="1">
        <f t="array" ref="R639">-1* MEDIAN(_xlfn._xlws.FILTER(R339:R626, $BB339:$BB626 &gt; $S628))</f>
        <v>0.78356177510365832</v>
      </c>
      <c r="S639" s="31" t="str">
        <f>"Gain &gt; "&amp;S637</f>
        <v>Gain &gt; 0.6</v>
      </c>
      <c r="T639" s="31" cm="1">
        <f t="array" ref="T639">-1* MEDIAN(_xlfn._xlws.FILTER(T339:T626, $BB339:$BB626 &gt; $S628))</f>
        <v>0.2446250062375499</v>
      </c>
      <c r="U639" s="31" cm="1">
        <f t="array" ref="U639">-1* MEDIAN(_xlfn._xlws.FILTER(U339:U626, $BB339:$BB626 &gt; $S628))</f>
        <v>0.29331992902035126</v>
      </c>
      <c r="V639" s="31" cm="1">
        <f t="array" ref="V639">-1* MEDIAN(_xlfn._xlws.FILTER(V339:V626, $BB339:$BB626 &gt; $S628))</f>
        <v>0.56602436527090239</v>
      </c>
      <c r="W639" s="31" cm="1">
        <f t="array" ref="W639">-1* MEDIAN(_xlfn._xlws.FILTER(W339:W626, $BB339:$BB626 &gt; $S628))</f>
        <v>0.60420781341190022</v>
      </c>
      <c r="X639" s="31" cm="1">
        <f t="array" ref="X639">-1* MEDIAN(_xlfn._xlws.FILTER(X339:X626, $BB339:$BB626 &gt; $S628))</f>
        <v>0.32133862417113629</v>
      </c>
      <c r="Y639" s="31" cm="1">
        <f t="array" ref="Y639">-1* MEDIAN(_xlfn._xlws.FILTER(Y339:Y626, $BB339:$BB626 &gt; $S628))</f>
        <v>0.19742245719038373</v>
      </c>
      <c r="Z639" s="31" t="str">
        <f t="shared" si="128"/>
        <v>Gain &gt; 0.6</v>
      </c>
      <c r="AA639" s="31" cm="1">
        <f t="array" ref="AA639">-1* MEDIAN(_xlfn._xlws.FILTER(AA339:AA626, $BB339:$BB626 &gt; $S628))</f>
        <v>0.68744540787390562</v>
      </c>
      <c r="AB639" s="31" cm="1">
        <f t="array" ref="AB639">-1* MEDIAN(_xlfn._xlws.FILTER(AB339:AB626, $BB339:$BB626 &gt; $S628))</f>
        <v>0.72843385607272704</v>
      </c>
      <c r="AC639" s="31" cm="1">
        <f t="array" ref="AC639">-1* MEDIAN(_xlfn._xlws.FILTER(AC339:AC626, $BB339:$BB626 &gt; $S628))</f>
        <v>0.79905217031081088</v>
      </c>
      <c r="AD639" s="31" cm="1">
        <f t="array" ref="AD639">-1* MEDIAN(_xlfn._xlws.FILTER(AD339:AD626, $BB339:$BB626 &gt; $S628))</f>
        <v>0.82438089126713043</v>
      </c>
      <c r="AE639" s="31" cm="1">
        <f t="array" ref="AE639">-1* MEDIAN(_xlfn._xlws.FILTER(AE339:AE626, $BB339:$BB626 &gt; $S628))</f>
        <v>0.76926683882385805</v>
      </c>
      <c r="AF639" s="31" cm="1">
        <f t="array" ref="AF639">-1* MEDIAN(_xlfn._xlws.FILTER(AF339:AF626, $BB339:$BB626 &gt; $S628))</f>
        <v>0.49271563047112088</v>
      </c>
      <c r="AK639" s="31"/>
      <c r="AL639" s="31"/>
      <c r="AM639" s="31"/>
      <c r="AN639" s="31"/>
      <c r="AO639" s="31"/>
    </row>
    <row r="640" spans="6:43" x14ac:dyDescent="0.3">
      <c r="L640" s="31" t="str">
        <f>S640</f>
        <v xml:space="preserve">Gain &gt; 0 </v>
      </c>
      <c r="M640" s="31" cm="1">
        <f t="array" ref="M640">-1* MEDIAN(_xlfn._xlws.FILTER(M339:M626, $J339:$J626 = 1))</f>
        <v>0.14761645487816055</v>
      </c>
      <c r="N640" s="31" cm="1">
        <f t="array" ref="N640">-1* MEDIAN(_xlfn._xlws.FILTER(N339:N626, $J339:$J626 = 1))</f>
        <v>0.13844479168977897</v>
      </c>
      <c r="O640" s="31" cm="1">
        <f t="array" ref="O640">-1* MEDIAN(_xlfn._xlws.FILTER(O339:O626, $J339:$J626 = 1))</f>
        <v>0.59707679193916197</v>
      </c>
      <c r="P640" s="31" cm="1">
        <f t="array" ref="P640">-1* MEDIAN(_xlfn._xlws.FILTER(P339:P626, $J339:$J626 = 1))</f>
        <v>0.55163425833273361</v>
      </c>
      <c r="Q640" s="31" cm="1">
        <f t="array" ref="Q640">-1* MEDIAN(_xlfn._xlws.FILTER(Q339:Q626, $J339:$J626 = 1))</f>
        <v>0.17541634995121227</v>
      </c>
      <c r="R640" s="31" cm="1">
        <f t="array" ref="R640">-1* MEDIAN(_xlfn._xlws.FILTER(R339:R626, $J339:$J626 = 1))</f>
        <v>0.63781882674371171</v>
      </c>
      <c r="S640" s="31" t="s">
        <v>126</v>
      </c>
      <c r="T640" s="31" cm="1">
        <f t="array" ref="T640">-1* MEDIAN(_xlfn._xlws.FILTER(T339:T626, $J339:$J626 = 1))</f>
        <v>8.2174394051658425E-2</v>
      </c>
      <c r="U640" s="31" cm="1">
        <f t="array" ref="U640">-1* MEDIAN(_xlfn._xlws.FILTER(U339:U626, $J339:$J626 = 1))</f>
        <v>9.0662795121142795E-2</v>
      </c>
      <c r="V640" s="31" cm="1">
        <f t="array" ref="V640">-1* MEDIAN(_xlfn._xlws.FILTER(V339:V626, $J339:$J626 = 1))</f>
        <v>0.43217364419993487</v>
      </c>
      <c r="W640" s="31" cm="1">
        <f t="array" ref="W640">-1* MEDIAN(_xlfn._xlws.FILTER(W339:W626, $J339:$J626 = 1))</f>
        <v>0.36607327886519236</v>
      </c>
      <c r="X640" s="31" cm="1">
        <f t="array" ref="X640">-1* MEDIAN(_xlfn._xlws.FILTER(X339:X626, $J339:$J626 = 1))</f>
        <v>-9.5198126668033824E-3</v>
      </c>
      <c r="Y640" s="31" cm="1">
        <f t="array" ref="Y640">-1* MEDIAN(_xlfn._xlws.FILTER(Y339:Y626, $J339:$J626 = 1))</f>
        <v>-6.7877147291349166E-2</v>
      </c>
      <c r="Z640" s="31" t="str">
        <f t="shared" si="128"/>
        <v xml:space="preserve">Gain &gt; 0 </v>
      </c>
      <c r="AA640" s="31" cm="1">
        <f t="array" ref="AA640">-1* MEDIAN(_xlfn._xlws.FILTER(AA339:AA626, $J339:$J626 = 1))</f>
        <v>0.66377396772887631</v>
      </c>
      <c r="AB640" s="31" cm="1">
        <f t="array" ref="AB640">-1* MEDIAN(_xlfn._xlws.FILTER(AB339:AB626, $J339:$J626 = 1))</f>
        <v>0.66839700582310313</v>
      </c>
      <c r="AC640" s="31" cm="1">
        <f t="array" ref="AC640">-1* MEDIAN(_xlfn._xlws.FILTER(AC339:AC626, $J339:$J626 = 1))</f>
        <v>0.75897492694852364</v>
      </c>
      <c r="AD640" s="31" cm="1">
        <f t="array" ref="AD640">-1* MEDIAN(_xlfn._xlws.FILTER(AD339:AD626, $J339:$J626 = 1))</f>
        <v>0.74992045622841963</v>
      </c>
      <c r="AE640" s="31" cm="1">
        <f t="array" ref="AE640">-1* MEDIAN(_xlfn._xlws.FILTER(AE339:AE626, $J339:$J626 = 1))</f>
        <v>0.6249704302463126</v>
      </c>
      <c r="AF640" s="31" cm="1">
        <f t="array" ref="AF640">-1* MEDIAN(_xlfn._xlws.FILTER(AF339:AF626, $J339:$J626 = 1))</f>
        <v>0.29139936909812353</v>
      </c>
      <c r="AK640" s="31"/>
      <c r="AL640" s="31"/>
      <c r="AM640" s="31"/>
      <c r="AN640" s="31"/>
      <c r="AO640" s="31"/>
      <c r="AQ640" s="33"/>
    </row>
    <row r="641" spans="1:52" x14ac:dyDescent="0.3">
      <c r="L641" s="31" t="str">
        <f t="shared" ref="L641:L644" si="132">S641</f>
        <v>Gain &lt;= 0</v>
      </c>
      <c r="M641" s="31" cm="1">
        <f t="array" ref="M641">-1* MEDIAN(_xlfn._xlws.FILTER(M339:M626, $J339:$J626 = 0))</f>
        <v>-4.4562620797522552E-2</v>
      </c>
      <c r="N641" s="31" cm="1">
        <f t="array" ref="N641">-1* MEDIAN(_xlfn._xlws.FILTER(N339:N626, $J339:$J626 = 0))</f>
        <v>-5.3141199115771261E-2</v>
      </c>
      <c r="O641" s="31" cm="1">
        <f t="array" ref="O641">-1* MEDIAN(_xlfn._xlws.FILTER(O339:O626, $J339:$J626 = 0))</f>
        <v>0.30371825933486529</v>
      </c>
      <c r="P641" s="31" cm="1">
        <f t="array" ref="P641">-1* MEDIAN(_xlfn._xlws.FILTER(P339:P626, $J339:$J626 = 0))</f>
        <v>6.9682089296399047E-2</v>
      </c>
      <c r="Q641" s="31" cm="1">
        <f t="array" ref="Q641">-1* MEDIAN(_xlfn._xlws.FILTER(Q339:Q626, $J339:$J626 = 0))</f>
        <v>8.0977853189980548E-2</v>
      </c>
      <c r="R641" s="31" cm="1">
        <f t="array" ref="R641">-1* MEDIAN(_xlfn._xlws.FILTER(R339:R626, $J339:$J626 = 0))</f>
        <v>0.33654689812521899</v>
      </c>
      <c r="S641" s="31" t="s">
        <v>127</v>
      </c>
      <c r="T641" s="31" cm="1">
        <f t="array" ref="T641">-1* MEDIAN(_xlfn._xlws.FILTER(T339:T626, $J339:$J626 = 0))</f>
        <v>-3.491401829722026E-2</v>
      </c>
      <c r="U641" s="31" cm="1">
        <f t="array" ref="U641">-1* MEDIAN(_xlfn._xlws.FILTER(U339:U626, $J339:$J626 = 0))</f>
        <v>-1.4183786455317225E-2</v>
      </c>
      <c r="V641" s="31" cm="1">
        <f t="array" ref="V641">-1* MEDIAN(_xlfn._xlws.FILTER(V339:V626, $J339:$J626 = 0))</f>
        <v>0.19042311690483582</v>
      </c>
      <c r="W641" s="31" cm="1">
        <f t="array" ref="W641">-1* MEDIAN(_xlfn._xlws.FILTER(W339:W626, $J339:$J626 = 0))</f>
        <v>-5.8473976896638441E-3</v>
      </c>
      <c r="X641" s="31" cm="1">
        <f t="array" ref="X641">-1* MEDIAN(_xlfn._xlws.FILTER(X339:X626, $J339:$J626 = 0))</f>
        <v>-0.27254651322638362</v>
      </c>
      <c r="Y641" s="31" cm="1">
        <f t="array" ref="Y641">-1* MEDIAN(_xlfn._xlws.FILTER(Y339:Y626, $J339:$J626 = 0))</f>
        <v>-1.1112084079405069</v>
      </c>
      <c r="Z641" s="31" t="str">
        <f t="shared" si="128"/>
        <v>Gain &lt;= 0</v>
      </c>
      <c r="AA641" s="31" cm="1">
        <f t="array" ref="AA641">-1* MEDIAN(_xlfn._xlws.FILTER(AA339:AA626, $J339:$J626 = 0))</f>
        <v>0.608113369809684</v>
      </c>
      <c r="AB641" s="31" cm="1">
        <f t="array" ref="AB641">-1* MEDIAN(_xlfn._xlws.FILTER(AB339:AB626, $J339:$J626 = 0))</f>
        <v>0.62409838728176603</v>
      </c>
      <c r="AC641" s="31" cm="1">
        <f t="array" ref="AC641">-1* MEDIAN(_xlfn._xlws.FILTER(AC339:AC626, $J339:$J626 = 0))</f>
        <v>0.66877139251376805</v>
      </c>
      <c r="AD641" s="31" cm="1">
        <f t="array" ref="AD641">-1* MEDIAN(_xlfn._xlws.FILTER(AD339:AD626, $J339:$J626 = 0))</f>
        <v>0.64821279658563724</v>
      </c>
      <c r="AE641" s="31" cm="1">
        <f t="array" ref="AE641">-1* MEDIAN(_xlfn._xlws.FILTER(AE339:AE626, $J339:$J626 = 0))</f>
        <v>0.55763752891033769</v>
      </c>
      <c r="AF641" s="31" cm="1">
        <f t="array" ref="AF641">-1* MEDIAN(_xlfn._xlws.FILTER(AF339:AF626, $J339:$J626 = 0))</f>
        <v>-0.39801024093185045</v>
      </c>
      <c r="AK641" s="31"/>
      <c r="AL641" s="31"/>
      <c r="AM641" s="31"/>
      <c r="AN641" s="31"/>
      <c r="AO641" s="31"/>
      <c r="AQ641" s="33"/>
    </row>
    <row r="642" spans="1:52" x14ac:dyDescent="0.3">
      <c r="G642" s="39"/>
      <c r="H642" s="39"/>
      <c r="I642" s="39"/>
      <c r="J642" s="39"/>
      <c r="K642" s="39"/>
      <c r="L642" s="31" t="str">
        <f t="shared" si="132"/>
        <v>Target; Gain &gt; 0.6</v>
      </c>
      <c r="M642" s="31" cm="1">
        <f t="array" ref="M642">-1* MEDIAN(_xlfn._xlws.FILTER(M339:M626, ($H$339:$H$626=1)*($BB$339:$BB$626&gt;=$L$628)))</f>
        <v>0.29805707900989559</v>
      </c>
      <c r="N642" s="31" cm="1">
        <f t="array" ref="N642">-1* MEDIAN(_xlfn._xlws.FILTER(N339:N626, ($H$339:$H$626=1)*($BB$339:$BB$626&gt;=$L$628)))</f>
        <v>0.28962646566198597</v>
      </c>
      <c r="O642" s="31" cm="1">
        <f t="array" ref="O642">-1* MEDIAN(_xlfn._xlws.FILTER(O339:O626, ($H$339:$H$626=1)*($BB$339:$BB$626&gt;=$L$628)))</f>
        <v>0.82360580038234021</v>
      </c>
      <c r="P642" s="31" cm="1">
        <f t="array" ref="P642">-1* MEDIAN(_xlfn._xlws.FILTER(P339:P626, ($H$339:$H$626=1)*($BB$339:$BB$626&gt;=$L$628)))</f>
        <v>0.76168577811203497</v>
      </c>
      <c r="Q642" s="31" cm="1">
        <f t="array" ref="Q642">-1* MEDIAN(_xlfn._xlws.FILTER(Q339:Q626, ($H$339:$H$626=1)*($BB$339:$BB$626&gt;=$L$628)))</f>
        <v>0.37755423193652426</v>
      </c>
      <c r="R642" s="31" cm="1">
        <f t="array" ref="R642">-1* MEDIAN(_xlfn._xlws.FILTER(R339:R626, ($H$339:$H$626=1)*($BB$339:$BB$626&gt;=$L$628)))</f>
        <v>0.78356177510365832</v>
      </c>
      <c r="S642" s="31" t="str">
        <f>"Target; Gain &gt; "&amp;S637</f>
        <v>Target; Gain &gt; 0.6</v>
      </c>
      <c r="T642" s="31" cm="1">
        <f t="array" ref="T642">-1* MEDIAN(_xlfn._xlws.FILTER(T339:T626, ($H$339:$H$626=1)*($BB$339:$BB$626&gt;=$L$628)))</f>
        <v>0.2446250062375499</v>
      </c>
      <c r="U642" s="31" cm="1">
        <f t="array" ref="U642">-1* MEDIAN(_xlfn._xlws.FILTER(U339:U626, ($H$339:$H$626=1)*($BB$339:$BB$626&gt;=$L$628)))</f>
        <v>0.29331992902035126</v>
      </c>
      <c r="V642" s="31" cm="1">
        <f t="array" ref="V642">-1* MEDIAN(_xlfn._xlws.FILTER(V339:V626, ($H$339:$H$626=1)*($BB$339:$BB$626&gt;=$L$628)))</f>
        <v>0.56602436527090239</v>
      </c>
      <c r="W642" s="31" cm="1">
        <f t="array" ref="W642">-1* MEDIAN(_xlfn._xlws.FILTER(W339:W626, ($H$339:$H$626=1)*($BB$339:$BB$626&gt;=$L$628)))</f>
        <v>0.60420781341190022</v>
      </c>
      <c r="X642" s="31" cm="1">
        <f t="array" ref="X642">-1* MEDIAN(_xlfn._xlws.FILTER(X339:X626, ($H$339:$H$626=1)*($BB$339:$BB$626&gt;=$L$628)))</f>
        <v>0.32133862417113629</v>
      </c>
      <c r="Y642" s="31" cm="1">
        <f t="array" ref="Y642">-1* MEDIAN(_xlfn._xlws.FILTER(Y339:Y626, ($H$339:$H$626=1)*($BB$339:$BB$626&gt;=$L$628)))</f>
        <v>0.19742245719038373</v>
      </c>
      <c r="Z642" s="31" t="str">
        <f t="shared" si="128"/>
        <v>Target; Gain &gt; 0.6</v>
      </c>
      <c r="AA642" s="31" cm="1">
        <f t="array" ref="AA642">-1* MEDIAN(_xlfn._xlws.FILTER(AA339:AA626, ($H$339:$H$626=1)*($BB$339:$BB$626&gt;=$L$628)))</f>
        <v>0.68744540787390562</v>
      </c>
      <c r="AB642" s="31" cm="1">
        <f t="array" ref="AB642">-1* MEDIAN(_xlfn._xlws.FILTER(AB339:AB626, ($H$339:$H$626=1)*($BB$339:$BB$626&gt;=$L$628)))</f>
        <v>0.72843385607272704</v>
      </c>
      <c r="AC642" s="31" cm="1">
        <f t="array" ref="AC642">-1* MEDIAN(_xlfn._xlws.FILTER(AC339:AC626, ($H$339:$H$626=1)*($BB$339:$BB$626&gt;=$L$628)))</f>
        <v>0.79905217031081088</v>
      </c>
      <c r="AD642" s="31" cm="1">
        <f t="array" ref="AD642">-1* MEDIAN(_xlfn._xlws.FILTER(AD339:AD626, ($H$339:$H$626=1)*($BB$339:$BB$626&gt;=$L$628)))</f>
        <v>0.82438089126713043</v>
      </c>
      <c r="AE642" s="31" cm="1">
        <f t="array" ref="AE642">-1* MEDIAN(_xlfn._xlws.FILTER(AE339:AE626, ($H$339:$H$626=1)*($BB$339:$BB$626&gt;=$L$628)))</f>
        <v>0.76926683882385805</v>
      </c>
      <c r="AF642" s="31" cm="1">
        <f t="array" ref="AF642">-1* MEDIAN(_xlfn._xlws.FILTER(AF339:AF626, ($H$339:$H$626=1)*($BB$339:$BB$626&gt;=$L$628)))</f>
        <v>0.49271563047112088</v>
      </c>
      <c r="AK642" s="31"/>
    </row>
    <row r="643" spans="1:52" x14ac:dyDescent="0.3">
      <c r="G643" s="39"/>
      <c r="H643" s="39"/>
      <c r="I643" s="39"/>
      <c r="J643" s="39"/>
      <c r="K643" s="39"/>
      <c r="L643" s="31" t="str">
        <f t="shared" si="132"/>
        <v>Target (or sym)</v>
      </c>
      <c r="M643" s="31" cm="1">
        <f t="array" ref="M643">-1* MEDIAN(_xlfn._xlws.FILTER(M339:M626, $H$339:$H$626=1))</f>
        <v>0.23217309287393217</v>
      </c>
      <c r="N643" s="31" cm="1">
        <f t="array" ref="N643">-1* MEDIAN(_xlfn._xlws.FILTER(N339:N626, $H$339:$H$626=1))</f>
        <v>0.22396776241080896</v>
      </c>
      <c r="O643" s="31" cm="1">
        <f t="array" ref="O643">-1* MEDIAN(_xlfn._xlws.FILTER(O339:O626, $H$339:$H$626=1))</f>
        <v>0.4298245161569757</v>
      </c>
      <c r="P643" s="31" cm="1">
        <f t="array" ref="P643">-1* MEDIAN(_xlfn._xlws.FILTER(P339:P626, $H$339:$H$626=1))</f>
        <v>0.62679353243942071</v>
      </c>
      <c r="Q643" s="31" cm="1">
        <f t="array" ref="Q643">-1* MEDIAN(_xlfn._xlws.FILTER(Q339:Q626, $H$339:$H$626=1))</f>
        <v>0.12450083788166159</v>
      </c>
      <c r="R643" s="31" cm="1">
        <f t="array" ref="R643">-1* MEDIAN(_xlfn._xlws.FILTER(R339:R626, $H$339:$H$626=1))</f>
        <v>0.70762770954256848</v>
      </c>
      <c r="S643" s="31" t="s">
        <v>128</v>
      </c>
      <c r="T643" s="31" cm="1">
        <f t="array" ref="T643">-1* MEDIAN(IF($H$339:$H$626=1, T339:T626))</f>
        <v>8.6990060431566263E-2</v>
      </c>
      <c r="U643" s="31" cm="1">
        <f t="array" ref="U643">-1* MEDIAN(IF($H$339:$H$626=1, U339:U626))</f>
        <v>0.11436011093362262</v>
      </c>
      <c r="V643" s="31" cm="1">
        <f t="array" ref="V643">-1* MEDIAN(IF($H$339:$H$626=1, V339:V626))</f>
        <v>0.35133450526764542</v>
      </c>
      <c r="W643" s="31" cm="1">
        <f t="array" ref="W643">-1* MEDIAN(IF($H$339:$H$626=1, W339:W626))</f>
        <v>0.35597215546838756</v>
      </c>
      <c r="X643" s="31" cm="1">
        <f t="array" ref="X643">-1* MEDIAN(IF($H$339:$H$626=1, X339:X626))</f>
        <v>-0.11135076779507316</v>
      </c>
      <c r="Y643" s="31" cm="1">
        <f t="array" ref="Y643">-1* MEDIAN(IF($H$339:$H$626=1, Y339:Y626))</f>
        <v>0.12326026422829595</v>
      </c>
      <c r="Z643" s="31" t="str">
        <f t="shared" si="128"/>
        <v>Target (or sym)</v>
      </c>
      <c r="AA643" s="31" cm="1">
        <f t="array" ref="AA643">-1* MEDIAN(IF($H$339:$H$626=1, AA339:AA626))</f>
        <v>0.66738823389157131</v>
      </c>
      <c r="AB643" s="31" cm="1">
        <f t="array" ref="AB643">-1* MEDIAN(IF($H$339:$H$626=1, AB339:AB626))</f>
        <v>0.67592132291755092</v>
      </c>
      <c r="AC643" s="31" cm="1">
        <f t="array" ref="AC643">-1* MEDIAN(IF($H$339:$H$626=1, AC339:AC626))</f>
        <v>0.73291668813794941</v>
      </c>
      <c r="AD643" s="31" cm="1">
        <f t="array" ref="AD643">-1* MEDIAN(IF($H$339:$H$626=1, AD339:AD626))</f>
        <v>0.70351515336087811</v>
      </c>
      <c r="AE643" s="31" cm="1">
        <f t="array" ref="AE643">-1* MEDIAN(IF($H$339:$H$626=1, AE339:AE626))</f>
        <v>0.59983546546219291</v>
      </c>
      <c r="AF643" s="31" cm="1">
        <f t="array" ref="AF643">-1* MEDIAN(IF($H$339:$H$626=1, AF339:AF626))</f>
        <v>0.45469239749538404</v>
      </c>
      <c r="AK643" s="31"/>
    </row>
    <row r="644" spans="1:52" x14ac:dyDescent="0.3">
      <c r="G644" s="39"/>
      <c r="H644" s="39"/>
      <c r="I644" s="39"/>
      <c r="J644" s="39"/>
      <c r="K644" s="39"/>
      <c r="L644" s="31" t="str">
        <f t="shared" si="132"/>
        <v>Target (or sym); Gain &gt; 0</v>
      </c>
      <c r="M644" s="31" cm="1">
        <f t="array" ref="M644">-1* MEDIAN(_xlfn._xlws.FILTER(M339:M626, ($H$339:$H$626=1)*($J$339:$J$626=1)))</f>
        <v>0.29218949672218808</v>
      </c>
      <c r="N644" s="31" cm="1">
        <f t="array" ref="N644">-1* MEDIAN(_xlfn._xlws.FILTER(N339:N626, ($H$339:$H$626=1)*($J$339:$J$626=1)))</f>
        <v>0.28581688452620646</v>
      </c>
      <c r="O644" s="31" cm="1">
        <f t="array" ref="O644">-1* MEDIAN(_xlfn._xlws.FILTER(O339:O626, ($H$339:$H$626=1)*($J$339:$J$626=1)))</f>
        <v>0.58014495838963431</v>
      </c>
      <c r="P644" s="31" cm="1">
        <f t="array" ref="P644">-1* MEDIAN(_xlfn._xlws.FILTER(P339:P626, ($H$339:$H$626=1)*($J$339:$J$626=1)))</f>
        <v>0.64019211317926095</v>
      </c>
      <c r="Q644" s="31" cm="1">
        <f t="array" ref="Q644">-1* MEDIAN(_xlfn._xlws.FILTER(Q339:Q626, ($H$339:$H$626=1)*($J$339:$J$626=1)))</f>
        <v>0.20451953944037213</v>
      </c>
      <c r="R644" s="31" cm="1">
        <f t="array" ref="R644">-1* MEDIAN(_xlfn._xlws.FILTER(R339:R626, ($H$339:$H$626=1)*($J$339:$J$626=1)))</f>
        <v>0.76714637919513606</v>
      </c>
      <c r="S644" s="31" t="s">
        <v>129</v>
      </c>
      <c r="T644" s="31" cm="1">
        <f t="array" ref="T644">-1* MEDIAN(_xlfn._xlws.FILTER(T339:T626, ($H$339:$H$626=1)*($J$339:$J$626=1)))</f>
        <v>0.16619748272520002</v>
      </c>
      <c r="U644" s="31" cm="1">
        <f t="array" ref="U644">-1* MEDIAN(_xlfn._xlws.FILTER(U339:U626, ($H$339:$H$626=1)*($J$339:$J$626=1)))</f>
        <v>0.2004911218529041</v>
      </c>
      <c r="V644" s="31" cm="1">
        <f t="array" ref="V644">-1* MEDIAN(_xlfn._xlws.FILTER(V339:V626, ($H$339:$H$626=1)*($J$339:$J$626=1)))</f>
        <v>0.41801893703364634</v>
      </c>
      <c r="W644" s="31" cm="1">
        <f t="array" ref="W644">-1* MEDIAN(_xlfn._xlws.FILTER(W339:W626, ($H$339:$H$626=1)*($J$339:$J$626=1)))</f>
        <v>0.44066131797072572</v>
      </c>
      <c r="X644" s="31" cm="1">
        <f t="array" ref="X644">-1* MEDIAN(_xlfn._xlws.FILTER(X339:X626, ($H$339:$H$626=1)*($J$339:$J$626=1)))</f>
        <v>1.4348409046127303E-2</v>
      </c>
      <c r="Y644" s="31" cm="1">
        <f t="array" ref="Y644">-1* MEDIAN(_xlfn._xlws.FILTER(Y339:Y626, ($H$339:$H$626=1)*($J$339:$J$626=1)))</f>
        <v>0.19742245719038373</v>
      </c>
      <c r="Z644" s="31" t="str">
        <f t="shared" si="128"/>
        <v>Target (or sym); Gain &gt; 0</v>
      </c>
      <c r="AA644" s="31" cm="1">
        <f t="array" ref="AA644">-1* MEDIAN(_xlfn._xlws.FILTER(AA339:AA626, ($H$339:$H$626=1)*($J$339:$J$626=1)))</f>
        <v>0.67869307928259914</v>
      </c>
      <c r="AB644" s="31" cm="1">
        <f t="array" ref="AB644">-1* MEDIAN(_xlfn._xlws.FILTER(AB339:AB626, ($H$339:$H$626=1)*($J$339:$J$626=1)))</f>
        <v>0.70511029627616451</v>
      </c>
      <c r="AC644" s="31" cm="1">
        <f t="array" ref="AC644">-1* MEDIAN(_xlfn._xlws.FILTER(AC339:AC626, ($H$339:$H$626=1)*($J$339:$J$626=1)))</f>
        <v>0.7490606703963727</v>
      </c>
      <c r="AD644" s="31" cm="1">
        <f t="array" ref="AD644">-1* MEDIAN(_xlfn._xlws.FILTER(AD339:AD626, ($H$339:$H$626=1)*($J$339:$J$626=1)))</f>
        <v>0.74290670224568267</v>
      </c>
      <c r="AE644" s="31" cm="1">
        <f t="array" ref="AE644">-1* MEDIAN(_xlfn._xlws.FILTER(AE339:AE626, ($H$339:$H$626=1)*($J$339:$J$626=1)))</f>
        <v>0.62137899417151266</v>
      </c>
      <c r="AF644" s="31" cm="1">
        <f t="array" ref="AF644">-1* MEDIAN(_xlfn._xlws.FILTER(AF339:AF626, ($H$339:$H$626=1)*($J$339:$J$626=1)))</f>
        <v>0.48584467453334668</v>
      </c>
      <c r="AK644" s="31"/>
    </row>
    <row r="645" spans="1:52" x14ac:dyDescent="0.3">
      <c r="G645" s="31"/>
      <c r="H645" s="31"/>
      <c r="I645" s="31"/>
      <c r="J645" s="31"/>
      <c r="K645" s="31"/>
      <c r="L645" s="31"/>
    </row>
    <row r="646" spans="1:52" x14ac:dyDescent="0.3">
      <c r="G646" s="31"/>
      <c r="H646" s="31"/>
      <c r="I646" s="31"/>
      <c r="J646" s="31"/>
      <c r="K646" s="31"/>
      <c r="L646" s="31"/>
    </row>
    <row r="647" spans="1:52" x14ac:dyDescent="0.3">
      <c r="G647" s="31"/>
      <c r="H647" s="31"/>
      <c r="I647" s="31"/>
      <c r="J647" s="31"/>
      <c r="K647" s="31"/>
      <c r="L647" s="31"/>
      <c r="M647" s="19" t="s">
        <v>131</v>
      </c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Y647" s="19" t="s">
        <v>132</v>
      </c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K647" s="19" t="s">
        <v>133</v>
      </c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</row>
    <row r="648" spans="1:52" x14ac:dyDescent="0.3">
      <c r="F648" s="22" t="s">
        <v>113</v>
      </c>
      <c r="G648" s="22" t="s">
        <v>114</v>
      </c>
      <c r="H648" t="s">
        <v>128</v>
      </c>
      <c r="I648" t="s">
        <v>101</v>
      </c>
      <c r="J648" t="s">
        <v>100</v>
      </c>
      <c r="K648" t="s">
        <v>115</v>
      </c>
      <c r="L648" t="s">
        <v>116</v>
      </c>
      <c r="M648" s="24" t="s">
        <v>20</v>
      </c>
      <c r="N648" s="24" t="s">
        <v>7</v>
      </c>
      <c r="O648" s="24" t="s">
        <v>8</v>
      </c>
      <c r="P648" s="24" t="s">
        <v>22</v>
      </c>
      <c r="Q648" s="24" t="s">
        <v>9</v>
      </c>
      <c r="R648" s="24" t="s">
        <v>23</v>
      </c>
      <c r="S648" s="24" t="s">
        <v>10</v>
      </c>
      <c r="T648" s="24" t="s">
        <v>24</v>
      </c>
      <c r="U648" s="24" t="s">
        <v>11</v>
      </c>
      <c r="V648" s="24" t="s">
        <v>25</v>
      </c>
      <c r="W648" s="24" t="s">
        <v>12</v>
      </c>
      <c r="Y648" s="24" t="s">
        <v>20</v>
      </c>
      <c r="Z648" s="24" t="s">
        <v>7</v>
      </c>
      <c r="AA648" s="24" t="s">
        <v>8</v>
      </c>
      <c r="AB648" s="24" t="s">
        <v>22</v>
      </c>
      <c r="AC648" s="24" t="s">
        <v>9</v>
      </c>
      <c r="AD648" s="24" t="s">
        <v>23</v>
      </c>
      <c r="AE648" s="24" t="s">
        <v>10</v>
      </c>
      <c r="AF648" s="24" t="s">
        <v>24</v>
      </c>
      <c r="AG648" s="24" t="s">
        <v>11</v>
      </c>
      <c r="AH648" s="24" t="s">
        <v>25</v>
      </c>
      <c r="AI648" s="24" t="s">
        <v>12</v>
      </c>
      <c r="AK648" s="24" t="s">
        <v>20</v>
      </c>
      <c r="AL648" s="24" t="s">
        <v>7</v>
      </c>
      <c r="AM648" s="24" t="s">
        <v>8</v>
      </c>
      <c r="AN648" s="24" t="s">
        <v>22</v>
      </c>
      <c r="AO648" s="24" t="s">
        <v>9</v>
      </c>
      <c r="AP648" s="24" t="s">
        <v>23</v>
      </c>
      <c r="AQ648" s="24" t="s">
        <v>10</v>
      </c>
      <c r="AR648" s="24" t="s">
        <v>24</v>
      </c>
      <c r="AS648" s="24" t="s">
        <v>11</v>
      </c>
      <c r="AT648" s="24" t="s">
        <v>25</v>
      </c>
      <c r="AU648" s="24" t="s">
        <v>12</v>
      </c>
      <c r="AW648" s="24" t="s">
        <v>31</v>
      </c>
      <c r="AX648" s="41" t="s">
        <v>134</v>
      </c>
      <c r="AY648" s="41" t="s">
        <v>135</v>
      </c>
      <c r="AZ648" s="41" t="s">
        <v>136</v>
      </c>
    </row>
    <row r="649" spans="1:52" x14ac:dyDescent="0.3">
      <c r="A649">
        <v>21</v>
      </c>
      <c r="B649" t="s">
        <v>32</v>
      </c>
      <c r="C649" t="s">
        <v>33</v>
      </c>
      <c r="D649" t="s">
        <v>34</v>
      </c>
      <c r="E649" t="s">
        <v>137</v>
      </c>
      <c r="F649" s="22">
        <v>0</v>
      </c>
      <c r="G649" s="22">
        <f>MOD(LEN(B649)-LEN(SUBSTITUTE(B649,"N","")),2)</f>
        <v>0</v>
      </c>
      <c r="H649" s="26">
        <f>IF(E649&lt;&gt;"",1,0)</f>
        <v>1</v>
      </c>
      <c r="I649">
        <f>1-J649</f>
        <v>1</v>
      </c>
      <c r="J649">
        <f t="shared" ref="J649:J704" si="133">J339</f>
        <v>0</v>
      </c>
      <c r="K649">
        <f>LEN(D649) - LEN(SUBSTITUTE(D649, ",", "")) + 1</f>
        <v>4</v>
      </c>
      <c r="L649">
        <f>H649*K649</f>
        <v>4</v>
      </c>
      <c r="M649" s="31">
        <f t="shared" ref="M649:W664" si="134">(M3-$M3)/$M3</f>
        <v>0</v>
      </c>
      <c r="N649" s="31">
        <f t="shared" si="134"/>
        <v>1.1433453192110359</v>
      </c>
      <c r="O649" s="31">
        <f t="shared" si="134"/>
        <v>1.1594188404959693</v>
      </c>
      <c r="P649" s="31">
        <f t="shared" si="134"/>
        <v>0.19677877684784731</v>
      </c>
      <c r="Q649" s="31">
        <f t="shared" si="134"/>
        <v>6.6233456451556209E-3</v>
      </c>
      <c r="R649" s="31">
        <f t="shared" si="134"/>
        <v>-0.17970075308054842</v>
      </c>
      <c r="S649" s="31">
        <f t="shared" si="134"/>
        <v>0.4059604925321611</v>
      </c>
      <c r="T649" s="31">
        <f t="shared" si="134"/>
        <v>2.5120718085933849</v>
      </c>
      <c r="U649" s="31">
        <f t="shared" si="134"/>
        <v>2.6881790207137892</v>
      </c>
      <c r="V649" s="31">
        <f t="shared" si="134"/>
        <v>0.47554303137514592</v>
      </c>
      <c r="W649" s="31">
        <f t="shared" si="134"/>
        <v>0.66103448940012821</v>
      </c>
      <c r="Y649" s="31">
        <f t="shared" ref="Y649:AI664" si="135">(Y3-$Y3)/$Y3</f>
        <v>0</v>
      </c>
      <c r="Z649" s="31">
        <f t="shared" si="135"/>
        <v>0.49994766808423907</v>
      </c>
      <c r="AA649" s="31">
        <f t="shared" si="135"/>
        <v>0.49645848902034628</v>
      </c>
      <c r="AB649" s="31">
        <f t="shared" si="135"/>
        <v>0.24186059760871029</v>
      </c>
      <c r="AC649" s="31">
        <f t="shared" si="135"/>
        <v>0.10684217960074981</v>
      </c>
      <c r="AD649" s="31">
        <f t="shared" si="135"/>
        <v>-0.1081839383960554</v>
      </c>
      <c r="AE649" s="31">
        <f t="shared" si="135"/>
        <v>0.56606531033378316</v>
      </c>
      <c r="AF649" s="31">
        <f t="shared" si="135"/>
        <v>0.39260396949163334</v>
      </c>
      <c r="AG649" s="31">
        <f t="shared" si="135"/>
        <v>1.4359664369176741</v>
      </c>
      <c r="AH649" s="31">
        <f t="shared" si="135"/>
        <v>0.54788938770634221</v>
      </c>
      <c r="AI649" s="31">
        <f t="shared" si="135"/>
        <v>2.775278280994026</v>
      </c>
      <c r="AK649" s="31">
        <f t="shared" ref="AK649:AU664" si="136">(AK3-$AK3)/$AK3</f>
        <v>0</v>
      </c>
      <c r="AL649" s="31">
        <f t="shared" si="136"/>
        <v>-0.56428507878079381</v>
      </c>
      <c r="AM649" s="31">
        <f t="shared" si="136"/>
        <v>-0.57690637489480645</v>
      </c>
      <c r="AN649" s="31">
        <f t="shared" si="136"/>
        <v>0.24186059760871029</v>
      </c>
      <c r="AO649" s="31">
        <f t="shared" si="136"/>
        <v>-0.62247128039571042</v>
      </c>
      <c r="AP649" s="31">
        <f t="shared" si="136"/>
        <v>-0.1081839383960554</v>
      </c>
      <c r="AQ649" s="31">
        <f t="shared" si="136"/>
        <v>-0.5258768922934286</v>
      </c>
      <c r="AR649" s="31">
        <f t="shared" si="136"/>
        <v>-0.14328463517069021</v>
      </c>
      <c r="AS649" s="31">
        <f t="shared" si="136"/>
        <v>-0.60506169424133482</v>
      </c>
      <c r="AT649" s="31">
        <f t="shared" si="136"/>
        <v>0.54788938770634221</v>
      </c>
      <c r="AU649" s="31">
        <f t="shared" si="136"/>
        <v>1.7840643218572649</v>
      </c>
      <c r="AW649">
        <f t="shared" ref="AW649:AW704" si="137">BB339</f>
        <v>-0.35233006178009058</v>
      </c>
      <c r="AX649">
        <f>IF(H649=1,AW649,"")</f>
        <v>-0.35233006178009058</v>
      </c>
      <c r="AY649">
        <f>IF(I649=1,AW649,"")</f>
        <v>-0.35233006178009058</v>
      </c>
      <c r="AZ649" t="str">
        <f>IF(J649=1,AW649,"")</f>
        <v/>
      </c>
    </row>
    <row r="650" spans="1:52" x14ac:dyDescent="0.3">
      <c r="A650">
        <v>21</v>
      </c>
      <c r="B650" t="s">
        <v>35</v>
      </c>
      <c r="C650" t="s">
        <v>33</v>
      </c>
      <c r="D650" t="s">
        <v>34</v>
      </c>
      <c r="F650" s="22">
        <v>0</v>
      </c>
      <c r="G650" s="22">
        <f t="shared" ref="G650:G704" si="138">MOD(LEN(B650)-LEN(SUBSTITUTE(B650,"N","")),2)</f>
        <v>1</v>
      </c>
      <c r="H650" s="26">
        <f t="shared" ref="H650:H704" si="139">IF(E650&lt;&gt;"",1,0)</f>
        <v>0</v>
      </c>
      <c r="I650">
        <f t="shared" ref="I650:I704" si="140">1-J650</f>
        <v>1</v>
      </c>
      <c r="J650">
        <f t="shared" si="133"/>
        <v>0</v>
      </c>
      <c r="K650">
        <f t="shared" ref="K650:K704" si="141">LEN(D650) - LEN(SUBSTITUTE(D650, ",", "")) + 1</f>
        <v>4</v>
      </c>
      <c r="L650">
        <f t="shared" ref="L650:L704" si="142">H650*K650</f>
        <v>0</v>
      </c>
      <c r="M650" s="31">
        <f t="shared" si="134"/>
        <v>0</v>
      </c>
      <c r="N650" s="31">
        <f t="shared" si="134"/>
        <v>-0.23105355110125511</v>
      </c>
      <c r="O650" s="31">
        <f t="shared" si="134"/>
        <v>-0.20763307106278944</v>
      </c>
      <c r="P650" s="31">
        <f t="shared" si="134"/>
        <v>-0.21484895920369224</v>
      </c>
      <c r="Q650" s="31">
        <f t="shared" si="134"/>
        <v>-0.7455230220462209</v>
      </c>
      <c r="R650" s="31">
        <f t="shared" si="134"/>
        <v>0.10969220649946849</v>
      </c>
      <c r="S650" s="31">
        <f t="shared" si="134"/>
        <v>-0.49270718773378824</v>
      </c>
      <c r="T650" s="31">
        <f t="shared" si="134"/>
        <v>-0.62052187094697964</v>
      </c>
      <c r="U650" s="31">
        <f t="shared" si="134"/>
        <v>-0.65013802754264305</v>
      </c>
      <c r="V650" s="31">
        <f t="shared" si="134"/>
        <v>0.13569213111014214</v>
      </c>
      <c r="W650" s="31">
        <f t="shared" si="134"/>
        <v>-0.44812311887361961</v>
      </c>
      <c r="Y650" s="31">
        <f t="shared" si="135"/>
        <v>0</v>
      </c>
      <c r="Z650" s="31">
        <f t="shared" si="135"/>
        <v>-0.25835459832986929</v>
      </c>
      <c r="AA650" s="31">
        <f t="shared" si="135"/>
        <v>-0.24460770279870686</v>
      </c>
      <c r="AB650" s="31">
        <f t="shared" si="135"/>
        <v>-0.36705717286615297</v>
      </c>
      <c r="AC650" s="31">
        <f t="shared" si="135"/>
        <v>-0.66943998173684638</v>
      </c>
      <c r="AD650" s="31">
        <f t="shared" si="135"/>
        <v>3.0159979561881121E-2</v>
      </c>
      <c r="AE650" s="31">
        <f t="shared" si="135"/>
        <v>-0.43300822041118681</v>
      </c>
      <c r="AF650" s="31">
        <f t="shared" si="135"/>
        <v>-0.6761727920129873</v>
      </c>
      <c r="AG650" s="31">
        <f t="shared" si="135"/>
        <v>-0.58616043623905412</v>
      </c>
      <c r="AH650" s="31">
        <f t="shared" si="135"/>
        <v>-0.43161868413000248</v>
      </c>
      <c r="AI650" s="31">
        <f t="shared" si="135"/>
        <v>0.41555545153355355</v>
      </c>
      <c r="AK650" s="31">
        <f t="shared" si="136"/>
        <v>0</v>
      </c>
      <c r="AL650" s="31">
        <f t="shared" si="136"/>
        <v>-0.72177924939136884</v>
      </c>
      <c r="AM650" s="31">
        <f t="shared" si="136"/>
        <v>-0.70720412580731928</v>
      </c>
      <c r="AN650" s="31">
        <f t="shared" si="136"/>
        <v>-0.36705717286615297</v>
      </c>
      <c r="AO650" s="31">
        <f t="shared" si="136"/>
        <v>-0.87846348432277255</v>
      </c>
      <c r="AP650" s="31">
        <f t="shared" si="136"/>
        <v>3.0159979561881121E-2</v>
      </c>
      <c r="AQ650" s="31">
        <f t="shared" si="136"/>
        <v>-0.81181027114230331</v>
      </c>
      <c r="AR650" s="31">
        <f t="shared" si="136"/>
        <v>-0.82234585167502205</v>
      </c>
      <c r="AS650" s="31">
        <f t="shared" si="136"/>
        <v>-0.90780874392804844</v>
      </c>
      <c r="AT650" s="31">
        <f t="shared" si="136"/>
        <v>-0.43161868413000248</v>
      </c>
      <c r="AU650" s="31">
        <f t="shared" si="136"/>
        <v>0.20415200027716388</v>
      </c>
      <c r="AW650">
        <f t="shared" si="137"/>
        <v>-5.8564036138107199E-2</v>
      </c>
      <c r="AX650" t="str">
        <f t="shared" ref="AX650:AX704" si="143">IF(H650=1,AW650,"")</f>
        <v/>
      </c>
      <c r="AY650">
        <f t="shared" ref="AY650:AY704" si="144">IF(I650=1,AW650,"")</f>
        <v>-5.8564036138107199E-2</v>
      </c>
      <c r="AZ650" t="str">
        <f t="shared" ref="AZ650:AZ704" si="145">IF(J650=1,AW650,"")</f>
        <v/>
      </c>
    </row>
    <row r="651" spans="1:52" x14ac:dyDescent="0.3">
      <c r="A651">
        <v>21</v>
      </c>
      <c r="B651" t="s">
        <v>36</v>
      </c>
      <c r="C651" t="s">
        <v>33</v>
      </c>
      <c r="D651" t="s">
        <v>34</v>
      </c>
      <c r="F651" s="22">
        <v>0</v>
      </c>
      <c r="G651" s="22">
        <f t="shared" si="138"/>
        <v>1</v>
      </c>
      <c r="H651" s="26">
        <f t="shared" si="139"/>
        <v>0</v>
      </c>
      <c r="I651">
        <f t="shared" si="140"/>
        <v>1</v>
      </c>
      <c r="J651">
        <f t="shared" si="133"/>
        <v>0</v>
      </c>
      <c r="K651">
        <f t="shared" si="141"/>
        <v>4</v>
      </c>
      <c r="L651">
        <f t="shared" si="142"/>
        <v>0</v>
      </c>
      <c r="M651" s="31">
        <f t="shared" si="134"/>
        <v>0</v>
      </c>
      <c r="N651" s="31">
        <f t="shared" si="134"/>
        <v>-4.859352038521246E-3</v>
      </c>
      <c r="O651" s="31">
        <f t="shared" si="134"/>
        <v>6.8293496687797325E-4</v>
      </c>
      <c r="P651" s="31">
        <f t="shared" si="134"/>
        <v>-0.72091399493755348</v>
      </c>
      <c r="Q651" s="31">
        <f t="shared" si="134"/>
        <v>-0.65788290896784385</v>
      </c>
      <c r="R651" s="31">
        <f t="shared" si="134"/>
        <v>-0.81893422005015315</v>
      </c>
      <c r="S651" s="31">
        <f t="shared" si="134"/>
        <v>-0.75714195491008884</v>
      </c>
      <c r="T651" s="31">
        <f t="shared" si="134"/>
        <v>-0.10053892756930569</v>
      </c>
      <c r="U651" s="31">
        <f t="shared" si="134"/>
        <v>-0.10421340861514451</v>
      </c>
      <c r="V651" s="31">
        <f t="shared" si="134"/>
        <v>-0.50282905211609497</v>
      </c>
      <c r="W651" s="31">
        <f t="shared" si="134"/>
        <v>-0.53717281863593092</v>
      </c>
      <c r="Y651" s="31">
        <f t="shared" si="135"/>
        <v>0</v>
      </c>
      <c r="Z651" s="31">
        <f t="shared" si="135"/>
        <v>-0.1094839342977397</v>
      </c>
      <c r="AA651" s="31">
        <f t="shared" si="135"/>
        <v>-0.11830236505686602</v>
      </c>
      <c r="AB651" s="31">
        <f t="shared" si="135"/>
        <v>-0.42857795519284347</v>
      </c>
      <c r="AC651" s="31">
        <f t="shared" si="135"/>
        <v>-0.46553297272602245</v>
      </c>
      <c r="AD651" s="31">
        <f t="shared" si="135"/>
        <v>-0.48943433122908941</v>
      </c>
      <c r="AE651" s="31">
        <f t="shared" si="135"/>
        <v>-0.44321787756059489</v>
      </c>
      <c r="AF651" s="31">
        <f t="shared" si="135"/>
        <v>-0.48002006424013022</v>
      </c>
      <c r="AG651" s="31">
        <f t="shared" si="135"/>
        <v>-0.18537361217079268</v>
      </c>
      <c r="AH651" s="31">
        <f t="shared" si="135"/>
        <v>-0.35589441094450674</v>
      </c>
      <c r="AI651" s="31">
        <f t="shared" si="135"/>
        <v>0.61644276999131709</v>
      </c>
      <c r="AK651" s="31">
        <f t="shared" si="136"/>
        <v>0</v>
      </c>
      <c r="AL651" s="31">
        <f t="shared" si="136"/>
        <v>-0.70202725300820923</v>
      </c>
      <c r="AM651" s="31">
        <f t="shared" si="136"/>
        <v>-0.70861466073927537</v>
      </c>
      <c r="AN651" s="31">
        <f t="shared" si="136"/>
        <v>-0.42857795519284347</v>
      </c>
      <c r="AO651" s="31">
        <f t="shared" si="136"/>
        <v>-0.78644111495607927</v>
      </c>
      <c r="AP651" s="31">
        <f t="shared" si="136"/>
        <v>-0.48943433122908941</v>
      </c>
      <c r="AQ651" s="31">
        <f t="shared" si="136"/>
        <v>-0.81954178195238647</v>
      </c>
      <c r="AR651" s="31">
        <f t="shared" si="136"/>
        <v>-0.64925920195569464</v>
      </c>
      <c r="AS651" s="31">
        <f t="shared" si="136"/>
        <v>-0.82740865743806191</v>
      </c>
      <c r="AT651" s="31">
        <f t="shared" si="136"/>
        <v>-0.35589441094450674</v>
      </c>
      <c r="AU651" s="31">
        <f t="shared" si="136"/>
        <v>0.25182210992142795</v>
      </c>
      <c r="AW651">
        <f t="shared" si="137"/>
        <v>-0.12790195555663891</v>
      </c>
      <c r="AX651" t="str">
        <f t="shared" si="143"/>
        <v/>
      </c>
      <c r="AY651">
        <f t="shared" si="144"/>
        <v>-0.12790195555663891</v>
      </c>
      <c r="AZ651" t="str">
        <f t="shared" si="145"/>
        <v/>
      </c>
    </row>
    <row r="652" spans="1:52" x14ac:dyDescent="0.3">
      <c r="A652">
        <v>21</v>
      </c>
      <c r="B652" t="s">
        <v>37</v>
      </c>
      <c r="C652" t="s">
        <v>33</v>
      </c>
      <c r="D652" t="s">
        <v>34</v>
      </c>
      <c r="F652" s="22">
        <v>0</v>
      </c>
      <c r="G652" s="22">
        <f t="shared" si="138"/>
        <v>0</v>
      </c>
      <c r="H652" s="26">
        <f t="shared" si="139"/>
        <v>0</v>
      </c>
      <c r="I652">
        <f t="shared" si="140"/>
        <v>0</v>
      </c>
      <c r="J652">
        <f t="shared" si="133"/>
        <v>1</v>
      </c>
      <c r="K652">
        <f t="shared" si="141"/>
        <v>4</v>
      </c>
      <c r="L652">
        <f t="shared" si="142"/>
        <v>0</v>
      </c>
      <c r="M652" s="31">
        <f t="shared" si="134"/>
        <v>0</v>
      </c>
      <c r="N652" s="31">
        <f t="shared" si="134"/>
        <v>-0.3694296293967067</v>
      </c>
      <c r="O652" s="31">
        <f t="shared" si="134"/>
        <v>-0.35937275139555491</v>
      </c>
      <c r="P652" s="31">
        <f t="shared" si="134"/>
        <v>-0.73707724515012962</v>
      </c>
      <c r="Q652" s="31">
        <f t="shared" si="134"/>
        <v>-0.7801969717244196</v>
      </c>
      <c r="R652" s="31">
        <f t="shared" si="134"/>
        <v>-0.80611305963066593</v>
      </c>
      <c r="S652" s="31">
        <f t="shared" si="134"/>
        <v>-0.82460948447153226</v>
      </c>
      <c r="T652" s="31">
        <f t="shared" si="134"/>
        <v>-0.38032139593823006</v>
      </c>
      <c r="U652" s="31">
        <f t="shared" si="134"/>
        <v>-0.57276222902272256</v>
      </c>
      <c r="V652" s="31">
        <f t="shared" si="134"/>
        <v>1.4876853079585282E-2</v>
      </c>
      <c r="W652" s="31">
        <f t="shared" si="134"/>
        <v>-0.80723083480361701</v>
      </c>
      <c r="Y652" s="31">
        <f t="shared" si="135"/>
        <v>0</v>
      </c>
      <c r="Z652" s="31">
        <f t="shared" si="135"/>
        <v>-0.34343522240369767</v>
      </c>
      <c r="AA652" s="31">
        <f t="shared" si="135"/>
        <v>-0.34269827440030198</v>
      </c>
      <c r="AB652" s="31">
        <f t="shared" si="135"/>
        <v>-0.50567694820272635</v>
      </c>
      <c r="AC652" s="31">
        <f t="shared" si="135"/>
        <v>-0.61189774939978125</v>
      </c>
      <c r="AD652" s="31">
        <f t="shared" si="135"/>
        <v>-0.46089480627946777</v>
      </c>
      <c r="AE652" s="31">
        <f t="shared" si="135"/>
        <v>-0.5302842203686694</v>
      </c>
      <c r="AF652" s="31">
        <f t="shared" si="135"/>
        <v>-0.59975951900123847</v>
      </c>
      <c r="AG652" s="31">
        <f t="shared" si="135"/>
        <v>-0.61908756078899418</v>
      </c>
      <c r="AH652" s="31">
        <f t="shared" si="135"/>
        <v>-0.31023618332435871</v>
      </c>
      <c r="AI652" s="31">
        <f t="shared" si="135"/>
        <v>-0.13472472624322845</v>
      </c>
      <c r="AK652" s="31">
        <f t="shared" si="136"/>
        <v>0</v>
      </c>
      <c r="AL652" s="31">
        <f t="shared" si="136"/>
        <v>-0.76247610522400588</v>
      </c>
      <c r="AM652" s="31">
        <f t="shared" si="136"/>
        <v>-0.76105518186945587</v>
      </c>
      <c r="AN652" s="31">
        <f t="shared" si="136"/>
        <v>-0.50567694820272635</v>
      </c>
      <c r="AO652" s="31">
        <f t="shared" si="136"/>
        <v>-0.85804922319424204</v>
      </c>
      <c r="AP652" s="31">
        <f t="shared" si="136"/>
        <v>-0.46089480627946777</v>
      </c>
      <c r="AQ652" s="31">
        <f t="shared" si="136"/>
        <v>-0.84293327775653226</v>
      </c>
      <c r="AR652" s="31">
        <f t="shared" si="136"/>
        <v>-0.77549993698378994</v>
      </c>
      <c r="AS652" s="31">
        <f t="shared" si="136"/>
        <v>-0.91022224716820943</v>
      </c>
      <c r="AT652" s="31">
        <f t="shared" si="136"/>
        <v>-0.31023618332435871</v>
      </c>
      <c r="AU652" s="31">
        <f t="shared" si="136"/>
        <v>-0.34402307174772589</v>
      </c>
      <c r="AW652">
        <f t="shared" si="137"/>
        <v>0.11627095377051599</v>
      </c>
      <c r="AX652" t="str">
        <f t="shared" si="143"/>
        <v/>
      </c>
      <c r="AY652" t="str">
        <f t="shared" si="144"/>
        <v/>
      </c>
      <c r="AZ652">
        <f t="shared" si="145"/>
        <v>0.11627095377051599</v>
      </c>
    </row>
    <row r="653" spans="1:52" x14ac:dyDescent="0.3">
      <c r="A653">
        <v>21</v>
      </c>
      <c r="B653" t="s">
        <v>38</v>
      </c>
      <c r="C653" t="s">
        <v>33</v>
      </c>
      <c r="D653" t="s">
        <v>34</v>
      </c>
      <c r="F653" s="22">
        <v>0</v>
      </c>
      <c r="G653" s="22">
        <f t="shared" si="138"/>
        <v>1</v>
      </c>
      <c r="H653" s="26">
        <f t="shared" si="139"/>
        <v>0</v>
      </c>
      <c r="I653">
        <f t="shared" si="140"/>
        <v>0</v>
      </c>
      <c r="J653">
        <f t="shared" si="133"/>
        <v>1</v>
      </c>
      <c r="K653">
        <f t="shared" si="141"/>
        <v>4</v>
      </c>
      <c r="L653">
        <f t="shared" si="142"/>
        <v>0</v>
      </c>
      <c r="M653" s="31">
        <f t="shared" si="134"/>
        <v>0</v>
      </c>
      <c r="N653" s="31">
        <f t="shared" si="134"/>
        <v>-0.29567102051313104</v>
      </c>
      <c r="O653" s="31">
        <f t="shared" si="134"/>
        <v>-0.28941867595033832</v>
      </c>
      <c r="P653" s="31">
        <f t="shared" si="134"/>
        <v>0.55021694843927837</v>
      </c>
      <c r="Q653" s="31">
        <f t="shared" si="134"/>
        <v>-0.68595238930209868</v>
      </c>
      <c r="R653" s="31">
        <f t="shared" si="134"/>
        <v>-0.15826981095783563</v>
      </c>
      <c r="S653" s="31">
        <f t="shared" si="134"/>
        <v>-0.6730093399942827</v>
      </c>
      <c r="T653" s="31">
        <f t="shared" si="134"/>
        <v>2.0050908229163014</v>
      </c>
      <c r="U653" s="31">
        <f t="shared" si="134"/>
        <v>1.203307733098691</v>
      </c>
      <c r="V653" s="31">
        <f t="shared" si="134"/>
        <v>2.5202214223698651</v>
      </c>
      <c r="W653" s="31">
        <f t="shared" si="134"/>
        <v>-0.52036966781331062</v>
      </c>
      <c r="Y653" s="31">
        <f t="shared" si="135"/>
        <v>0</v>
      </c>
      <c r="Z653" s="31">
        <f t="shared" si="135"/>
        <v>-0.27523022902354832</v>
      </c>
      <c r="AA653" s="31">
        <f t="shared" si="135"/>
        <v>-0.29173677094885792</v>
      </c>
      <c r="AB653" s="31">
        <f t="shared" si="135"/>
        <v>0.39307953808423407</v>
      </c>
      <c r="AC653" s="31">
        <f t="shared" si="135"/>
        <v>-0.45307366567840951</v>
      </c>
      <c r="AD653" s="31">
        <f t="shared" si="135"/>
        <v>0.48967052684418894</v>
      </c>
      <c r="AE653" s="31">
        <f t="shared" si="135"/>
        <v>-0.31831419325006405</v>
      </c>
      <c r="AF653" s="31">
        <f t="shared" si="135"/>
        <v>0.50802694054318032</v>
      </c>
      <c r="AG653" s="31">
        <f t="shared" si="135"/>
        <v>0.49909957257893928</v>
      </c>
      <c r="AH653" s="31">
        <f t="shared" si="135"/>
        <v>0.87860536892137464</v>
      </c>
      <c r="AI653" s="31">
        <f t="shared" si="135"/>
        <v>0.42068387447784833</v>
      </c>
      <c r="AK653" s="31">
        <f t="shared" si="136"/>
        <v>0</v>
      </c>
      <c r="AL653" s="31">
        <f t="shared" si="136"/>
        <v>-0.71716167397430808</v>
      </c>
      <c r="AM653" s="31">
        <f t="shared" si="136"/>
        <v>-0.73435081862212392</v>
      </c>
      <c r="AN653" s="31">
        <f t="shared" si="136"/>
        <v>0.39307953808423407</v>
      </c>
      <c r="AO653" s="31">
        <f t="shared" si="136"/>
        <v>-0.78341992817598116</v>
      </c>
      <c r="AP653" s="31">
        <f t="shared" si="136"/>
        <v>0.48967052684418894</v>
      </c>
      <c r="AQ653" s="31">
        <f t="shared" si="136"/>
        <v>-0.74956108720755388</v>
      </c>
      <c r="AR653" s="31">
        <f t="shared" si="136"/>
        <v>-0.22629625555737959</v>
      </c>
      <c r="AS653" s="31">
        <f t="shared" si="136"/>
        <v>-0.75025209453043196</v>
      </c>
      <c r="AT653" s="31">
        <f t="shared" si="136"/>
        <v>0.87860536892137464</v>
      </c>
      <c r="AU653" s="31">
        <f t="shared" si="136"/>
        <v>-6.9884629704523346E-2</v>
      </c>
      <c r="AW653">
        <f t="shared" si="137"/>
        <v>0.23808717767835699</v>
      </c>
      <c r="AX653" t="str">
        <f t="shared" si="143"/>
        <v/>
      </c>
      <c r="AY653" t="str">
        <f t="shared" si="144"/>
        <v/>
      </c>
      <c r="AZ653">
        <f t="shared" si="145"/>
        <v>0.23808717767835699</v>
      </c>
    </row>
    <row r="654" spans="1:52" x14ac:dyDescent="0.3">
      <c r="A654">
        <v>21</v>
      </c>
      <c r="B654" t="s">
        <v>39</v>
      </c>
      <c r="C654" t="s">
        <v>33</v>
      </c>
      <c r="D654" t="s">
        <v>34</v>
      </c>
      <c r="F654" s="22">
        <v>0</v>
      </c>
      <c r="G654" s="22">
        <f t="shared" si="138"/>
        <v>0</v>
      </c>
      <c r="H654" s="26">
        <f t="shared" si="139"/>
        <v>0</v>
      </c>
      <c r="I654">
        <f t="shared" si="140"/>
        <v>0</v>
      </c>
      <c r="J654">
        <f t="shared" si="133"/>
        <v>1</v>
      </c>
      <c r="K654">
        <f t="shared" si="141"/>
        <v>4</v>
      </c>
      <c r="L654">
        <f t="shared" si="142"/>
        <v>0</v>
      </c>
      <c r="M654" s="31">
        <f t="shared" si="134"/>
        <v>0</v>
      </c>
      <c r="N654" s="31">
        <f t="shared" si="134"/>
        <v>1.0148733519985529</v>
      </c>
      <c r="O654" s="31">
        <f t="shared" si="134"/>
        <v>1.0227910979448973</v>
      </c>
      <c r="P654" s="31">
        <f t="shared" si="134"/>
        <v>-0.30360454542962989</v>
      </c>
      <c r="Q654" s="31">
        <f t="shared" si="134"/>
        <v>-0.20640755630779453</v>
      </c>
      <c r="R654" s="31">
        <f t="shared" si="134"/>
        <v>-0.25376435901293187</v>
      </c>
      <c r="S654" s="31">
        <f t="shared" si="134"/>
        <v>0.48618821460089545</v>
      </c>
      <c r="T654" s="31">
        <f t="shared" si="134"/>
        <v>-0.27670391183942139</v>
      </c>
      <c r="U654" s="31">
        <f t="shared" si="134"/>
        <v>1.4367996355470758E-2</v>
      </c>
      <c r="V654" s="31">
        <f t="shared" si="134"/>
        <v>1.4233342448716835</v>
      </c>
      <c r="W654" s="31">
        <f t="shared" si="134"/>
        <v>0.49204053442539297</v>
      </c>
      <c r="Y654" s="31">
        <f t="shared" si="135"/>
        <v>0</v>
      </c>
      <c r="Z654" s="31">
        <f t="shared" si="135"/>
        <v>0.52003808138862984</v>
      </c>
      <c r="AA654" s="31">
        <f t="shared" si="135"/>
        <v>0.52464555626344045</v>
      </c>
      <c r="AB654" s="31">
        <f t="shared" si="135"/>
        <v>-4.529777524113382E-2</v>
      </c>
      <c r="AC654" s="31">
        <f t="shared" si="135"/>
        <v>-0.34183780147139814</v>
      </c>
      <c r="AD654" s="31">
        <f t="shared" si="135"/>
        <v>5.0515112347968356E-2</v>
      </c>
      <c r="AE654" s="31">
        <f t="shared" si="135"/>
        <v>0.1596030707610413</v>
      </c>
      <c r="AF654" s="31">
        <f t="shared" si="135"/>
        <v>-0.6012032583506951</v>
      </c>
      <c r="AG654" s="31">
        <f t="shared" si="135"/>
        <v>1.5660683914189778E-2</v>
      </c>
      <c r="AH654" s="31">
        <f t="shared" si="135"/>
        <v>-4.860673173820422E-2</v>
      </c>
      <c r="AI654" s="31">
        <f t="shared" si="135"/>
        <v>2.4880809013771947</v>
      </c>
      <c r="AK654" s="31">
        <f t="shared" si="136"/>
        <v>0</v>
      </c>
      <c r="AL654" s="31">
        <f t="shared" si="136"/>
        <v>-0.52194684947943193</v>
      </c>
      <c r="AM654" s="31">
        <f t="shared" si="136"/>
        <v>-0.51804954307647011</v>
      </c>
      <c r="AN654" s="31">
        <f t="shared" si="136"/>
        <v>-4.529777524113382E-2</v>
      </c>
      <c r="AO654" s="31">
        <f t="shared" si="136"/>
        <v>-0.76438567660966761</v>
      </c>
      <c r="AP654" s="31">
        <f t="shared" si="136"/>
        <v>5.0515112347968356E-2</v>
      </c>
      <c r="AQ654" s="31">
        <f t="shared" si="136"/>
        <v>-0.69648832182701537</v>
      </c>
      <c r="AR654" s="31">
        <f t="shared" si="136"/>
        <v>-0.73390661840906668</v>
      </c>
      <c r="AS654" s="31">
        <f t="shared" si="136"/>
        <v>-0.82059555218119673</v>
      </c>
      <c r="AT654" s="31">
        <f t="shared" si="136"/>
        <v>-4.860673173820422E-2</v>
      </c>
      <c r="AU654" s="31">
        <f t="shared" si="136"/>
        <v>2.027444592400319</v>
      </c>
      <c r="AW654">
        <f t="shared" si="137"/>
        <v>8.9505628453601299E-2</v>
      </c>
      <c r="AX654" t="str">
        <f t="shared" si="143"/>
        <v/>
      </c>
      <c r="AY654" t="str">
        <f t="shared" si="144"/>
        <v/>
      </c>
      <c r="AZ654">
        <f t="shared" si="145"/>
        <v>8.9505628453601299E-2</v>
      </c>
    </row>
    <row r="655" spans="1:52" x14ac:dyDescent="0.3">
      <c r="A655">
        <v>21</v>
      </c>
      <c r="B655" t="s">
        <v>40</v>
      </c>
      <c r="C655" t="s">
        <v>33</v>
      </c>
      <c r="D655" t="s">
        <v>34</v>
      </c>
      <c r="F655" s="22">
        <v>0</v>
      </c>
      <c r="G655" s="22">
        <f t="shared" si="138"/>
        <v>0</v>
      </c>
      <c r="H655" s="26">
        <f t="shared" si="139"/>
        <v>0</v>
      </c>
      <c r="I655">
        <f t="shared" si="140"/>
        <v>0</v>
      </c>
      <c r="J655">
        <f t="shared" si="133"/>
        <v>1</v>
      </c>
      <c r="K655">
        <f t="shared" si="141"/>
        <v>4</v>
      </c>
      <c r="L655">
        <f t="shared" si="142"/>
        <v>0</v>
      </c>
      <c r="M655" s="31">
        <f t="shared" si="134"/>
        <v>0</v>
      </c>
      <c r="N655" s="31">
        <f t="shared" si="134"/>
        <v>8.0180123911234136E-2</v>
      </c>
      <c r="O655" s="31">
        <f t="shared" si="134"/>
        <v>8.7106125965065326E-2</v>
      </c>
      <c r="P655" s="31">
        <f t="shared" si="134"/>
        <v>-0.28338408426872419</v>
      </c>
      <c r="Q655" s="31">
        <f t="shared" si="134"/>
        <v>-0.62369344055651366</v>
      </c>
      <c r="R655" s="31">
        <f t="shared" si="134"/>
        <v>-0.70091002889315379</v>
      </c>
      <c r="S655" s="31">
        <f t="shared" si="134"/>
        <v>-0.74549568549453371</v>
      </c>
      <c r="T655" s="31">
        <f t="shared" si="134"/>
        <v>1.1749982560280594</v>
      </c>
      <c r="U655" s="31">
        <f t="shared" si="134"/>
        <v>0.56877738644309217</v>
      </c>
      <c r="V655" s="31">
        <f t="shared" si="134"/>
        <v>-0.69575152212248681</v>
      </c>
      <c r="W655" s="31">
        <f t="shared" si="134"/>
        <v>-0.73976896833109185</v>
      </c>
      <c r="Y655" s="31">
        <f t="shared" si="135"/>
        <v>0</v>
      </c>
      <c r="Z655" s="31">
        <f t="shared" si="135"/>
        <v>3.2568740725616947E-2</v>
      </c>
      <c r="AA655" s="31">
        <f t="shared" si="135"/>
        <v>1.5394993933679244E-2</v>
      </c>
      <c r="AB655" s="31">
        <f t="shared" si="135"/>
        <v>-4.4033112347683624E-2</v>
      </c>
      <c r="AC655" s="31">
        <f t="shared" si="135"/>
        <v>-0.35886196884508531</v>
      </c>
      <c r="AD655" s="31">
        <f t="shared" si="135"/>
        <v>-0.13474500314994206</v>
      </c>
      <c r="AE655" s="31">
        <f t="shared" si="135"/>
        <v>-0.15656431095444465</v>
      </c>
      <c r="AF655" s="31">
        <f t="shared" si="135"/>
        <v>0.15629340082307491</v>
      </c>
      <c r="AG655" s="31">
        <f t="shared" si="135"/>
        <v>0.16710783706925966</v>
      </c>
      <c r="AH655" s="31">
        <f t="shared" si="135"/>
        <v>-3.960000848199962E-2</v>
      </c>
      <c r="AI655" s="31">
        <f t="shared" si="135"/>
        <v>0.47861649624992708</v>
      </c>
      <c r="AK655" s="31">
        <f t="shared" si="136"/>
        <v>0</v>
      </c>
      <c r="AL655" s="31">
        <f t="shared" si="136"/>
        <v>-0.64685591392189989</v>
      </c>
      <c r="AM655" s="31">
        <f t="shared" si="136"/>
        <v>-0.66139462306507379</v>
      </c>
      <c r="AN655" s="31">
        <f t="shared" si="136"/>
        <v>-4.4033112347683624E-2</v>
      </c>
      <c r="AO655" s="31">
        <f t="shared" si="136"/>
        <v>-0.71580284344178813</v>
      </c>
      <c r="AP655" s="31">
        <f t="shared" si="136"/>
        <v>-0.13474500314994206</v>
      </c>
      <c r="AQ655" s="31">
        <f t="shared" si="136"/>
        <v>-0.74566849196622442</v>
      </c>
      <c r="AR655" s="31">
        <f t="shared" si="136"/>
        <v>-0.35860280100296288</v>
      </c>
      <c r="AS655" s="31">
        <f t="shared" si="136"/>
        <v>-0.7681381089698418</v>
      </c>
      <c r="AT655" s="31">
        <f t="shared" si="136"/>
        <v>-3.960000848199962E-2</v>
      </c>
      <c r="AU655" s="31">
        <f t="shared" si="136"/>
        <v>4.2412777311319101E-2</v>
      </c>
      <c r="AW655">
        <f t="shared" si="137"/>
        <v>0.14655347955597331</v>
      </c>
      <c r="AX655" t="str">
        <f t="shared" si="143"/>
        <v/>
      </c>
      <c r="AY655" t="str">
        <f t="shared" si="144"/>
        <v/>
      </c>
      <c r="AZ655">
        <f t="shared" si="145"/>
        <v>0.14655347955597331</v>
      </c>
    </row>
    <row r="656" spans="1:52" x14ac:dyDescent="0.3">
      <c r="A656">
        <v>21</v>
      </c>
      <c r="B656" t="s">
        <v>41</v>
      </c>
      <c r="C656" t="s">
        <v>33</v>
      </c>
      <c r="D656" t="s">
        <v>34</v>
      </c>
      <c r="F656" s="22">
        <v>0</v>
      </c>
      <c r="G656" s="22">
        <f t="shared" si="138"/>
        <v>1</v>
      </c>
      <c r="H656" s="26">
        <f t="shared" si="139"/>
        <v>0</v>
      </c>
      <c r="I656">
        <f t="shared" si="140"/>
        <v>1</v>
      </c>
      <c r="J656">
        <f t="shared" si="133"/>
        <v>0</v>
      </c>
      <c r="K656">
        <f t="shared" si="141"/>
        <v>4</v>
      </c>
      <c r="L656">
        <f t="shared" si="142"/>
        <v>0</v>
      </c>
      <c r="M656" s="31">
        <f t="shared" si="134"/>
        <v>0</v>
      </c>
      <c r="N656" s="31">
        <f t="shared" si="134"/>
        <v>2.0503849062183512</v>
      </c>
      <c r="O656" s="31">
        <f t="shared" si="134"/>
        <v>2.0686845997828804</v>
      </c>
      <c r="P656" s="31">
        <f t="shared" si="134"/>
        <v>-0.68452856938613427</v>
      </c>
      <c r="Q656" s="31">
        <f t="shared" si="134"/>
        <v>-0.30931227878289069</v>
      </c>
      <c r="R656" s="31">
        <f t="shared" si="134"/>
        <v>-0.76329069402714478</v>
      </c>
      <c r="S656" s="31">
        <f t="shared" si="134"/>
        <v>-0.37540492482083826</v>
      </c>
      <c r="T656" s="31">
        <f t="shared" si="134"/>
        <v>1.2297564770303866</v>
      </c>
      <c r="U656" s="31">
        <f t="shared" si="134"/>
        <v>1.3710087146834071</v>
      </c>
      <c r="V656" s="31">
        <f t="shared" si="134"/>
        <v>-0.82262784317157733</v>
      </c>
      <c r="W656" s="31">
        <f t="shared" si="134"/>
        <v>-0.15392823962960275</v>
      </c>
      <c r="Y656" s="31">
        <f t="shared" si="135"/>
        <v>0</v>
      </c>
      <c r="Z656" s="31">
        <f t="shared" si="135"/>
        <v>1.1639634705881152</v>
      </c>
      <c r="AA656" s="31">
        <f t="shared" si="135"/>
        <v>1.1400613708718275</v>
      </c>
      <c r="AB656" s="31">
        <f t="shared" si="135"/>
        <v>-0.32801438059969157</v>
      </c>
      <c r="AC656" s="31">
        <f t="shared" si="135"/>
        <v>-6.814209416128518E-2</v>
      </c>
      <c r="AD656" s="31">
        <f t="shared" si="135"/>
        <v>2.3425936485766104E-3</v>
      </c>
      <c r="AE656" s="31">
        <f t="shared" si="135"/>
        <v>0.34898661395222286</v>
      </c>
      <c r="AF656" s="31">
        <f t="shared" si="135"/>
        <v>-0.23317416146868686</v>
      </c>
      <c r="AG656" s="31">
        <f t="shared" si="135"/>
        <v>0.59752961630549861</v>
      </c>
      <c r="AH656" s="31">
        <f t="shared" si="135"/>
        <v>-0.26710405612101007</v>
      </c>
      <c r="AI656" s="31">
        <f t="shared" si="135"/>
        <v>2.8160035426532324</v>
      </c>
      <c r="AK656" s="31">
        <f t="shared" si="136"/>
        <v>0</v>
      </c>
      <c r="AL656" s="31">
        <f t="shared" si="136"/>
        <v>-0.46458124907020149</v>
      </c>
      <c r="AM656" s="31">
        <f t="shared" si="136"/>
        <v>-0.47825029811309233</v>
      </c>
      <c r="AN656" s="31">
        <f t="shared" si="136"/>
        <v>-0.32801438059969157</v>
      </c>
      <c r="AO656" s="31">
        <f t="shared" si="136"/>
        <v>-0.69724310970829861</v>
      </c>
      <c r="AP656" s="31">
        <f t="shared" si="136"/>
        <v>2.3425936485766104E-3</v>
      </c>
      <c r="AQ656" s="31">
        <f t="shared" si="136"/>
        <v>-0.61919557469536113</v>
      </c>
      <c r="AR656" s="31">
        <f t="shared" si="136"/>
        <v>-0.52191483207294753</v>
      </c>
      <c r="AS656" s="31">
        <f t="shared" si="136"/>
        <v>-0.73495803769061296</v>
      </c>
      <c r="AT656" s="31">
        <f t="shared" si="136"/>
        <v>-0.26710405612101007</v>
      </c>
      <c r="AU656" s="31">
        <f t="shared" si="136"/>
        <v>2.0684802582883872</v>
      </c>
      <c r="AW656">
        <f t="shared" si="137"/>
        <v>-5.1621185983610797E-2</v>
      </c>
      <c r="AX656" t="str">
        <f t="shared" si="143"/>
        <v/>
      </c>
      <c r="AY656">
        <f t="shared" si="144"/>
        <v>-5.1621185983610797E-2</v>
      </c>
      <c r="AZ656" t="str">
        <f t="shared" si="145"/>
        <v/>
      </c>
    </row>
    <row r="657" spans="1:52" s="42" customFormat="1" x14ac:dyDescent="0.3">
      <c r="A657">
        <v>21</v>
      </c>
      <c r="B657" t="s">
        <v>42</v>
      </c>
      <c r="C657" t="s">
        <v>33</v>
      </c>
      <c r="D657" t="s">
        <v>34</v>
      </c>
      <c r="E657"/>
      <c r="F657" s="22">
        <v>0</v>
      </c>
      <c r="G657" s="22">
        <f t="shared" si="138"/>
        <v>1</v>
      </c>
      <c r="H657" s="26">
        <f t="shared" si="139"/>
        <v>0</v>
      </c>
      <c r="I657">
        <f t="shared" si="140"/>
        <v>1</v>
      </c>
      <c r="J657">
        <f t="shared" si="133"/>
        <v>0</v>
      </c>
      <c r="K657">
        <f t="shared" si="141"/>
        <v>4</v>
      </c>
      <c r="L657">
        <f t="shared" si="142"/>
        <v>0</v>
      </c>
      <c r="M657" s="31">
        <f t="shared" si="134"/>
        <v>0</v>
      </c>
      <c r="N657" s="31">
        <f t="shared" si="134"/>
        <v>0.51057179315432655</v>
      </c>
      <c r="O657" s="31">
        <f t="shared" si="134"/>
        <v>0.52745168509559526</v>
      </c>
      <c r="P657" s="31">
        <f t="shared" si="134"/>
        <v>-0.24123866351907977</v>
      </c>
      <c r="Q657" s="31">
        <f t="shared" si="134"/>
        <v>-0.45384074752401554</v>
      </c>
      <c r="R657" s="31">
        <f t="shared" si="134"/>
        <v>0.10955250570335261</v>
      </c>
      <c r="S657" s="31">
        <f t="shared" si="134"/>
        <v>9.7849140759787099E-3</v>
      </c>
      <c r="T657" s="31">
        <f t="shared" si="134"/>
        <v>-0.48958362538229094</v>
      </c>
      <c r="U657" s="31">
        <f t="shared" si="134"/>
        <v>-0.41831623852862548</v>
      </c>
      <c r="V657" s="31">
        <f t="shared" si="134"/>
        <v>0.65352182741729004</v>
      </c>
      <c r="W657" s="31">
        <f t="shared" si="134"/>
        <v>3.4413409287045837E-2</v>
      </c>
      <c r="X657"/>
      <c r="Y657" s="31">
        <f t="shared" si="135"/>
        <v>0</v>
      </c>
      <c r="Z657" s="31">
        <f t="shared" si="135"/>
        <v>0.20354987664408797</v>
      </c>
      <c r="AA657" s="31">
        <f t="shared" si="135"/>
        <v>0.20883439360534731</v>
      </c>
      <c r="AB657" s="31">
        <f t="shared" si="135"/>
        <v>-3.9645482430905855E-2</v>
      </c>
      <c r="AC657" s="31">
        <f t="shared" si="135"/>
        <v>-0.41526168049806783</v>
      </c>
      <c r="AD657" s="31">
        <f t="shared" si="135"/>
        <v>0.19280696902888889</v>
      </c>
      <c r="AE657" s="31">
        <f t="shared" si="135"/>
        <v>2.8056013460179576E-2</v>
      </c>
      <c r="AF657" s="31">
        <f t="shared" si="135"/>
        <v>-0.71392868006149524</v>
      </c>
      <c r="AG657" s="31">
        <f t="shared" si="135"/>
        <v>-0.44728069927792052</v>
      </c>
      <c r="AH657" s="31">
        <f t="shared" si="135"/>
        <v>-4.1854381199243805E-2</v>
      </c>
      <c r="AI657" s="31">
        <f t="shared" si="135"/>
        <v>1.7143172346122326</v>
      </c>
      <c r="AK657" s="31">
        <f t="shared" si="136"/>
        <v>0</v>
      </c>
      <c r="AL657" s="31">
        <f t="shared" si="136"/>
        <v>-0.60272725443116326</v>
      </c>
      <c r="AM657" s="31">
        <f t="shared" si="136"/>
        <v>-0.59587317237393289</v>
      </c>
      <c r="AN657" s="31">
        <f t="shared" si="136"/>
        <v>-3.9645482430905855E-2</v>
      </c>
      <c r="AO657" s="31">
        <f t="shared" si="136"/>
        <v>-0.77543543656527036</v>
      </c>
      <c r="AP657" s="31">
        <f t="shared" si="136"/>
        <v>0.19280696902888889</v>
      </c>
      <c r="AQ657" s="31">
        <f t="shared" si="136"/>
        <v>-0.65074714335149386</v>
      </c>
      <c r="AR657" s="31">
        <f t="shared" si="136"/>
        <v>-0.82710405144012189</v>
      </c>
      <c r="AS657" s="31">
        <f t="shared" si="136"/>
        <v>-0.90749905844484791</v>
      </c>
      <c r="AT657" s="31">
        <f t="shared" si="136"/>
        <v>-4.1854381199243805E-2</v>
      </c>
      <c r="AU657" s="31">
        <f t="shared" si="136"/>
        <v>1.3599150513562845</v>
      </c>
      <c r="AW657">
        <f t="shared" si="137"/>
        <v>-5.1621185983610797E-2</v>
      </c>
      <c r="AX657" t="str">
        <f t="shared" si="143"/>
        <v/>
      </c>
      <c r="AY657">
        <f t="shared" si="144"/>
        <v>-5.1621185983610797E-2</v>
      </c>
      <c r="AZ657" t="str">
        <f t="shared" si="145"/>
        <v/>
      </c>
    </row>
    <row r="658" spans="1:52" s="42" customFormat="1" x14ac:dyDescent="0.3">
      <c r="A658">
        <v>21</v>
      </c>
      <c r="B658" t="s">
        <v>43</v>
      </c>
      <c r="C658" t="s">
        <v>33</v>
      </c>
      <c r="D658" t="s">
        <v>34</v>
      </c>
      <c r="E658"/>
      <c r="F658" s="22">
        <v>0</v>
      </c>
      <c r="G658" s="22">
        <f t="shared" si="138"/>
        <v>0</v>
      </c>
      <c r="H658" s="26">
        <f t="shared" si="139"/>
        <v>0</v>
      </c>
      <c r="I658">
        <f t="shared" si="140"/>
        <v>0</v>
      </c>
      <c r="J658">
        <f t="shared" si="133"/>
        <v>1</v>
      </c>
      <c r="K658">
        <f t="shared" si="141"/>
        <v>4</v>
      </c>
      <c r="L658">
        <f t="shared" si="142"/>
        <v>0</v>
      </c>
      <c r="M658" s="31">
        <f t="shared" si="134"/>
        <v>0</v>
      </c>
      <c r="N658" s="31">
        <f t="shared" si="134"/>
        <v>-0.1940532021533205</v>
      </c>
      <c r="O658" s="31">
        <f t="shared" si="134"/>
        <v>-0.18063737454216305</v>
      </c>
      <c r="P658" s="31">
        <f t="shared" si="134"/>
        <v>0.25091846438191673</v>
      </c>
      <c r="Q658" s="31">
        <f t="shared" si="134"/>
        <v>-0.50280120396942385</v>
      </c>
      <c r="R658" s="31">
        <f t="shared" si="134"/>
        <v>-7.8150733061027843E-3</v>
      </c>
      <c r="S658" s="31">
        <f t="shared" si="134"/>
        <v>-0.50577826155753081</v>
      </c>
      <c r="T658" s="31">
        <f t="shared" si="134"/>
        <v>-0.37933759771037862</v>
      </c>
      <c r="U658" s="31">
        <f t="shared" si="134"/>
        <v>-0.46049422359878045</v>
      </c>
      <c r="V658" s="31">
        <f t="shared" si="134"/>
        <v>1.4733280754668852</v>
      </c>
      <c r="W658" s="31">
        <f t="shared" si="134"/>
        <v>-0.25624864285757842</v>
      </c>
      <c r="X658"/>
      <c r="Y658" s="31">
        <f t="shared" si="135"/>
        <v>0</v>
      </c>
      <c r="Z658" s="31">
        <f t="shared" si="135"/>
        <v>-0.25237635678863929</v>
      </c>
      <c r="AA658" s="31">
        <f t="shared" si="135"/>
        <v>-0.24705531781365775</v>
      </c>
      <c r="AB658" s="31">
        <f t="shared" si="135"/>
        <v>0.3734118535170427</v>
      </c>
      <c r="AC658" s="31">
        <f t="shared" si="135"/>
        <v>-0.36128461136715434</v>
      </c>
      <c r="AD658" s="31">
        <f t="shared" si="135"/>
        <v>0.29005377046243513</v>
      </c>
      <c r="AE658" s="31">
        <f t="shared" si="135"/>
        <v>-0.26045989943350983</v>
      </c>
      <c r="AF658" s="31">
        <f t="shared" si="135"/>
        <v>-0.51757192523062234</v>
      </c>
      <c r="AG658" s="31">
        <f t="shared" si="135"/>
        <v>-0.42371738860535607</v>
      </c>
      <c r="AH658" s="31">
        <f t="shared" si="135"/>
        <v>0.10622954097929511</v>
      </c>
      <c r="AI658" s="31">
        <f t="shared" si="135"/>
        <v>0.40837681777932461</v>
      </c>
      <c r="AK658" s="31">
        <f t="shared" si="136"/>
        <v>0</v>
      </c>
      <c r="AL658" s="31">
        <f t="shared" si="136"/>
        <v>-0.65584424538522468</v>
      </c>
      <c r="AM658" s="31">
        <f t="shared" si="136"/>
        <v>-0.65136771632540924</v>
      </c>
      <c r="AN658" s="31">
        <f t="shared" si="136"/>
        <v>0.3734118535170427</v>
      </c>
      <c r="AO658" s="31">
        <f t="shared" si="136"/>
        <v>-0.69849082303829213</v>
      </c>
      <c r="AP658" s="31">
        <f t="shared" si="136"/>
        <v>0.29005377046243513</v>
      </c>
      <c r="AQ658" s="31">
        <f t="shared" si="136"/>
        <v>-0.6940950401974102</v>
      </c>
      <c r="AR658" s="31">
        <f t="shared" si="136"/>
        <v>-0.74099390554873468</v>
      </c>
      <c r="AS658" s="31">
        <f t="shared" si="136"/>
        <v>-0.88551423099820792</v>
      </c>
      <c r="AT658" s="31">
        <f t="shared" si="136"/>
        <v>0.10622954097929511</v>
      </c>
      <c r="AU658" s="31">
        <f t="shared" si="136"/>
        <v>0.13010388175967003</v>
      </c>
      <c r="AW658">
        <f t="shared" si="137"/>
        <v>0.14655347955597331</v>
      </c>
      <c r="AX658" t="str">
        <f t="shared" si="143"/>
        <v/>
      </c>
      <c r="AY658" t="str">
        <f t="shared" si="144"/>
        <v/>
      </c>
      <c r="AZ658">
        <f t="shared" si="145"/>
        <v>0.14655347955597331</v>
      </c>
    </row>
    <row r="659" spans="1:52" s="42" customFormat="1" x14ac:dyDescent="0.3">
      <c r="A659">
        <v>21</v>
      </c>
      <c r="B659" t="s">
        <v>44</v>
      </c>
      <c r="C659" t="s">
        <v>33</v>
      </c>
      <c r="D659" t="s">
        <v>34</v>
      </c>
      <c r="E659"/>
      <c r="F659" s="22">
        <v>0</v>
      </c>
      <c r="G659" s="22">
        <f t="shared" si="138"/>
        <v>0</v>
      </c>
      <c r="H659" s="26">
        <f t="shared" si="139"/>
        <v>0</v>
      </c>
      <c r="I659">
        <f t="shared" si="140"/>
        <v>0</v>
      </c>
      <c r="J659">
        <f t="shared" si="133"/>
        <v>1</v>
      </c>
      <c r="K659">
        <f t="shared" si="141"/>
        <v>4</v>
      </c>
      <c r="L659">
        <f t="shared" si="142"/>
        <v>0</v>
      </c>
      <c r="M659" s="31">
        <f t="shared" si="134"/>
        <v>0</v>
      </c>
      <c r="N659" s="31">
        <f t="shared" si="134"/>
        <v>0.321355026369404</v>
      </c>
      <c r="O659" s="31">
        <f t="shared" si="134"/>
        <v>0.32433644952883628</v>
      </c>
      <c r="P659" s="31">
        <f t="shared" si="134"/>
        <v>-0.22839895601226559</v>
      </c>
      <c r="Q659" s="31">
        <f t="shared" si="134"/>
        <v>-0.37620488051817641</v>
      </c>
      <c r="R659" s="31">
        <f t="shared" si="134"/>
        <v>-0.480059751285275</v>
      </c>
      <c r="S659" s="31">
        <f t="shared" si="134"/>
        <v>-0.51221324569811499</v>
      </c>
      <c r="T659" s="31">
        <f t="shared" si="134"/>
        <v>-0.18587977543475281</v>
      </c>
      <c r="U659" s="31">
        <f t="shared" si="134"/>
        <v>-0.16619272279138089</v>
      </c>
      <c r="V659" s="31">
        <f t="shared" si="134"/>
        <v>3.155913510014572E-2</v>
      </c>
      <c r="W659" s="31">
        <f t="shared" si="134"/>
        <v>-0.1613626612558558</v>
      </c>
      <c r="X659"/>
      <c r="Y659" s="31">
        <f t="shared" si="135"/>
        <v>0</v>
      </c>
      <c r="Z659" s="31">
        <f t="shared" si="135"/>
        <v>0.11684972316965583</v>
      </c>
      <c r="AA659" s="31">
        <f t="shared" si="135"/>
        <v>0.1072106770544675</v>
      </c>
      <c r="AB659" s="31">
        <f t="shared" si="135"/>
        <v>-0.38480223608803421</v>
      </c>
      <c r="AC659" s="31">
        <f t="shared" si="135"/>
        <v>-0.51489973913361187</v>
      </c>
      <c r="AD659" s="31">
        <f t="shared" si="135"/>
        <v>-0.36375108820161456</v>
      </c>
      <c r="AE659" s="31">
        <f t="shared" si="135"/>
        <v>-0.39379267809743296</v>
      </c>
      <c r="AF659" s="31">
        <f t="shared" si="135"/>
        <v>-0.54096545848189637</v>
      </c>
      <c r="AG659" s="31">
        <f t="shared" si="135"/>
        <v>-0.24943826773196212</v>
      </c>
      <c r="AH659" s="31">
        <f t="shared" si="135"/>
        <v>-0.3014383061488265</v>
      </c>
      <c r="AI659" s="31">
        <f t="shared" si="135"/>
        <v>0.903568199296649</v>
      </c>
      <c r="AK659" s="31">
        <f t="shared" si="136"/>
        <v>0</v>
      </c>
      <c r="AL659" s="31">
        <f t="shared" si="136"/>
        <v>-0.65929177940035122</v>
      </c>
      <c r="AM659" s="31">
        <f t="shared" si="136"/>
        <v>-0.66851106543229921</v>
      </c>
      <c r="AN659" s="31">
        <f t="shared" si="136"/>
        <v>-0.38480223608803421</v>
      </c>
      <c r="AO659" s="31">
        <f t="shared" si="136"/>
        <v>-0.83263915555765255</v>
      </c>
      <c r="AP659" s="31">
        <f t="shared" si="136"/>
        <v>-0.36375108820161456</v>
      </c>
      <c r="AQ659" s="31">
        <f t="shared" si="136"/>
        <v>-0.81562043461869527</v>
      </c>
      <c r="AR659" s="31">
        <f t="shared" si="136"/>
        <v>-0.69122489319708103</v>
      </c>
      <c r="AS659" s="31">
        <f t="shared" si="136"/>
        <v>-0.84929891546588876</v>
      </c>
      <c r="AT659" s="31">
        <f t="shared" si="136"/>
        <v>-0.3014383061488265</v>
      </c>
      <c r="AU659" s="31">
        <f t="shared" si="136"/>
        <v>0.52487473095867709</v>
      </c>
      <c r="AW659">
        <f t="shared" si="137"/>
        <v>8.9505628453601299E-2</v>
      </c>
      <c r="AX659" t="str">
        <f t="shared" si="143"/>
        <v/>
      </c>
      <c r="AY659" t="str">
        <f t="shared" si="144"/>
        <v/>
      </c>
      <c r="AZ659">
        <f t="shared" si="145"/>
        <v>8.9505628453601299E-2</v>
      </c>
    </row>
    <row r="660" spans="1:52" s="42" customFormat="1" x14ac:dyDescent="0.3">
      <c r="A660">
        <v>21</v>
      </c>
      <c r="B660" t="s">
        <v>45</v>
      </c>
      <c r="C660" t="s">
        <v>33</v>
      </c>
      <c r="D660" t="s">
        <v>34</v>
      </c>
      <c r="E660"/>
      <c r="F660" s="22">
        <v>0</v>
      </c>
      <c r="G660" s="22">
        <f t="shared" si="138"/>
        <v>1</v>
      </c>
      <c r="H660" s="26">
        <f t="shared" si="139"/>
        <v>0</v>
      </c>
      <c r="I660">
        <f t="shared" si="140"/>
        <v>0</v>
      </c>
      <c r="J660">
        <f t="shared" si="133"/>
        <v>1</v>
      </c>
      <c r="K660">
        <f t="shared" si="141"/>
        <v>4</v>
      </c>
      <c r="L660">
        <f t="shared" si="142"/>
        <v>0</v>
      </c>
      <c r="M660" s="31">
        <f t="shared" si="134"/>
        <v>0</v>
      </c>
      <c r="N660" s="31">
        <f t="shared" si="134"/>
        <v>-0.55763618582414487</v>
      </c>
      <c r="O660" s="31">
        <f t="shared" si="134"/>
        <v>-0.55240944399840719</v>
      </c>
      <c r="P660" s="31">
        <f t="shared" si="134"/>
        <v>0.53971013778442434</v>
      </c>
      <c r="Q660" s="31">
        <f t="shared" si="134"/>
        <v>-0.81358699952139268</v>
      </c>
      <c r="R660" s="31">
        <f t="shared" si="134"/>
        <v>0.20976196745211009</v>
      </c>
      <c r="S660" s="31">
        <f t="shared" si="134"/>
        <v>-0.84991997271030506</v>
      </c>
      <c r="T660" s="31">
        <f t="shared" si="134"/>
        <v>0.72623792619071414</v>
      </c>
      <c r="U660" s="31">
        <f t="shared" si="134"/>
        <v>0.11866899182476497</v>
      </c>
      <c r="V660" s="31">
        <f t="shared" si="134"/>
        <v>1.7571969436579344</v>
      </c>
      <c r="W660" s="31">
        <f t="shared" si="134"/>
        <v>-0.76372818218724825</v>
      </c>
      <c r="X660"/>
      <c r="Y660" s="31">
        <f t="shared" si="135"/>
        <v>0</v>
      </c>
      <c r="Z660" s="31">
        <f t="shared" si="135"/>
        <v>-0.42719009013518933</v>
      </c>
      <c r="AA660" s="31">
        <f t="shared" si="135"/>
        <v>-0.44175524969168761</v>
      </c>
      <c r="AB660" s="31">
        <f t="shared" si="135"/>
        <v>0.49027850807605849</v>
      </c>
      <c r="AC660" s="31">
        <f t="shared" si="135"/>
        <v>-0.58167343940243565</v>
      </c>
      <c r="AD660" s="31">
        <f t="shared" si="135"/>
        <v>0.62132720811619957</v>
      </c>
      <c r="AE660" s="31">
        <f t="shared" si="135"/>
        <v>-0.29800487216376631</v>
      </c>
      <c r="AF660" s="31">
        <f t="shared" si="135"/>
        <v>-1.6382687912684737E-2</v>
      </c>
      <c r="AG660" s="31">
        <f t="shared" si="135"/>
        <v>-0.13774350827148435</v>
      </c>
      <c r="AH660" s="31">
        <f t="shared" si="135"/>
        <v>0.67836435196316891</v>
      </c>
      <c r="AI660" s="31">
        <f t="shared" si="135"/>
        <v>-0.10464087937164057</v>
      </c>
      <c r="AK660" s="31">
        <f t="shared" si="136"/>
        <v>0</v>
      </c>
      <c r="AL660" s="31">
        <f t="shared" si="136"/>
        <v>-0.77372207219542355</v>
      </c>
      <c r="AM660" s="31">
        <f t="shared" si="136"/>
        <v>-0.78732021323337442</v>
      </c>
      <c r="AN660" s="31">
        <f t="shared" si="136"/>
        <v>0.49027850807605849</v>
      </c>
      <c r="AO660" s="31">
        <f t="shared" si="136"/>
        <v>-0.82455448620303462</v>
      </c>
      <c r="AP660" s="31">
        <f t="shared" si="136"/>
        <v>0.62132720811619957</v>
      </c>
      <c r="AQ660" s="31">
        <f t="shared" si="136"/>
        <v>-0.78146068104715538</v>
      </c>
      <c r="AR660" s="31">
        <f t="shared" si="136"/>
        <v>-0.45490172752299118</v>
      </c>
      <c r="AS660" s="31">
        <f t="shared" si="136"/>
        <v>-0.82163048972434516</v>
      </c>
      <c r="AT660" s="31">
        <f t="shared" si="136"/>
        <v>0.67836435196316891</v>
      </c>
      <c r="AU660" s="31">
        <f t="shared" si="136"/>
        <v>-0.41594057453723932</v>
      </c>
      <c r="AW660">
        <f t="shared" si="137"/>
        <v>0.23808717767835699</v>
      </c>
      <c r="AX660" t="str">
        <f t="shared" si="143"/>
        <v/>
      </c>
      <c r="AY660" t="str">
        <f t="shared" si="144"/>
        <v/>
      </c>
      <c r="AZ660">
        <f t="shared" si="145"/>
        <v>0.23808717767835699</v>
      </c>
    </row>
    <row r="661" spans="1:52" s="42" customFormat="1" x14ac:dyDescent="0.3">
      <c r="A661">
        <v>21</v>
      </c>
      <c r="B661" t="s">
        <v>46</v>
      </c>
      <c r="C661" t="s">
        <v>33</v>
      </c>
      <c r="D661" t="s">
        <v>34</v>
      </c>
      <c r="E661"/>
      <c r="F661" s="22">
        <v>0</v>
      </c>
      <c r="G661" s="22">
        <f t="shared" si="138"/>
        <v>0</v>
      </c>
      <c r="H661" s="26">
        <f t="shared" si="139"/>
        <v>0</v>
      </c>
      <c r="I661">
        <f t="shared" si="140"/>
        <v>0</v>
      </c>
      <c r="J661">
        <f t="shared" si="133"/>
        <v>1</v>
      </c>
      <c r="K661">
        <f t="shared" si="141"/>
        <v>4</v>
      </c>
      <c r="L661">
        <f t="shared" si="142"/>
        <v>0</v>
      </c>
      <c r="M661" s="31">
        <f t="shared" si="134"/>
        <v>0</v>
      </c>
      <c r="N661" s="31">
        <f t="shared" si="134"/>
        <v>-0.2470610719653617</v>
      </c>
      <c r="O661" s="31">
        <f t="shared" si="134"/>
        <v>-0.22286124019249598</v>
      </c>
      <c r="P661" s="31">
        <f t="shared" si="134"/>
        <v>-4.4448918244370597E-2</v>
      </c>
      <c r="Q661" s="31">
        <f t="shared" si="134"/>
        <v>-0.66792598006094783</v>
      </c>
      <c r="R661" s="31">
        <f t="shared" si="134"/>
        <v>1.0195722618276138E-2</v>
      </c>
      <c r="S661" s="31">
        <f t="shared" si="134"/>
        <v>-0.51062478454516624</v>
      </c>
      <c r="T661" s="31">
        <f t="shared" si="134"/>
        <v>-0.68069690158712648</v>
      </c>
      <c r="U661" s="31">
        <f t="shared" si="134"/>
        <v>-0.73026781208201763</v>
      </c>
      <c r="V661" s="31">
        <f t="shared" si="134"/>
        <v>6.3781139256215466E-2</v>
      </c>
      <c r="W661" s="31">
        <f t="shared" si="134"/>
        <v>-0.50135546945022824</v>
      </c>
      <c r="X661"/>
      <c r="Y661" s="31">
        <f t="shared" si="135"/>
        <v>0</v>
      </c>
      <c r="Z661" s="31">
        <f t="shared" si="135"/>
        <v>-0.26713602626750166</v>
      </c>
      <c r="AA661" s="31">
        <f t="shared" si="135"/>
        <v>-0.251777375849563</v>
      </c>
      <c r="AB661" s="31">
        <f t="shared" si="135"/>
        <v>-0.25061246469484</v>
      </c>
      <c r="AC661" s="31">
        <f t="shared" si="135"/>
        <v>-0.56784182182945331</v>
      </c>
      <c r="AD661" s="31">
        <f t="shared" si="135"/>
        <v>0.10484609253322724</v>
      </c>
      <c r="AE661" s="31">
        <f t="shared" si="135"/>
        <v>-0.31761219138469721</v>
      </c>
      <c r="AF661" s="31">
        <f t="shared" si="135"/>
        <v>-0.75008212298459065</v>
      </c>
      <c r="AG661" s="31">
        <f t="shared" si="135"/>
        <v>-0.70527818531126973</v>
      </c>
      <c r="AH661" s="31">
        <f t="shared" si="135"/>
        <v>-0.37648396503670883</v>
      </c>
      <c r="AI661" s="31">
        <f t="shared" si="135"/>
        <v>0.37243447666152735</v>
      </c>
      <c r="AK661" s="31">
        <f t="shared" si="136"/>
        <v>0</v>
      </c>
      <c r="AL661" s="31">
        <f t="shared" si="136"/>
        <v>-0.70270020768757446</v>
      </c>
      <c r="AM661" s="31">
        <f t="shared" si="136"/>
        <v>-0.68828110116676899</v>
      </c>
      <c r="AN661" s="31">
        <f t="shared" si="136"/>
        <v>-0.25061246469484</v>
      </c>
      <c r="AO661" s="31">
        <f t="shared" si="136"/>
        <v>-0.81951799364560418</v>
      </c>
      <c r="AP661" s="31">
        <f t="shared" si="136"/>
        <v>0.10484609253322724</v>
      </c>
      <c r="AQ661" s="31">
        <f t="shared" si="136"/>
        <v>-0.75017420022334769</v>
      </c>
      <c r="AR661" s="31">
        <f t="shared" si="136"/>
        <v>-0.87026179170051132</v>
      </c>
      <c r="AS661" s="31">
        <f t="shared" si="136"/>
        <v>-0.93888073717220066</v>
      </c>
      <c r="AT661" s="31">
        <f t="shared" si="136"/>
        <v>-0.37648396503670883</v>
      </c>
      <c r="AU661" s="31">
        <f t="shared" si="136"/>
        <v>0.15659700400722532</v>
      </c>
      <c r="AW661">
        <f t="shared" si="137"/>
        <v>0.11627095377051599</v>
      </c>
      <c r="AX661" t="str">
        <f t="shared" si="143"/>
        <v/>
      </c>
      <c r="AY661" t="str">
        <f t="shared" si="144"/>
        <v/>
      </c>
      <c r="AZ661">
        <f t="shared" si="145"/>
        <v>0.11627095377051599</v>
      </c>
    </row>
    <row r="662" spans="1:52" s="42" customFormat="1" x14ac:dyDescent="0.3">
      <c r="A662">
        <v>21</v>
      </c>
      <c r="B662" t="s">
        <v>47</v>
      </c>
      <c r="C662" t="s">
        <v>33</v>
      </c>
      <c r="D662" t="s">
        <v>34</v>
      </c>
      <c r="E662"/>
      <c r="F662" s="22">
        <v>0</v>
      </c>
      <c r="G662" s="22">
        <f t="shared" si="138"/>
        <v>1</v>
      </c>
      <c r="H662" s="26">
        <f t="shared" si="139"/>
        <v>0</v>
      </c>
      <c r="I662">
        <f t="shared" si="140"/>
        <v>1</v>
      </c>
      <c r="J662">
        <f t="shared" si="133"/>
        <v>0</v>
      </c>
      <c r="K662">
        <f t="shared" si="141"/>
        <v>4</v>
      </c>
      <c r="L662">
        <f t="shared" si="142"/>
        <v>0</v>
      </c>
      <c r="M662" s="31">
        <f t="shared" si="134"/>
        <v>0</v>
      </c>
      <c r="N662" s="31">
        <f t="shared" si="134"/>
        <v>0.90159822260445777</v>
      </c>
      <c r="O662" s="31">
        <f t="shared" si="134"/>
        <v>0.89068497770495736</v>
      </c>
      <c r="P662" s="31">
        <f t="shared" si="134"/>
        <v>-0.46799099444555181</v>
      </c>
      <c r="Q662" s="31">
        <f t="shared" si="134"/>
        <v>-0.16295076815928627</v>
      </c>
      <c r="R662" s="31">
        <f t="shared" si="134"/>
        <v>-0.43500782868032994</v>
      </c>
      <c r="S662" s="31">
        <f t="shared" si="134"/>
        <v>6.9031365813942855E-2</v>
      </c>
      <c r="T662" s="31">
        <f t="shared" si="134"/>
        <v>-0.17880517545608018</v>
      </c>
      <c r="U662" s="31">
        <f t="shared" si="134"/>
        <v>0.10347965179592303</v>
      </c>
      <c r="V662" s="31">
        <f t="shared" si="134"/>
        <v>0.79166712440774833</v>
      </c>
      <c r="W662" s="31">
        <f t="shared" si="134"/>
        <v>0.52843147563692694</v>
      </c>
      <c r="X662"/>
      <c r="Y662" s="31">
        <f t="shared" si="135"/>
        <v>0</v>
      </c>
      <c r="Z662" s="31">
        <f t="shared" si="135"/>
        <v>0.5028164056851665</v>
      </c>
      <c r="AA662" s="31">
        <f t="shared" si="135"/>
        <v>0.4857462276628145</v>
      </c>
      <c r="AB662" s="31">
        <f t="shared" si="135"/>
        <v>-0.25067358854194283</v>
      </c>
      <c r="AC662" s="31">
        <f t="shared" si="135"/>
        <v>-5.0733422300727894E-2</v>
      </c>
      <c r="AD662" s="31">
        <f t="shared" si="135"/>
        <v>-6.054684841046077E-2</v>
      </c>
      <c r="AE662" s="31">
        <f t="shared" si="135"/>
        <v>0.3096354402016524</v>
      </c>
      <c r="AF662" s="31">
        <f t="shared" si="135"/>
        <v>-0.54799489452143002</v>
      </c>
      <c r="AG662" s="31">
        <f t="shared" si="135"/>
        <v>8.186978761605633E-2</v>
      </c>
      <c r="AH662" s="31">
        <f t="shared" si="135"/>
        <v>-5.3351017201277252E-2</v>
      </c>
      <c r="AI662" s="31">
        <f t="shared" si="135"/>
        <v>2.5421488886896015</v>
      </c>
      <c r="AK662" s="31">
        <f t="shared" si="136"/>
        <v>0</v>
      </c>
      <c r="AL662" s="31">
        <f t="shared" si="136"/>
        <v>-0.47335412341125921</v>
      </c>
      <c r="AM662" s="31">
        <f t="shared" si="136"/>
        <v>-0.49111121943055863</v>
      </c>
      <c r="AN662" s="31">
        <f t="shared" si="136"/>
        <v>-0.25067358854194283</v>
      </c>
      <c r="AO662" s="31">
        <f t="shared" si="136"/>
        <v>-0.65099096656452327</v>
      </c>
      <c r="AP662" s="31">
        <f t="shared" si="136"/>
        <v>-6.054684841046077E-2</v>
      </c>
      <c r="AQ662" s="31">
        <f t="shared" si="136"/>
        <v>-0.55139555844257582</v>
      </c>
      <c r="AR662" s="31">
        <f t="shared" si="136"/>
        <v>-0.69281720758294829</v>
      </c>
      <c r="AS662" s="31">
        <f t="shared" si="136"/>
        <v>-0.81451036241604247</v>
      </c>
      <c r="AT662" s="31">
        <f t="shared" si="136"/>
        <v>-5.3351017201277252E-2</v>
      </c>
      <c r="AU662" s="31">
        <f t="shared" si="136"/>
        <v>2.0227842285484687</v>
      </c>
      <c r="AW662">
        <f t="shared" si="137"/>
        <v>-0.12790195555663891</v>
      </c>
      <c r="AX662" t="str">
        <f t="shared" si="143"/>
        <v/>
      </c>
      <c r="AY662">
        <f t="shared" si="144"/>
        <v>-0.12790195555663891</v>
      </c>
      <c r="AZ662" t="str">
        <f t="shared" si="145"/>
        <v/>
      </c>
    </row>
    <row r="663" spans="1:52" s="42" customFormat="1" x14ac:dyDescent="0.3">
      <c r="A663">
        <v>21</v>
      </c>
      <c r="B663" t="s">
        <v>48</v>
      </c>
      <c r="C663" t="s">
        <v>33</v>
      </c>
      <c r="D663" t="s">
        <v>34</v>
      </c>
      <c r="E663"/>
      <c r="F663" s="22">
        <v>0</v>
      </c>
      <c r="G663" s="22">
        <f t="shared" si="138"/>
        <v>1</v>
      </c>
      <c r="H663" s="26">
        <f t="shared" si="139"/>
        <v>0</v>
      </c>
      <c r="I663">
        <f t="shared" si="140"/>
        <v>1</v>
      </c>
      <c r="J663">
        <f t="shared" si="133"/>
        <v>0</v>
      </c>
      <c r="K663">
        <f t="shared" si="141"/>
        <v>4</v>
      </c>
      <c r="L663">
        <f t="shared" si="142"/>
        <v>0</v>
      </c>
      <c r="M663" s="31">
        <f t="shared" si="134"/>
        <v>0</v>
      </c>
      <c r="N663" s="31">
        <f t="shared" si="134"/>
        <v>-0.21759998146830614</v>
      </c>
      <c r="O663" s="31">
        <f t="shared" si="134"/>
        <v>-0.21947001829442522</v>
      </c>
      <c r="P663" s="31">
        <f t="shared" si="134"/>
        <v>0.25295852082898296</v>
      </c>
      <c r="Q663" s="31">
        <f t="shared" si="134"/>
        <v>-0.69563851862047277</v>
      </c>
      <c r="R663" s="31">
        <f t="shared" si="134"/>
        <v>-9.0054586408689311E-2</v>
      </c>
      <c r="S663" s="31">
        <f t="shared" si="134"/>
        <v>-0.74847015132230044</v>
      </c>
      <c r="T663" s="31">
        <f t="shared" si="134"/>
        <v>-0.3894742452748397</v>
      </c>
      <c r="U663" s="31">
        <f t="shared" si="134"/>
        <v>-0.52543345665680818</v>
      </c>
      <c r="V663" s="31">
        <f t="shared" si="134"/>
        <v>-0.12127284399541073</v>
      </c>
      <c r="W663" s="31">
        <f t="shared" si="134"/>
        <v>-0.49970521337704926</v>
      </c>
      <c r="X663"/>
      <c r="Y663" s="31">
        <f t="shared" si="135"/>
        <v>0</v>
      </c>
      <c r="Z663" s="31">
        <f t="shared" si="135"/>
        <v>-0.22639999947027251</v>
      </c>
      <c r="AA663" s="31">
        <f t="shared" si="135"/>
        <v>-0.23767928283732798</v>
      </c>
      <c r="AB663" s="31">
        <f t="shared" si="135"/>
        <v>-0.20172552420563575</v>
      </c>
      <c r="AC663" s="31">
        <f t="shared" si="135"/>
        <v>-0.6860673793025327</v>
      </c>
      <c r="AD663" s="31">
        <f t="shared" si="135"/>
        <v>-0.22579198006985149</v>
      </c>
      <c r="AE663" s="31">
        <f t="shared" si="135"/>
        <v>-0.58059949504633535</v>
      </c>
      <c r="AF663" s="31">
        <f t="shared" si="135"/>
        <v>-0.60378575935728263</v>
      </c>
      <c r="AG663" s="31">
        <f t="shared" si="135"/>
        <v>-0.54949554724701355</v>
      </c>
      <c r="AH663" s="31">
        <f t="shared" si="135"/>
        <v>-0.40477619331502551</v>
      </c>
      <c r="AI663" s="31">
        <f t="shared" si="135"/>
        <v>0.25594638748988685</v>
      </c>
      <c r="AK663" s="31">
        <f t="shared" si="136"/>
        <v>0</v>
      </c>
      <c r="AL663" s="31">
        <f t="shared" si="136"/>
        <v>-0.75424830967188938</v>
      </c>
      <c r="AM663" s="31">
        <f t="shared" si="136"/>
        <v>-0.76451295960540666</v>
      </c>
      <c r="AN663" s="31">
        <f t="shared" si="136"/>
        <v>-0.20172552420563575</v>
      </c>
      <c r="AO663" s="31">
        <f t="shared" si="136"/>
        <v>-0.88614815739407293</v>
      </c>
      <c r="AP663" s="31">
        <f t="shared" si="136"/>
        <v>-0.22579198006985149</v>
      </c>
      <c r="AQ663" s="31">
        <f t="shared" si="136"/>
        <v>-0.87081409706380808</v>
      </c>
      <c r="AR663" s="31">
        <f t="shared" si="136"/>
        <v>-0.77545033109582084</v>
      </c>
      <c r="AS663" s="31">
        <f t="shared" si="136"/>
        <v>-0.9060255458533143</v>
      </c>
      <c r="AT663" s="31">
        <f t="shared" si="136"/>
        <v>-0.40477619331502551</v>
      </c>
      <c r="AU663" s="31">
        <f t="shared" si="136"/>
        <v>-1.836618784920549E-2</v>
      </c>
      <c r="AW663">
        <f t="shared" si="137"/>
        <v>-5.8564036138107199E-2</v>
      </c>
      <c r="AX663" t="str">
        <f t="shared" si="143"/>
        <v/>
      </c>
      <c r="AY663">
        <f t="shared" si="144"/>
        <v>-5.8564036138107199E-2</v>
      </c>
      <c r="AZ663" t="str">
        <f t="shared" si="145"/>
        <v/>
      </c>
    </row>
    <row r="664" spans="1:52" s="42" customFormat="1" x14ac:dyDescent="0.3">
      <c r="A664">
        <v>21</v>
      </c>
      <c r="B664" t="s">
        <v>49</v>
      </c>
      <c r="C664" t="s">
        <v>33</v>
      </c>
      <c r="D664" t="s">
        <v>34</v>
      </c>
      <c r="E664" t="s">
        <v>137</v>
      </c>
      <c r="F664" s="22">
        <v>0</v>
      </c>
      <c r="G664" s="22">
        <f t="shared" si="138"/>
        <v>0</v>
      </c>
      <c r="H664" s="26">
        <f t="shared" si="139"/>
        <v>1</v>
      </c>
      <c r="I664">
        <f t="shared" si="140"/>
        <v>1</v>
      </c>
      <c r="J664">
        <f t="shared" si="133"/>
        <v>0</v>
      </c>
      <c r="K664">
        <f t="shared" si="141"/>
        <v>4</v>
      </c>
      <c r="L664">
        <f t="shared" si="142"/>
        <v>4</v>
      </c>
      <c r="M664" s="31">
        <f t="shared" si="134"/>
        <v>0</v>
      </c>
      <c r="N664" s="31">
        <f t="shared" si="134"/>
        <v>2.4147818249297495</v>
      </c>
      <c r="O664" s="31">
        <f t="shared" si="134"/>
        <v>2.4253326970998357</v>
      </c>
      <c r="P664" s="31">
        <f t="shared" si="134"/>
        <v>-0.30208517954660785</v>
      </c>
      <c r="Q664" s="31">
        <f t="shared" si="134"/>
        <v>-1.7419164261855552E-2</v>
      </c>
      <c r="R664" s="31">
        <f t="shared" si="134"/>
        <v>-0.44953229263711209</v>
      </c>
      <c r="S664" s="31">
        <f t="shared" si="134"/>
        <v>-0.1549046785884706</v>
      </c>
      <c r="T664" s="31">
        <f t="shared" si="134"/>
        <v>5.1818355336408457</v>
      </c>
      <c r="U664" s="31">
        <f t="shared" si="134"/>
        <v>5.374025010035826</v>
      </c>
      <c r="V664" s="31">
        <f t="shared" si="134"/>
        <v>-0.9708090011891507</v>
      </c>
      <c r="W664" s="31">
        <f t="shared" si="134"/>
        <v>1.0802593408923935</v>
      </c>
      <c r="X664"/>
      <c r="Y664" s="31">
        <f t="shared" si="135"/>
        <v>0</v>
      </c>
      <c r="Z664" s="31">
        <f t="shared" si="135"/>
        <v>1.4938833930567239</v>
      </c>
      <c r="AA664" s="31">
        <f t="shared" si="135"/>
        <v>1.4379707889902142</v>
      </c>
      <c r="AB664" s="31">
        <f t="shared" si="135"/>
        <v>2.2634253146829351E-2</v>
      </c>
      <c r="AC664" s="31">
        <f t="shared" si="135"/>
        <v>0.44755140964197071</v>
      </c>
      <c r="AD664" s="31">
        <f t="shared" si="135"/>
        <v>0.83119614810307263</v>
      </c>
      <c r="AE664" s="31">
        <f t="shared" si="135"/>
        <v>1.4285994058932421</v>
      </c>
      <c r="AF664" s="31">
        <f t="shared" si="135"/>
        <v>0.83192672530605472</v>
      </c>
      <c r="AG664" s="31">
        <f t="shared" si="135"/>
        <v>2.6386683628977332</v>
      </c>
      <c r="AH664" s="31">
        <f t="shared" si="135"/>
        <v>-0.88223795927818449</v>
      </c>
      <c r="AI664" s="31">
        <f t="shared" si="135"/>
        <v>3.3116963309769787</v>
      </c>
      <c r="AK664" s="31">
        <f t="shared" si="136"/>
        <v>0</v>
      </c>
      <c r="AL664" s="31">
        <f t="shared" si="136"/>
        <v>-0.25817089666861465</v>
      </c>
      <c r="AM664" s="31">
        <f t="shared" si="136"/>
        <v>-0.30882218976484443</v>
      </c>
      <c r="AN664" s="31">
        <f t="shared" si="136"/>
        <v>2.2634253146829351E-2</v>
      </c>
      <c r="AO664" s="31">
        <f t="shared" si="136"/>
        <v>-0.51273808030169699</v>
      </c>
      <c r="AP664" s="31">
        <f t="shared" si="136"/>
        <v>0.83119614810307263</v>
      </c>
      <c r="AQ664" s="31">
        <f t="shared" si="136"/>
        <v>-0.35884916788470739</v>
      </c>
      <c r="AR664" s="31">
        <f t="shared" si="136"/>
        <v>0.16983036870362717</v>
      </c>
      <c r="AS664" s="31">
        <f t="shared" si="136"/>
        <v>-0.40825295909299947</v>
      </c>
      <c r="AT664" s="31">
        <f t="shared" si="136"/>
        <v>-0.88223795927818449</v>
      </c>
      <c r="AU664" s="31">
        <f t="shared" si="136"/>
        <v>1.6436505114939104</v>
      </c>
      <c r="AW664">
        <f t="shared" si="137"/>
        <v>-0.35233006178009058</v>
      </c>
      <c r="AX664">
        <f t="shared" si="143"/>
        <v>-0.35233006178009058</v>
      </c>
      <c r="AY664">
        <f t="shared" si="144"/>
        <v>-0.35233006178009058</v>
      </c>
      <c r="AZ664" t="str">
        <f t="shared" si="145"/>
        <v/>
      </c>
    </row>
    <row r="665" spans="1:52" s="42" customFormat="1" x14ac:dyDescent="0.3">
      <c r="A665">
        <v>22</v>
      </c>
      <c r="B665" t="s">
        <v>50</v>
      </c>
      <c r="C665" t="s">
        <v>51</v>
      </c>
      <c r="D665" t="s">
        <v>52</v>
      </c>
      <c r="E665"/>
      <c r="F665" s="22">
        <v>0</v>
      </c>
      <c r="G665" s="22">
        <f t="shared" si="138"/>
        <v>0</v>
      </c>
      <c r="H665" s="26">
        <f t="shared" si="139"/>
        <v>0</v>
      </c>
      <c r="I665">
        <f t="shared" si="140"/>
        <v>1</v>
      </c>
      <c r="J665">
        <f t="shared" si="133"/>
        <v>0</v>
      </c>
      <c r="K665">
        <f t="shared" si="141"/>
        <v>3</v>
      </c>
      <c r="L665">
        <f t="shared" si="142"/>
        <v>0</v>
      </c>
      <c r="M665" s="31">
        <f t="shared" ref="M665:W680" si="146">(M19-$M19)/$M19</f>
        <v>0</v>
      </c>
      <c r="N665" s="31">
        <f t="shared" si="146"/>
        <v>-0.15602181027810011</v>
      </c>
      <c r="O665" s="31">
        <f t="shared" si="146"/>
        <v>-0.14969533259604792</v>
      </c>
      <c r="P665" s="31">
        <f t="shared" si="146"/>
        <v>0.7599087899342889</v>
      </c>
      <c r="Q665" s="31">
        <f t="shared" si="146"/>
        <v>0.13793817596614358</v>
      </c>
      <c r="R665" s="31">
        <f t="shared" si="146"/>
        <v>0.99364537729015023</v>
      </c>
      <c r="S665" s="31">
        <f t="shared" si="146"/>
        <v>-1.6623320970032988E-2</v>
      </c>
      <c r="T665" s="31">
        <f t="shared" si="146"/>
        <v>-0.46033341669238215</v>
      </c>
      <c r="U665" s="31">
        <f t="shared" si="146"/>
        <v>-0.58520876902223062</v>
      </c>
      <c r="V665" s="31">
        <f t="shared" si="146"/>
        <v>0.70430258789999878</v>
      </c>
      <c r="W665" s="31">
        <f t="shared" si="146"/>
        <v>5.7416159341612191E-2</v>
      </c>
      <c r="X665"/>
      <c r="Y665" s="31">
        <f t="shared" ref="Y665:AI680" si="147">(Y19-$Y19)/$Y19</f>
        <v>0</v>
      </c>
      <c r="Z665" s="31">
        <f t="shared" si="147"/>
        <v>-0.18675184112841414</v>
      </c>
      <c r="AA665" s="31">
        <f t="shared" si="147"/>
        <v>-0.19901186195758669</v>
      </c>
      <c r="AB665" s="31">
        <f t="shared" si="147"/>
        <v>1.1024654345802209</v>
      </c>
      <c r="AC665" s="31">
        <f t="shared" si="147"/>
        <v>0.40295838357990449</v>
      </c>
      <c r="AD665" s="31">
        <f t="shared" si="147"/>
        <v>0.78550172229281723</v>
      </c>
      <c r="AE665" s="31">
        <f t="shared" si="147"/>
        <v>-1.809429671050411E-2</v>
      </c>
      <c r="AF665" s="31">
        <f t="shared" si="147"/>
        <v>-0.62374287276870399</v>
      </c>
      <c r="AG665" s="31">
        <f t="shared" si="147"/>
        <v>-0.64991787985246552</v>
      </c>
      <c r="AH665" s="31">
        <f t="shared" si="147"/>
        <v>-1.4734163702571541E-2</v>
      </c>
      <c r="AI665" s="31">
        <f t="shared" si="147"/>
        <v>0.6239294316706987</v>
      </c>
      <c r="AK665" s="31">
        <f t="shared" ref="AK665:AU680" si="148">(AK19-$AK19)/$AK19</f>
        <v>0</v>
      </c>
      <c r="AL665" s="31">
        <f t="shared" si="148"/>
        <v>-0.67874633718526756</v>
      </c>
      <c r="AM665" s="31">
        <f t="shared" si="148"/>
        <v>-0.68605783644564677</v>
      </c>
      <c r="AN665" s="31">
        <f t="shared" si="148"/>
        <v>1.1024654345802209</v>
      </c>
      <c r="AO665" s="31">
        <f t="shared" si="148"/>
        <v>-0.50849897319091875</v>
      </c>
      <c r="AP665" s="31">
        <f t="shared" si="148"/>
        <v>0.78550172229281723</v>
      </c>
      <c r="AQ665" s="31">
        <f t="shared" si="148"/>
        <v>-0.66311735549156203</v>
      </c>
      <c r="AR665" s="31">
        <f t="shared" si="148"/>
        <v>-0.80295509432650991</v>
      </c>
      <c r="AS665" s="31">
        <f t="shared" si="148"/>
        <v>-0.91769599342131525</v>
      </c>
      <c r="AT665" s="31">
        <f t="shared" si="148"/>
        <v>-1.4734163702571541E-2</v>
      </c>
      <c r="AU665" s="31">
        <f t="shared" si="148"/>
        <v>0.16726326586442347</v>
      </c>
      <c r="AW665">
        <f t="shared" si="137"/>
        <v>-1.42142570495999E-2</v>
      </c>
      <c r="AX665" t="str">
        <f t="shared" si="143"/>
        <v/>
      </c>
      <c r="AY665">
        <f t="shared" si="144"/>
        <v>-1.42142570495999E-2</v>
      </c>
      <c r="AZ665" t="str">
        <f t="shared" si="145"/>
        <v/>
      </c>
    </row>
    <row r="666" spans="1:52" s="42" customFormat="1" x14ac:dyDescent="0.3">
      <c r="A666">
        <v>22</v>
      </c>
      <c r="B666" t="s">
        <v>53</v>
      </c>
      <c r="C666" t="s">
        <v>51</v>
      </c>
      <c r="D666" t="s">
        <v>52</v>
      </c>
      <c r="E666" t="s">
        <v>137</v>
      </c>
      <c r="F666" s="22">
        <v>0</v>
      </c>
      <c r="G666" s="22">
        <f t="shared" si="138"/>
        <v>1</v>
      </c>
      <c r="H666" s="26">
        <f t="shared" si="139"/>
        <v>1</v>
      </c>
      <c r="I666">
        <f t="shared" si="140"/>
        <v>0</v>
      </c>
      <c r="J666">
        <f t="shared" si="133"/>
        <v>1</v>
      </c>
      <c r="K666">
        <f t="shared" si="141"/>
        <v>3</v>
      </c>
      <c r="L666">
        <f t="shared" si="142"/>
        <v>3</v>
      </c>
      <c r="M666" s="31">
        <f t="shared" si="146"/>
        <v>0</v>
      </c>
      <c r="N666" s="31">
        <f t="shared" si="146"/>
        <v>-0.32432266436325297</v>
      </c>
      <c r="O666" s="31">
        <f t="shared" si="146"/>
        <v>-0.3218659219775209</v>
      </c>
      <c r="P666" s="31">
        <f t="shared" si="146"/>
        <v>-0.37572869200683184</v>
      </c>
      <c r="Q666" s="31">
        <f t="shared" si="146"/>
        <v>-0.60788431356918926</v>
      </c>
      <c r="R666" s="31">
        <f t="shared" si="146"/>
        <v>-0.40724686732676374</v>
      </c>
      <c r="S666" s="31">
        <f t="shared" si="146"/>
        <v>-0.92096476796198834</v>
      </c>
      <c r="T666" s="31">
        <f t="shared" si="146"/>
        <v>5.8866945184588904</v>
      </c>
      <c r="U666" s="31">
        <f t="shared" si="146"/>
        <v>3.848395472798765</v>
      </c>
      <c r="V666" s="31">
        <f t="shared" si="146"/>
        <v>1.2600906119771416</v>
      </c>
      <c r="W666" s="31">
        <f t="shared" si="146"/>
        <v>-0.73588581897728955</v>
      </c>
      <c r="X666"/>
      <c r="Y666" s="31">
        <f t="shared" si="147"/>
        <v>0</v>
      </c>
      <c r="Z666" s="31">
        <f t="shared" si="147"/>
        <v>-6.1517695333893922E-3</v>
      </c>
      <c r="AA666" s="31">
        <f t="shared" si="147"/>
        <v>-9.1995126169686553E-2</v>
      </c>
      <c r="AB666" s="31">
        <f t="shared" si="147"/>
        <v>-6.1258258746594581E-2</v>
      </c>
      <c r="AC666" s="31">
        <f t="shared" si="147"/>
        <v>-8.6396138280330423E-2</v>
      </c>
      <c r="AD666" s="31">
        <f t="shared" si="147"/>
        <v>-0.32936438963729775</v>
      </c>
      <c r="AE666" s="31">
        <f t="shared" si="147"/>
        <v>-0.52742549578106401</v>
      </c>
      <c r="AF666" s="31">
        <f t="shared" si="147"/>
        <v>1.9822595091533703</v>
      </c>
      <c r="AG666" s="31">
        <f t="shared" si="147"/>
        <v>1.5016645131868083</v>
      </c>
      <c r="AH666" s="31">
        <f t="shared" si="147"/>
        <v>1.6415537980562589</v>
      </c>
      <c r="AI666" s="31">
        <f t="shared" si="147"/>
        <v>4.298276100796096E-2</v>
      </c>
      <c r="AK666" s="31">
        <f t="shared" si="148"/>
        <v>0</v>
      </c>
      <c r="AL666" s="31">
        <f t="shared" si="148"/>
        <v>-0.49351835587154097</v>
      </c>
      <c r="AM666" s="31">
        <f t="shared" si="148"/>
        <v>-0.57869583198764618</v>
      </c>
      <c r="AN666" s="31">
        <f t="shared" si="148"/>
        <v>-6.1258258746594581E-2</v>
      </c>
      <c r="AO666" s="31">
        <f t="shared" si="148"/>
        <v>-0.51302190501650891</v>
      </c>
      <c r="AP666" s="31">
        <f t="shared" si="148"/>
        <v>-0.32936438963729775</v>
      </c>
      <c r="AQ666" s="31">
        <f t="shared" si="148"/>
        <v>-0.65588963911787146</v>
      </c>
      <c r="AR666" s="31">
        <f t="shared" si="148"/>
        <v>0.56008090330173677</v>
      </c>
      <c r="AS666" s="31">
        <f t="shared" si="148"/>
        <v>-0.42507648376815022</v>
      </c>
      <c r="AT666" s="31">
        <f t="shared" si="148"/>
        <v>1.6415537980562589</v>
      </c>
      <c r="AU666" s="31">
        <f t="shared" si="148"/>
        <v>-0.26354779203881601</v>
      </c>
      <c r="AW666">
        <f t="shared" si="137"/>
        <v>0.1343779946496001</v>
      </c>
      <c r="AX666">
        <f t="shared" si="143"/>
        <v>0.1343779946496001</v>
      </c>
      <c r="AY666" t="str">
        <f t="shared" si="144"/>
        <v/>
      </c>
      <c r="AZ666">
        <f t="shared" si="145"/>
        <v>0.1343779946496001</v>
      </c>
    </row>
    <row r="667" spans="1:52" s="42" customFormat="1" x14ac:dyDescent="0.3">
      <c r="A667">
        <v>22</v>
      </c>
      <c r="B667" t="s">
        <v>54</v>
      </c>
      <c r="C667" t="s">
        <v>51</v>
      </c>
      <c r="D667" t="s">
        <v>52</v>
      </c>
      <c r="E667"/>
      <c r="F667" s="22">
        <v>0</v>
      </c>
      <c r="G667" s="22">
        <f t="shared" si="138"/>
        <v>1</v>
      </c>
      <c r="H667" s="26">
        <f t="shared" si="139"/>
        <v>0</v>
      </c>
      <c r="I667">
        <f t="shared" si="140"/>
        <v>1</v>
      </c>
      <c r="J667">
        <f t="shared" si="133"/>
        <v>0</v>
      </c>
      <c r="K667">
        <f t="shared" si="141"/>
        <v>3</v>
      </c>
      <c r="L667">
        <f t="shared" si="142"/>
        <v>0</v>
      </c>
      <c r="M667" s="31">
        <f t="shared" si="146"/>
        <v>0</v>
      </c>
      <c r="N667" s="31">
        <f t="shared" si="146"/>
        <v>0.24295157753642058</v>
      </c>
      <c r="O667" s="31">
        <f t="shared" si="146"/>
        <v>0.2472498481315738</v>
      </c>
      <c r="P667" s="31">
        <f t="shared" si="146"/>
        <v>-0.36425662963123234</v>
      </c>
      <c r="Q667" s="31">
        <f t="shared" si="146"/>
        <v>-0.47404970282091202</v>
      </c>
      <c r="R667" s="31">
        <f t="shared" si="146"/>
        <v>0.46718853722948367</v>
      </c>
      <c r="S667" s="31">
        <f t="shared" si="146"/>
        <v>0.40175345557274084</v>
      </c>
      <c r="T667" s="31">
        <f t="shared" si="146"/>
        <v>-0.16116770467184516</v>
      </c>
      <c r="U667" s="31">
        <f t="shared" si="146"/>
        <v>-0.15706499297765766</v>
      </c>
      <c r="V667" s="31">
        <f t="shared" si="146"/>
        <v>0.46828037980691645</v>
      </c>
      <c r="W667" s="31">
        <f t="shared" si="146"/>
        <v>0.19553072438304175</v>
      </c>
      <c r="X667"/>
      <c r="Y667" s="31">
        <f t="shared" si="147"/>
        <v>0</v>
      </c>
      <c r="Z667" s="31">
        <f t="shared" si="147"/>
        <v>0.12199841643964786</v>
      </c>
      <c r="AA667" s="31">
        <f t="shared" si="147"/>
        <v>9.8971887007808707E-2</v>
      </c>
      <c r="AB667" s="31">
        <f t="shared" si="147"/>
        <v>-9.5591870029049716E-2</v>
      </c>
      <c r="AC667" s="31">
        <f t="shared" si="147"/>
        <v>-0.27255479177953612</v>
      </c>
      <c r="AD667" s="31">
        <f t="shared" si="147"/>
        <v>0.6007161854948968</v>
      </c>
      <c r="AE667" s="31">
        <f t="shared" si="147"/>
        <v>0.4745392499708842</v>
      </c>
      <c r="AF667" s="31">
        <f t="shared" si="147"/>
        <v>-0.41634185623171061</v>
      </c>
      <c r="AG667" s="31">
        <f t="shared" si="147"/>
        <v>-0.26042991414324257</v>
      </c>
      <c r="AH667" s="31">
        <f t="shared" si="147"/>
        <v>1.7832329473024006E-3</v>
      </c>
      <c r="AI667" s="31">
        <f t="shared" si="147"/>
        <v>1.2151315558019942</v>
      </c>
      <c r="AK667" s="31">
        <f t="shared" si="148"/>
        <v>0</v>
      </c>
      <c r="AL667" s="31">
        <f t="shared" si="148"/>
        <v>-0.61336088536921318</v>
      </c>
      <c r="AM667" s="31">
        <f t="shared" si="148"/>
        <v>-0.63057431793292096</v>
      </c>
      <c r="AN667" s="31">
        <f t="shared" si="148"/>
        <v>-9.5591870029049716E-2</v>
      </c>
      <c r="AO667" s="31">
        <f t="shared" si="148"/>
        <v>-0.71514253888549817</v>
      </c>
      <c r="AP667" s="31">
        <f t="shared" si="148"/>
        <v>0.6007161854948968</v>
      </c>
      <c r="AQ667" s="31">
        <f t="shared" si="148"/>
        <v>-0.48725435756684338</v>
      </c>
      <c r="AR667" s="31">
        <f t="shared" si="148"/>
        <v>-0.67124421964431147</v>
      </c>
      <c r="AS667" s="31">
        <f t="shared" si="148"/>
        <v>-0.85157899015075189</v>
      </c>
      <c r="AT667" s="31">
        <f t="shared" si="148"/>
        <v>1.7832329473024006E-3</v>
      </c>
      <c r="AU667" s="31">
        <f t="shared" si="148"/>
        <v>0.65316302667755277</v>
      </c>
      <c r="AW667">
        <f t="shared" si="137"/>
        <v>-3.4914852864000097E-2</v>
      </c>
      <c r="AX667" t="str">
        <f t="shared" si="143"/>
        <v/>
      </c>
      <c r="AY667">
        <f t="shared" si="144"/>
        <v>-3.4914852864000097E-2</v>
      </c>
      <c r="AZ667" t="str">
        <f t="shared" si="145"/>
        <v/>
      </c>
    </row>
    <row r="668" spans="1:52" s="42" customFormat="1" x14ac:dyDescent="0.3">
      <c r="A668">
        <v>22</v>
      </c>
      <c r="B668" t="s">
        <v>55</v>
      </c>
      <c r="C668" t="s">
        <v>51</v>
      </c>
      <c r="D668" t="s">
        <v>52</v>
      </c>
      <c r="E668"/>
      <c r="F668" s="22">
        <v>0</v>
      </c>
      <c r="G668" s="22">
        <f t="shared" si="138"/>
        <v>0</v>
      </c>
      <c r="H668" s="26">
        <f t="shared" si="139"/>
        <v>0</v>
      </c>
      <c r="I668">
        <f t="shared" si="140"/>
        <v>1</v>
      </c>
      <c r="J668">
        <f t="shared" si="133"/>
        <v>0</v>
      </c>
      <c r="K668">
        <f t="shared" si="141"/>
        <v>3</v>
      </c>
      <c r="L668">
        <f t="shared" si="142"/>
        <v>0</v>
      </c>
      <c r="M668" s="31">
        <f t="shared" si="146"/>
        <v>0</v>
      </c>
      <c r="N668" s="31">
        <f t="shared" si="146"/>
        <v>1.9277673122600336</v>
      </c>
      <c r="O668" s="31">
        <f t="shared" si="146"/>
        <v>1.9516114204335564</v>
      </c>
      <c r="P668" s="31">
        <f t="shared" si="146"/>
        <v>3.4461188344217661</v>
      </c>
      <c r="Q668" s="31">
        <f t="shared" si="146"/>
        <v>1.3687888730838211</v>
      </c>
      <c r="R668" s="31">
        <f t="shared" si="146"/>
        <v>0.80433707027534806</v>
      </c>
      <c r="S668" s="31">
        <f t="shared" si="146"/>
        <v>2.0764925341949416</v>
      </c>
      <c r="T668" s="31">
        <f t="shared" si="146"/>
        <v>3.1469617775519376</v>
      </c>
      <c r="U668" s="31">
        <f t="shared" si="146"/>
        <v>3.0735122296121595</v>
      </c>
      <c r="V668" s="31">
        <f t="shared" si="146"/>
        <v>1.8670797528169145</v>
      </c>
      <c r="W668" s="31">
        <f t="shared" si="146"/>
        <v>2.8064047297082713</v>
      </c>
      <c r="X668"/>
      <c r="Y668" s="31">
        <f t="shared" si="147"/>
        <v>0</v>
      </c>
      <c r="Z668" s="31">
        <f t="shared" si="147"/>
        <v>1.1765232791297313</v>
      </c>
      <c r="AA668" s="31">
        <f t="shared" si="147"/>
        <v>1.127002682106004</v>
      </c>
      <c r="AB668" s="31">
        <f t="shared" si="147"/>
        <v>0.92641419417388327</v>
      </c>
      <c r="AC668" s="31">
        <f t="shared" si="147"/>
        <v>0.569682494570104</v>
      </c>
      <c r="AD668" s="31">
        <f t="shared" si="147"/>
        <v>0.83046722523274108</v>
      </c>
      <c r="AE668" s="31">
        <f t="shared" si="147"/>
        <v>1.6136902968143814</v>
      </c>
      <c r="AF668" s="31">
        <f t="shared" si="147"/>
        <v>1.0531652127216298</v>
      </c>
      <c r="AG668" s="31">
        <f t="shared" si="147"/>
        <v>1.5396946020549103</v>
      </c>
      <c r="AH668" s="31">
        <f t="shared" si="147"/>
        <v>1.2732478931908768</v>
      </c>
      <c r="AI668" s="31">
        <f t="shared" si="147"/>
        <v>3.801954823250405</v>
      </c>
      <c r="AK668" s="31">
        <f t="shared" si="148"/>
        <v>0</v>
      </c>
      <c r="AL668" s="31">
        <f t="shared" si="148"/>
        <v>-0.29896877745224681</v>
      </c>
      <c r="AM668" s="31">
        <f t="shared" si="148"/>
        <v>-0.33826201917984439</v>
      </c>
      <c r="AN668" s="31">
        <f t="shared" si="148"/>
        <v>0.92641419417388327</v>
      </c>
      <c r="AO668" s="31">
        <f t="shared" si="148"/>
        <v>-0.33058724572334358</v>
      </c>
      <c r="AP668" s="31">
        <f t="shared" si="148"/>
        <v>0.83046722523274108</v>
      </c>
      <c r="AQ668" s="31">
        <f t="shared" si="148"/>
        <v>-0.10870017367539597</v>
      </c>
      <c r="AR668" s="31">
        <f t="shared" si="148"/>
        <v>0.17740747685051714</v>
      </c>
      <c r="AS668" s="31">
        <f t="shared" si="148"/>
        <v>-0.50788110034758516</v>
      </c>
      <c r="AT668" s="31">
        <f t="shared" si="148"/>
        <v>1.2732478931908768</v>
      </c>
      <c r="AU668" s="31">
        <f t="shared" si="148"/>
        <v>2.1574348322581183</v>
      </c>
      <c r="AW668">
        <f t="shared" si="137"/>
        <v>-8.5248884735999897E-2</v>
      </c>
      <c r="AX668" t="str">
        <f t="shared" si="143"/>
        <v/>
      </c>
      <c r="AY668">
        <f t="shared" si="144"/>
        <v>-8.5248884735999897E-2</v>
      </c>
      <c r="AZ668" t="str">
        <f t="shared" si="145"/>
        <v/>
      </c>
    </row>
    <row r="669" spans="1:52" s="42" customFormat="1" x14ac:dyDescent="0.3">
      <c r="A669">
        <v>22</v>
      </c>
      <c r="B669" t="s">
        <v>56</v>
      </c>
      <c r="C669" t="s">
        <v>51</v>
      </c>
      <c r="D669" t="s">
        <v>52</v>
      </c>
      <c r="E669"/>
      <c r="F669" s="22">
        <v>0</v>
      </c>
      <c r="G669" s="22">
        <f t="shared" si="138"/>
        <v>1</v>
      </c>
      <c r="H669" s="26">
        <f t="shared" si="139"/>
        <v>0</v>
      </c>
      <c r="I669">
        <f t="shared" si="140"/>
        <v>1</v>
      </c>
      <c r="J669">
        <f t="shared" si="133"/>
        <v>0</v>
      </c>
      <c r="K669">
        <f t="shared" si="141"/>
        <v>3</v>
      </c>
      <c r="L669">
        <f t="shared" si="142"/>
        <v>0</v>
      </c>
      <c r="M669" s="31">
        <f t="shared" si="146"/>
        <v>0</v>
      </c>
      <c r="N669" s="31">
        <f t="shared" si="146"/>
        <v>1.4936718388142658</v>
      </c>
      <c r="O669" s="31">
        <f t="shared" si="146"/>
        <v>1.5262925544233441</v>
      </c>
      <c r="P669" s="31">
        <f t="shared" si="146"/>
        <v>-0.20755702871699858</v>
      </c>
      <c r="Q669" s="31">
        <f t="shared" si="146"/>
        <v>0.42937123668364974</v>
      </c>
      <c r="R669" s="31">
        <f t="shared" si="146"/>
        <v>-0.25695996410375171</v>
      </c>
      <c r="S669" s="31">
        <f t="shared" si="146"/>
        <v>1.4129117936544697</v>
      </c>
      <c r="T669" s="31">
        <f t="shared" si="146"/>
        <v>2.5374688802686429</v>
      </c>
      <c r="U669" s="31">
        <f t="shared" si="146"/>
        <v>2.6216788733209819</v>
      </c>
      <c r="V669" s="31">
        <f t="shared" si="146"/>
        <v>1.180257787169986</v>
      </c>
      <c r="W669" s="31">
        <f t="shared" si="146"/>
        <v>4.1183700497915705</v>
      </c>
      <c r="X669"/>
      <c r="Y669" s="31">
        <f t="shared" si="147"/>
        <v>0</v>
      </c>
      <c r="Z669" s="31">
        <f t="shared" si="147"/>
        <v>0.97515506572175359</v>
      </c>
      <c r="AA669" s="31">
        <f t="shared" si="147"/>
        <v>0.93715473903324764</v>
      </c>
      <c r="AB669" s="31">
        <f t="shared" si="147"/>
        <v>5.8240390941155594E-2</v>
      </c>
      <c r="AC669" s="31">
        <f t="shared" si="147"/>
        <v>0.21515726274824629</v>
      </c>
      <c r="AD669" s="31">
        <f t="shared" si="147"/>
        <v>-9.1515922724467194E-2</v>
      </c>
      <c r="AE669" s="31">
        <f t="shared" si="147"/>
        <v>1.1418631959539078</v>
      </c>
      <c r="AF669" s="31">
        <f t="shared" si="147"/>
        <v>0.87149883502221492</v>
      </c>
      <c r="AG669" s="31">
        <f t="shared" si="147"/>
        <v>1.4412408972628188</v>
      </c>
      <c r="AH669" s="31">
        <f t="shared" si="147"/>
        <v>1.093629580248719</v>
      </c>
      <c r="AI669" s="31">
        <f t="shared" si="147"/>
        <v>3.9453697747395569</v>
      </c>
      <c r="AK669" s="31">
        <f t="shared" si="148"/>
        <v>0</v>
      </c>
      <c r="AL669" s="31">
        <f t="shared" si="148"/>
        <v>-0.37499493052908689</v>
      </c>
      <c r="AM669" s="31">
        <f t="shared" si="148"/>
        <v>-0.411938224634672</v>
      </c>
      <c r="AN669" s="31">
        <f t="shared" si="148"/>
        <v>5.8240390941155594E-2</v>
      </c>
      <c r="AO669" s="31">
        <f t="shared" si="148"/>
        <v>-0.5098889943259729</v>
      </c>
      <c r="AP669" s="31">
        <f t="shared" si="148"/>
        <v>-9.1515922724467194E-2</v>
      </c>
      <c r="AQ669" s="31">
        <f t="shared" si="148"/>
        <v>-0.36476473708303664</v>
      </c>
      <c r="AR669" s="31">
        <f t="shared" si="148"/>
        <v>7.4279389986688413E-2</v>
      </c>
      <c r="AS669" s="31">
        <f t="shared" si="148"/>
        <v>-0.52423066690516484</v>
      </c>
      <c r="AT669" s="31">
        <f t="shared" si="148"/>
        <v>1.093629580248719</v>
      </c>
      <c r="AU669" s="31">
        <f t="shared" si="148"/>
        <v>1.9458777779239453</v>
      </c>
      <c r="AW669">
        <f t="shared" si="137"/>
        <v>-8.5248884735999897E-2</v>
      </c>
      <c r="AX669" t="str">
        <f t="shared" si="143"/>
        <v/>
      </c>
      <c r="AY669">
        <f t="shared" si="144"/>
        <v>-8.5248884735999897E-2</v>
      </c>
      <c r="AZ669" t="str">
        <f t="shared" si="145"/>
        <v/>
      </c>
    </row>
    <row r="670" spans="1:52" s="42" customFormat="1" x14ac:dyDescent="0.3">
      <c r="A670">
        <v>22</v>
      </c>
      <c r="B670" t="s">
        <v>57</v>
      </c>
      <c r="C670" t="s">
        <v>51</v>
      </c>
      <c r="D670" t="s">
        <v>52</v>
      </c>
      <c r="E670"/>
      <c r="F670" s="22">
        <v>0</v>
      </c>
      <c r="G670" s="22">
        <f t="shared" si="138"/>
        <v>0</v>
      </c>
      <c r="H670" s="26">
        <f t="shared" si="139"/>
        <v>0</v>
      </c>
      <c r="I670">
        <f t="shared" si="140"/>
        <v>1</v>
      </c>
      <c r="J670">
        <f t="shared" si="133"/>
        <v>0</v>
      </c>
      <c r="K670">
        <f t="shared" si="141"/>
        <v>3</v>
      </c>
      <c r="L670">
        <f t="shared" si="142"/>
        <v>0</v>
      </c>
      <c r="M670" s="31">
        <f t="shared" si="146"/>
        <v>0</v>
      </c>
      <c r="N670" s="31">
        <f t="shared" si="146"/>
        <v>-2.3714287599236463E-2</v>
      </c>
      <c r="O670" s="31">
        <f t="shared" si="146"/>
        <v>-2.5795938452367901E-2</v>
      </c>
      <c r="P670" s="31">
        <f t="shared" si="146"/>
        <v>-0.24941468122683905</v>
      </c>
      <c r="Q670" s="31">
        <f t="shared" si="146"/>
        <v>-0.66094898286674064</v>
      </c>
      <c r="R670" s="31">
        <f t="shared" si="146"/>
        <v>-0.30023001388155318</v>
      </c>
      <c r="S670" s="31">
        <f t="shared" si="146"/>
        <v>-0.67467375245507899</v>
      </c>
      <c r="T670" s="31">
        <f t="shared" si="146"/>
        <v>0.8971593072185241</v>
      </c>
      <c r="U670" s="31">
        <f t="shared" si="146"/>
        <v>0.91245967383589177</v>
      </c>
      <c r="V670" s="31">
        <f t="shared" si="146"/>
        <v>1.2311920866221338</v>
      </c>
      <c r="W670" s="31">
        <f t="shared" si="146"/>
        <v>-0.14554364112711851</v>
      </c>
      <c r="X670"/>
      <c r="Y670" s="31">
        <f t="shared" si="147"/>
        <v>0</v>
      </c>
      <c r="Z670" s="31">
        <f t="shared" si="147"/>
        <v>-3.5811393294490047E-2</v>
      </c>
      <c r="AA670" s="31">
        <f t="shared" si="147"/>
        <v>-7.4867166178955322E-2</v>
      </c>
      <c r="AB670" s="31">
        <f t="shared" si="147"/>
        <v>-3.2866709870514252E-2</v>
      </c>
      <c r="AC670" s="31">
        <f t="shared" si="147"/>
        <v>-0.41062562734112457</v>
      </c>
      <c r="AD670" s="31">
        <f t="shared" si="147"/>
        <v>-3.4168646741427805E-2</v>
      </c>
      <c r="AE670" s="31">
        <f t="shared" si="147"/>
        <v>-0.42337416735957151</v>
      </c>
      <c r="AF670" s="31">
        <f t="shared" si="147"/>
        <v>0.17252993235652514</v>
      </c>
      <c r="AG670" s="31">
        <f t="shared" si="147"/>
        <v>0.50223132344940979</v>
      </c>
      <c r="AH670" s="31">
        <f t="shared" si="147"/>
        <v>0.65836262083742103</v>
      </c>
      <c r="AI670" s="31">
        <f t="shared" si="147"/>
        <v>0.55920399392521303</v>
      </c>
      <c r="AK670" s="31">
        <f t="shared" si="148"/>
        <v>0</v>
      </c>
      <c r="AL670" s="31">
        <f t="shared" si="148"/>
        <v>-0.5592221273435104</v>
      </c>
      <c r="AM670" s="31">
        <f t="shared" si="148"/>
        <v>-0.60231175881611687</v>
      </c>
      <c r="AN670" s="31">
        <f t="shared" si="148"/>
        <v>-3.2866709870514252E-2</v>
      </c>
      <c r="AO670" s="31">
        <f t="shared" si="148"/>
        <v>-0.72476352364388175</v>
      </c>
      <c r="AP670" s="31">
        <f t="shared" si="148"/>
        <v>-3.4168646741427805E-2</v>
      </c>
      <c r="AQ670" s="31">
        <f t="shared" si="148"/>
        <v>-0.73421914975717384</v>
      </c>
      <c r="AR670" s="31">
        <f t="shared" si="148"/>
        <v>-0.31857693072996413</v>
      </c>
      <c r="AS670" s="31">
        <f t="shared" si="148"/>
        <v>-0.70030104651081138</v>
      </c>
      <c r="AT670" s="31">
        <f t="shared" si="148"/>
        <v>0.65836262083742103</v>
      </c>
      <c r="AU670" s="31">
        <f t="shared" si="148"/>
        <v>-0.13929466642462793</v>
      </c>
      <c r="AW670">
        <f t="shared" si="137"/>
        <v>-3.4914852864000097E-2</v>
      </c>
      <c r="AX670" t="str">
        <f t="shared" si="143"/>
        <v/>
      </c>
      <c r="AY670">
        <f t="shared" si="144"/>
        <v>-3.4914852864000097E-2</v>
      </c>
      <c r="AZ670" t="str">
        <f t="shared" si="145"/>
        <v/>
      </c>
    </row>
    <row r="671" spans="1:52" s="42" customFormat="1" x14ac:dyDescent="0.3">
      <c r="A671">
        <v>22</v>
      </c>
      <c r="B671" t="s">
        <v>58</v>
      </c>
      <c r="C671" t="s">
        <v>51</v>
      </c>
      <c r="D671" t="s">
        <v>52</v>
      </c>
      <c r="E671" t="s">
        <v>137</v>
      </c>
      <c r="F671" s="22">
        <v>0</v>
      </c>
      <c r="G671" s="22">
        <f t="shared" si="138"/>
        <v>0</v>
      </c>
      <c r="H671" s="26">
        <f t="shared" si="139"/>
        <v>1</v>
      </c>
      <c r="I671">
        <f t="shared" si="140"/>
        <v>0</v>
      </c>
      <c r="J671">
        <f t="shared" si="133"/>
        <v>1</v>
      </c>
      <c r="K671">
        <f t="shared" si="141"/>
        <v>3</v>
      </c>
      <c r="L671">
        <f t="shared" si="142"/>
        <v>3</v>
      </c>
      <c r="M671" s="31">
        <f t="shared" si="146"/>
        <v>0</v>
      </c>
      <c r="N671" s="31">
        <f t="shared" si="146"/>
        <v>-1.4135176199578494E-2</v>
      </c>
      <c r="O671" s="31">
        <f t="shared" si="146"/>
        <v>-1.3113757780718551E-2</v>
      </c>
      <c r="P671" s="31">
        <f t="shared" si="146"/>
        <v>-0.31760035288928101</v>
      </c>
      <c r="Q671" s="31">
        <f t="shared" si="146"/>
        <v>-0.44054893888153701</v>
      </c>
      <c r="R671" s="31">
        <f t="shared" si="146"/>
        <v>-0.81405087487134242</v>
      </c>
      <c r="S671" s="31">
        <f t="shared" si="146"/>
        <v>-0.84869283928833994</v>
      </c>
      <c r="T671" s="31">
        <f t="shared" si="146"/>
        <v>8.8839817673871497</v>
      </c>
      <c r="U671" s="31">
        <f t="shared" si="146"/>
        <v>6.1098897220996911</v>
      </c>
      <c r="V671" s="31">
        <f t="shared" si="146"/>
        <v>-9.6152526589227072E-2</v>
      </c>
      <c r="W671" s="31">
        <f t="shared" si="146"/>
        <v>-0.5444473851884527</v>
      </c>
      <c r="X671"/>
      <c r="Y671" s="31">
        <f t="shared" si="147"/>
        <v>0</v>
      </c>
      <c r="Z671" s="31">
        <f t="shared" si="147"/>
        <v>0.28076702350365212</v>
      </c>
      <c r="AA671" s="31">
        <f t="shared" si="147"/>
        <v>0.16094325441427418</v>
      </c>
      <c r="AB671" s="31">
        <f t="shared" si="147"/>
        <v>1.231023651868445E-2</v>
      </c>
      <c r="AC671" s="31">
        <f t="shared" si="147"/>
        <v>0.1175121442614272</v>
      </c>
      <c r="AD671" s="31">
        <f t="shared" si="147"/>
        <v>-0.67221236631171488</v>
      </c>
      <c r="AE671" s="31">
        <f t="shared" si="147"/>
        <v>-0.30892110859795635</v>
      </c>
      <c r="AF671" s="31">
        <f t="shared" si="147"/>
        <v>2.5147019024167414</v>
      </c>
      <c r="AG671" s="31">
        <f t="shared" si="147"/>
        <v>2.0974170971561175</v>
      </c>
      <c r="AH671" s="31">
        <f t="shared" si="147"/>
        <v>0.71276473171807098</v>
      </c>
      <c r="AI671" s="31">
        <f t="shared" si="147"/>
        <v>0.58490727531780229</v>
      </c>
      <c r="AK671" s="31">
        <f t="shared" si="148"/>
        <v>0</v>
      </c>
      <c r="AL671" s="31">
        <f t="shared" si="148"/>
        <v>-0.32255071323087187</v>
      </c>
      <c r="AM671" s="31">
        <f t="shared" si="148"/>
        <v>-0.44032984044286616</v>
      </c>
      <c r="AN671" s="31">
        <f t="shared" si="148"/>
        <v>1.231023651868445E-2</v>
      </c>
      <c r="AO671" s="31">
        <f t="shared" si="148"/>
        <v>-0.41158572836822893</v>
      </c>
      <c r="AP671" s="31">
        <f t="shared" si="148"/>
        <v>-0.67221236631171488</v>
      </c>
      <c r="AQ671" s="31">
        <f t="shared" si="148"/>
        <v>-0.50517684790009731</v>
      </c>
      <c r="AR671" s="31">
        <f t="shared" si="148"/>
        <v>1.0219887039294067</v>
      </c>
      <c r="AS671" s="31">
        <f t="shared" si="148"/>
        <v>-0.26419421364693518</v>
      </c>
      <c r="AT671" s="31">
        <f t="shared" si="148"/>
        <v>0.71276473171807098</v>
      </c>
      <c r="AU671" s="31">
        <f t="shared" si="148"/>
        <v>8.4118324465595765E-2</v>
      </c>
      <c r="AW671">
        <f t="shared" si="137"/>
        <v>0.1343779946496001</v>
      </c>
      <c r="AX671">
        <f t="shared" si="143"/>
        <v>0.1343779946496001</v>
      </c>
      <c r="AY671" t="str">
        <f t="shared" si="144"/>
        <v/>
      </c>
      <c r="AZ671">
        <f t="shared" si="145"/>
        <v>0.1343779946496001</v>
      </c>
    </row>
    <row r="672" spans="1:52" s="42" customFormat="1" x14ac:dyDescent="0.3">
      <c r="A672">
        <v>22</v>
      </c>
      <c r="B672" t="s">
        <v>59</v>
      </c>
      <c r="C672" t="s">
        <v>51</v>
      </c>
      <c r="D672" t="s">
        <v>52</v>
      </c>
      <c r="E672"/>
      <c r="F672" s="22">
        <v>0</v>
      </c>
      <c r="G672" s="22">
        <f t="shared" si="138"/>
        <v>1</v>
      </c>
      <c r="H672" s="26">
        <f t="shared" si="139"/>
        <v>0</v>
      </c>
      <c r="I672">
        <f t="shared" si="140"/>
        <v>1</v>
      </c>
      <c r="J672">
        <f t="shared" si="133"/>
        <v>0</v>
      </c>
      <c r="K672">
        <f t="shared" si="141"/>
        <v>3</v>
      </c>
      <c r="L672">
        <f t="shared" si="142"/>
        <v>0</v>
      </c>
      <c r="M672" s="31">
        <f t="shared" si="146"/>
        <v>0</v>
      </c>
      <c r="N672" s="31">
        <f t="shared" si="146"/>
        <v>9.3984593633566343E-2</v>
      </c>
      <c r="O672" s="31">
        <f t="shared" si="146"/>
        <v>0.10559946326466454</v>
      </c>
      <c r="P672" s="31">
        <f t="shared" si="146"/>
        <v>-0.31378561454220649</v>
      </c>
      <c r="Q672" s="31">
        <f t="shared" si="146"/>
        <v>-0.69815902324346568</v>
      </c>
      <c r="R672" s="31">
        <f t="shared" si="146"/>
        <v>0.13978319668879294</v>
      </c>
      <c r="S672" s="31">
        <f t="shared" si="146"/>
        <v>-0.3504812773711754</v>
      </c>
      <c r="T672" s="31">
        <f t="shared" si="146"/>
        <v>0.69921863360816228</v>
      </c>
      <c r="U672" s="31">
        <f t="shared" si="146"/>
        <v>0.26737099787843571</v>
      </c>
      <c r="V672" s="31">
        <f t="shared" si="146"/>
        <v>1.0667300089355454</v>
      </c>
      <c r="W672" s="31">
        <f t="shared" si="146"/>
        <v>0.44944788106384215</v>
      </c>
      <c r="X672"/>
      <c r="Y672" s="31">
        <f t="shared" si="147"/>
        <v>0</v>
      </c>
      <c r="Z672" s="31">
        <f t="shared" si="147"/>
        <v>0.10563942988893056</v>
      </c>
      <c r="AA672" s="31">
        <f t="shared" si="147"/>
        <v>7.2145837344507108E-2</v>
      </c>
      <c r="AB672" s="31">
        <f t="shared" si="147"/>
        <v>-0.33625415497867117</v>
      </c>
      <c r="AC672" s="31">
        <f t="shared" si="147"/>
        <v>-0.4416796941665786</v>
      </c>
      <c r="AD672" s="31">
        <f t="shared" si="147"/>
        <v>0.50049968164001613</v>
      </c>
      <c r="AE672" s="31">
        <f t="shared" si="147"/>
        <v>3.689107299081245E-2</v>
      </c>
      <c r="AF672" s="31">
        <f t="shared" si="147"/>
        <v>4.7805013257138179E-2</v>
      </c>
      <c r="AG672" s="31">
        <f t="shared" si="147"/>
        <v>-3.0264065896635814E-2</v>
      </c>
      <c r="AH672" s="31">
        <f t="shared" si="147"/>
        <v>0.59388576930574322</v>
      </c>
      <c r="AI672" s="31">
        <f t="shared" si="147"/>
        <v>1.0188943014715168</v>
      </c>
      <c r="AK672" s="31">
        <f t="shared" si="148"/>
        <v>0</v>
      </c>
      <c r="AL672" s="31">
        <f t="shared" si="148"/>
        <v>-0.60286585425015482</v>
      </c>
      <c r="AM672" s="31">
        <f t="shared" si="148"/>
        <v>-0.63398333261593698</v>
      </c>
      <c r="AN672" s="31">
        <f t="shared" si="148"/>
        <v>-0.33625415497867117</v>
      </c>
      <c r="AO672" s="31">
        <f t="shared" si="148"/>
        <v>-0.75015630839604941</v>
      </c>
      <c r="AP672" s="31">
        <f t="shared" si="148"/>
        <v>0.50049968164001613</v>
      </c>
      <c r="AQ672" s="31">
        <f t="shared" si="148"/>
        <v>-0.60623105775439734</v>
      </c>
      <c r="AR672" s="31">
        <f t="shared" si="148"/>
        <v>-0.38982838642556861</v>
      </c>
      <c r="AS672" s="31">
        <f t="shared" si="148"/>
        <v>-0.7699493960616085</v>
      </c>
      <c r="AT672" s="31">
        <f t="shared" si="148"/>
        <v>0.59388576930574322</v>
      </c>
      <c r="AU672" s="31">
        <f t="shared" si="148"/>
        <v>0.17261808733715039</v>
      </c>
      <c r="AW672">
        <f t="shared" si="137"/>
        <v>-1.42142570495999E-2</v>
      </c>
      <c r="AX672" t="str">
        <f t="shared" si="143"/>
        <v/>
      </c>
      <c r="AY672">
        <f t="shared" si="144"/>
        <v>-1.42142570495999E-2</v>
      </c>
      <c r="AZ672" t="str">
        <f t="shared" si="145"/>
        <v/>
      </c>
    </row>
    <row r="673" spans="1:52" s="42" customFormat="1" x14ac:dyDescent="0.3">
      <c r="A673">
        <v>23</v>
      </c>
      <c r="B673" t="s">
        <v>60</v>
      </c>
      <c r="C673" t="s">
        <v>61</v>
      </c>
      <c r="D673" t="s">
        <v>62</v>
      </c>
      <c r="E673"/>
      <c r="F673" s="22">
        <v>0</v>
      </c>
      <c r="G673" s="22">
        <f t="shared" si="138"/>
        <v>0</v>
      </c>
      <c r="H673" s="26">
        <f t="shared" si="139"/>
        <v>0</v>
      </c>
      <c r="I673">
        <f t="shared" si="140"/>
        <v>1</v>
      </c>
      <c r="J673">
        <f t="shared" si="133"/>
        <v>0</v>
      </c>
      <c r="K673">
        <f t="shared" si="141"/>
        <v>4</v>
      </c>
      <c r="L673">
        <f t="shared" si="142"/>
        <v>0</v>
      </c>
      <c r="M673" s="31">
        <f t="shared" si="146"/>
        <v>0</v>
      </c>
      <c r="N673" s="31">
        <f t="shared" si="146"/>
        <v>0.26590296122256951</v>
      </c>
      <c r="O673" s="31">
        <f t="shared" si="146"/>
        <v>0.27519670313893163</v>
      </c>
      <c r="P673" s="31">
        <f t="shared" si="146"/>
        <v>-4.3737880319950351E-2</v>
      </c>
      <c r="Q673" s="31">
        <f t="shared" si="146"/>
        <v>-0.37447804115777117</v>
      </c>
      <c r="R673" s="31">
        <f t="shared" si="146"/>
        <v>-0.15975480581707668</v>
      </c>
      <c r="S673" s="31">
        <f t="shared" si="146"/>
        <v>-5.5804229155998863E-2</v>
      </c>
      <c r="T673" s="31">
        <f t="shared" si="146"/>
        <v>0.96664996792732905</v>
      </c>
      <c r="U673" s="31">
        <f t="shared" si="146"/>
        <v>0.93677142506794975</v>
      </c>
      <c r="V673" s="31">
        <f t="shared" si="146"/>
        <v>0.18847676071569186</v>
      </c>
      <c r="W673" s="31">
        <f t="shared" si="146"/>
        <v>-0.2931703388488468</v>
      </c>
      <c r="X673"/>
      <c r="Y673" s="31">
        <f t="shared" si="147"/>
        <v>0</v>
      </c>
      <c r="Z673" s="31">
        <f t="shared" si="147"/>
        <v>0.13657754247150977</v>
      </c>
      <c r="AA673" s="31">
        <f t="shared" si="147"/>
        <v>0.14675819077612168</v>
      </c>
      <c r="AB673" s="31">
        <f t="shared" si="147"/>
        <v>0.32130863059197423</v>
      </c>
      <c r="AC673" s="31">
        <f t="shared" si="147"/>
        <v>-0.16940222246256151</v>
      </c>
      <c r="AD673" s="31">
        <f t="shared" si="147"/>
        <v>0.13779382915852906</v>
      </c>
      <c r="AE673" s="31">
        <f t="shared" si="147"/>
        <v>0.27180441238938013</v>
      </c>
      <c r="AF673" s="31">
        <f t="shared" si="147"/>
        <v>0.30927871987720723</v>
      </c>
      <c r="AG673" s="31">
        <f t="shared" si="147"/>
        <v>0.65172721474245299</v>
      </c>
      <c r="AH673" s="31">
        <f t="shared" si="147"/>
        <v>0.22008292931987264</v>
      </c>
      <c r="AI673" s="31">
        <f t="shared" si="147"/>
        <v>1.192305089522395</v>
      </c>
      <c r="AK673" s="31">
        <f t="shared" si="148"/>
        <v>0</v>
      </c>
      <c r="AL673" s="31">
        <f t="shared" si="148"/>
        <v>-0.62161012172425867</v>
      </c>
      <c r="AM673" s="31">
        <f t="shared" si="148"/>
        <v>-0.61762245663061122</v>
      </c>
      <c r="AN673" s="31">
        <f t="shared" si="148"/>
        <v>0.32130863059197423</v>
      </c>
      <c r="AO673" s="31">
        <f t="shared" si="148"/>
        <v>-0.67977345359448604</v>
      </c>
      <c r="AP673" s="31">
        <f t="shared" si="148"/>
        <v>0.13779382915852906</v>
      </c>
      <c r="AQ673" s="31">
        <f t="shared" si="148"/>
        <v>-0.5759408268334314</v>
      </c>
      <c r="AR673" s="31">
        <f t="shared" si="148"/>
        <v>-0.3285110936281711</v>
      </c>
      <c r="AS673" s="31">
        <f t="shared" si="148"/>
        <v>-0.70330132057583394</v>
      </c>
      <c r="AT673" s="31">
        <f t="shared" si="148"/>
        <v>0.22008292931987264</v>
      </c>
      <c r="AU673" s="31">
        <f t="shared" si="148"/>
        <v>0.61940220778821864</v>
      </c>
      <c r="AW673">
        <f t="shared" si="137"/>
        <v>-0.38741759999999997</v>
      </c>
      <c r="AX673" t="str">
        <f t="shared" si="143"/>
        <v/>
      </c>
      <c r="AY673">
        <f t="shared" si="144"/>
        <v>-0.38741759999999997</v>
      </c>
      <c r="AZ673" t="str">
        <f t="shared" si="145"/>
        <v/>
      </c>
    </row>
    <row r="674" spans="1:52" s="42" customFormat="1" x14ac:dyDescent="0.3">
      <c r="A674">
        <v>23</v>
      </c>
      <c r="B674" t="s">
        <v>63</v>
      </c>
      <c r="C674" t="s">
        <v>61</v>
      </c>
      <c r="D674" t="s">
        <v>62</v>
      </c>
      <c r="E674"/>
      <c r="F674" s="22">
        <v>0</v>
      </c>
      <c r="G674" s="22">
        <f t="shared" si="138"/>
        <v>1</v>
      </c>
      <c r="H674" s="26">
        <f t="shared" si="139"/>
        <v>0</v>
      </c>
      <c r="I674">
        <f t="shared" si="140"/>
        <v>1</v>
      </c>
      <c r="J674">
        <f t="shared" si="133"/>
        <v>0</v>
      </c>
      <c r="K674">
        <f t="shared" si="141"/>
        <v>4</v>
      </c>
      <c r="L674">
        <f t="shared" si="142"/>
        <v>0</v>
      </c>
      <c r="M674" s="31">
        <f t="shared" si="146"/>
        <v>0</v>
      </c>
      <c r="N674" s="31">
        <f t="shared" si="146"/>
        <v>1.881438281762549</v>
      </c>
      <c r="O674" s="31">
        <f t="shared" si="146"/>
        <v>1.8980733104607859</v>
      </c>
      <c r="P674" s="31">
        <f t="shared" si="146"/>
        <v>-0.46340168210025917</v>
      </c>
      <c r="Q674" s="31">
        <f t="shared" si="146"/>
        <v>-7.9126290165877668E-3</v>
      </c>
      <c r="R674" s="31">
        <f t="shared" si="146"/>
        <v>-0.77608653566934471</v>
      </c>
      <c r="S674" s="31">
        <f t="shared" si="146"/>
        <v>0.47509114961442911</v>
      </c>
      <c r="T674" s="31">
        <f t="shared" si="146"/>
        <v>6.1315323890340823</v>
      </c>
      <c r="U674" s="31">
        <f t="shared" si="146"/>
        <v>5.9742244664565858</v>
      </c>
      <c r="V674" s="31">
        <f t="shared" si="146"/>
        <v>-0.49155992213295474</v>
      </c>
      <c r="W674" s="31">
        <f t="shared" si="146"/>
        <v>0.15762250974234318</v>
      </c>
      <c r="X674"/>
      <c r="Y674" s="31">
        <f t="shared" si="147"/>
        <v>0</v>
      </c>
      <c r="Z674" s="31">
        <f t="shared" si="147"/>
        <v>1.0631090477665632</v>
      </c>
      <c r="AA674" s="31">
        <f t="shared" si="147"/>
        <v>1.0592037304985731</v>
      </c>
      <c r="AB674" s="31">
        <f t="shared" si="147"/>
        <v>-0.11455267629304372</v>
      </c>
      <c r="AC674" s="31">
        <f t="shared" si="147"/>
        <v>0.14313270332749189</v>
      </c>
      <c r="AD674" s="31">
        <f t="shared" si="147"/>
        <v>-0.65877627741055489</v>
      </c>
      <c r="AE674" s="31">
        <f t="shared" si="147"/>
        <v>0.91800736771696767</v>
      </c>
      <c r="AF674" s="31">
        <f t="shared" si="147"/>
        <v>2.3480774103445698</v>
      </c>
      <c r="AG674" s="31">
        <f t="shared" si="147"/>
        <v>3.2928302823074866</v>
      </c>
      <c r="AH674" s="31">
        <f t="shared" si="147"/>
        <v>7.0611610578310974E-2</v>
      </c>
      <c r="AI674" s="31">
        <f t="shared" si="147"/>
        <v>3.0617982015986613</v>
      </c>
      <c r="AK674" s="31">
        <f t="shared" si="148"/>
        <v>0</v>
      </c>
      <c r="AL674" s="31">
        <f t="shared" si="148"/>
        <v>-0.28078624087142057</v>
      </c>
      <c r="AM674" s="31">
        <f t="shared" si="148"/>
        <v>-0.29815826183761235</v>
      </c>
      <c r="AN674" s="31">
        <f t="shared" si="148"/>
        <v>-0.11455267629304372</v>
      </c>
      <c r="AO674" s="31">
        <f t="shared" si="148"/>
        <v>-0.55875146101808948</v>
      </c>
      <c r="AP674" s="31">
        <f t="shared" si="148"/>
        <v>-0.65877627741055489</v>
      </c>
      <c r="AQ674" s="31">
        <f t="shared" si="148"/>
        <v>-0.35600232768953988</v>
      </c>
      <c r="AR674" s="31">
        <f t="shared" si="148"/>
        <v>0.75067953353065342</v>
      </c>
      <c r="AS674" s="31">
        <f t="shared" si="148"/>
        <v>-0.23923815897896678</v>
      </c>
      <c r="AT674" s="31">
        <f t="shared" si="148"/>
        <v>7.0611610578310974E-2</v>
      </c>
      <c r="AU674" s="31">
        <f t="shared" si="148"/>
        <v>1.9534919595948934</v>
      </c>
      <c r="AW674">
        <f t="shared" si="137"/>
        <v>-0.37175039999999998</v>
      </c>
      <c r="AX674" t="str">
        <f t="shared" si="143"/>
        <v/>
      </c>
      <c r="AY674">
        <f t="shared" si="144"/>
        <v>-0.37175039999999998</v>
      </c>
      <c r="AZ674" t="str">
        <f t="shared" si="145"/>
        <v/>
      </c>
    </row>
    <row r="675" spans="1:52" s="42" customFormat="1" x14ac:dyDescent="0.3">
      <c r="A675">
        <v>23</v>
      </c>
      <c r="B675" t="s">
        <v>64</v>
      </c>
      <c r="C675" t="s">
        <v>61</v>
      </c>
      <c r="D675" t="s">
        <v>62</v>
      </c>
      <c r="E675"/>
      <c r="F675" s="22">
        <v>0</v>
      </c>
      <c r="G675" s="22">
        <f t="shared" si="138"/>
        <v>1</v>
      </c>
      <c r="H675" s="26">
        <f t="shared" si="139"/>
        <v>0</v>
      </c>
      <c r="I675">
        <f t="shared" si="140"/>
        <v>0</v>
      </c>
      <c r="J675">
        <f t="shared" si="133"/>
        <v>1</v>
      </c>
      <c r="K675">
        <f t="shared" si="141"/>
        <v>4</v>
      </c>
      <c r="L675">
        <f t="shared" si="142"/>
        <v>0</v>
      </c>
      <c r="M675" s="31">
        <f t="shared" si="146"/>
        <v>0</v>
      </c>
      <c r="N675" s="31">
        <f t="shared" si="146"/>
        <v>-0.15113954459274559</v>
      </c>
      <c r="O675" s="31">
        <f t="shared" si="146"/>
        <v>-0.14161448998989767</v>
      </c>
      <c r="P675" s="31">
        <f t="shared" si="146"/>
        <v>7.457396901256888E-2</v>
      </c>
      <c r="Q675" s="31">
        <f t="shared" si="146"/>
        <v>-0.607343702788809</v>
      </c>
      <c r="R675" s="31">
        <f t="shared" si="146"/>
        <v>-0.37989249075768761</v>
      </c>
      <c r="S675" s="31">
        <f t="shared" si="146"/>
        <v>-0.702108921273919</v>
      </c>
      <c r="T675" s="31">
        <f t="shared" si="146"/>
        <v>0.73695816366465328</v>
      </c>
      <c r="U675" s="31">
        <f t="shared" si="146"/>
        <v>0.4368001079459532</v>
      </c>
      <c r="V675" s="31">
        <f t="shared" si="146"/>
        <v>0.73832596430505038</v>
      </c>
      <c r="W675" s="31">
        <f t="shared" si="146"/>
        <v>-0.4880741557344328</v>
      </c>
      <c r="X675"/>
      <c r="Y675" s="31">
        <f t="shared" si="147"/>
        <v>0</v>
      </c>
      <c r="Z675" s="31">
        <f t="shared" si="147"/>
        <v>-9.0621573731066593E-2</v>
      </c>
      <c r="AA675" s="31">
        <f t="shared" si="147"/>
        <v>-8.9330464072599036E-2</v>
      </c>
      <c r="AB675" s="31">
        <f t="shared" si="147"/>
        <v>0.31418666117751981</v>
      </c>
      <c r="AC675" s="31">
        <f t="shared" si="147"/>
        <v>-0.40323994470216817</v>
      </c>
      <c r="AD675" s="31">
        <f t="shared" si="147"/>
        <v>0.2207546076981825</v>
      </c>
      <c r="AE675" s="31">
        <f t="shared" si="147"/>
        <v>-0.20623863337495638</v>
      </c>
      <c r="AF675" s="31">
        <f t="shared" si="147"/>
        <v>0.34647453594487382</v>
      </c>
      <c r="AG675" s="31">
        <f t="shared" si="147"/>
        <v>0.35951776805882374</v>
      </c>
      <c r="AH675" s="31">
        <f t="shared" si="147"/>
        <v>0.23038980677511622</v>
      </c>
      <c r="AI675" s="31">
        <f t="shared" si="147"/>
        <v>0.57671774510774698</v>
      </c>
      <c r="AK675" s="31">
        <f t="shared" si="148"/>
        <v>0</v>
      </c>
      <c r="AL675" s="31">
        <f t="shared" si="148"/>
        <v>-0.68504750015895455</v>
      </c>
      <c r="AM675" s="31">
        <f t="shared" si="148"/>
        <v>-0.68189125951863561</v>
      </c>
      <c r="AN675" s="31">
        <f t="shared" si="148"/>
        <v>0.31418666117751981</v>
      </c>
      <c r="AO675" s="31">
        <f t="shared" si="148"/>
        <v>-0.76319743257354289</v>
      </c>
      <c r="AP675" s="31">
        <f t="shared" si="148"/>
        <v>0.2207546076981825</v>
      </c>
      <c r="AQ675" s="31">
        <f t="shared" si="148"/>
        <v>-0.68640393551390799</v>
      </c>
      <c r="AR675" s="31">
        <f t="shared" si="148"/>
        <v>-0.30159151904020731</v>
      </c>
      <c r="AS675" s="31">
        <f t="shared" si="148"/>
        <v>-0.75969123823832307</v>
      </c>
      <c r="AT675" s="31">
        <f t="shared" si="148"/>
        <v>0.23038980677511622</v>
      </c>
      <c r="AU675" s="31">
        <f t="shared" si="148"/>
        <v>0.11629670997399934</v>
      </c>
      <c r="AW675">
        <f t="shared" si="137"/>
        <v>0.36</v>
      </c>
      <c r="AX675" t="str">
        <f t="shared" si="143"/>
        <v/>
      </c>
      <c r="AY675" t="str">
        <f t="shared" si="144"/>
        <v/>
      </c>
      <c r="AZ675">
        <f t="shared" si="145"/>
        <v>0.36</v>
      </c>
    </row>
    <row r="676" spans="1:52" s="42" customFormat="1" x14ac:dyDescent="0.3">
      <c r="A676">
        <v>23</v>
      </c>
      <c r="B676" t="s">
        <v>65</v>
      </c>
      <c r="C676" t="s">
        <v>61</v>
      </c>
      <c r="D676" t="s">
        <v>62</v>
      </c>
      <c r="E676"/>
      <c r="F676" s="22">
        <v>0</v>
      </c>
      <c r="G676" s="22">
        <f t="shared" si="138"/>
        <v>0</v>
      </c>
      <c r="H676" s="26">
        <f t="shared" si="139"/>
        <v>0</v>
      </c>
      <c r="I676">
        <f t="shared" si="140"/>
        <v>0</v>
      </c>
      <c r="J676">
        <f t="shared" si="133"/>
        <v>1</v>
      </c>
      <c r="K676">
        <f t="shared" si="141"/>
        <v>4</v>
      </c>
      <c r="L676">
        <f t="shared" si="142"/>
        <v>0</v>
      </c>
      <c r="M676" s="31">
        <f t="shared" si="146"/>
        <v>0</v>
      </c>
      <c r="N676" s="31">
        <f t="shared" si="146"/>
        <v>0.69911291304237966</v>
      </c>
      <c r="O676" s="31">
        <f t="shared" si="146"/>
        <v>0.69927926030262078</v>
      </c>
      <c r="P676" s="31">
        <f t="shared" si="146"/>
        <v>-0.67409225087529168</v>
      </c>
      <c r="Q676" s="31">
        <f t="shared" si="146"/>
        <v>-0.50893140423007632</v>
      </c>
      <c r="R676" s="31">
        <f t="shared" si="146"/>
        <v>-0.7630890194075084</v>
      </c>
      <c r="S676" s="31">
        <f t="shared" si="146"/>
        <v>-0.61260249468394179</v>
      </c>
      <c r="T676" s="31">
        <f t="shared" si="146"/>
        <v>5.0613161907067985</v>
      </c>
      <c r="U676" s="31">
        <f t="shared" si="146"/>
        <v>3.9822444806011874</v>
      </c>
      <c r="V676" s="31">
        <f t="shared" si="146"/>
        <v>-0.7629334994837329</v>
      </c>
      <c r="W676" s="31">
        <f t="shared" si="146"/>
        <v>-0.4926894152286817</v>
      </c>
      <c r="X676"/>
      <c r="Y676" s="31">
        <f t="shared" si="147"/>
        <v>0</v>
      </c>
      <c r="Z676" s="31">
        <f t="shared" si="147"/>
        <v>0.59327429515894003</v>
      </c>
      <c r="AA676" s="31">
        <f t="shared" si="147"/>
        <v>0.57871672424101162</v>
      </c>
      <c r="AB676" s="31">
        <f t="shared" si="147"/>
        <v>-0.31259988934523825</v>
      </c>
      <c r="AC676" s="31">
        <f t="shared" si="147"/>
        <v>-0.14811480735941301</v>
      </c>
      <c r="AD676" s="31">
        <f t="shared" si="147"/>
        <v>-2.780567865736298E-2</v>
      </c>
      <c r="AE676" s="31">
        <f t="shared" si="147"/>
        <v>0.35870318878423568</v>
      </c>
      <c r="AF676" s="31">
        <f t="shared" si="147"/>
        <v>2.6207096889105586</v>
      </c>
      <c r="AG676" s="31">
        <f t="shared" si="147"/>
        <v>2.6171217629164891</v>
      </c>
      <c r="AH676" s="31">
        <f t="shared" si="147"/>
        <v>-0.53290633655050046</v>
      </c>
      <c r="AI676" s="31">
        <f t="shared" si="147"/>
        <v>1.4472776923034765</v>
      </c>
      <c r="AK676" s="31">
        <f t="shared" si="148"/>
        <v>0</v>
      </c>
      <c r="AL676" s="31">
        <f t="shared" si="148"/>
        <v>-0.42962385852716278</v>
      </c>
      <c r="AM676" s="31">
        <f t="shared" si="148"/>
        <v>-0.44334507112116234</v>
      </c>
      <c r="AN676" s="31">
        <f t="shared" si="148"/>
        <v>-0.31259988934523825</v>
      </c>
      <c r="AO676" s="31">
        <f t="shared" si="148"/>
        <v>-0.64872284906485123</v>
      </c>
      <c r="AP676" s="31">
        <f t="shared" si="148"/>
        <v>-2.780567865736298E-2</v>
      </c>
      <c r="AQ676" s="31">
        <f t="shared" si="148"/>
        <v>-0.44867851817929588</v>
      </c>
      <c r="AR676" s="31">
        <f t="shared" si="148"/>
        <v>0.89863645295517802</v>
      </c>
      <c r="AS676" s="31">
        <f t="shared" si="148"/>
        <v>-0.3669846628967558</v>
      </c>
      <c r="AT676" s="31">
        <f t="shared" si="148"/>
        <v>-0.53290633655050046</v>
      </c>
      <c r="AU676" s="31">
        <f t="shared" si="148"/>
        <v>0.65790893918807092</v>
      </c>
      <c r="AW676">
        <f t="shared" si="137"/>
        <v>0.36</v>
      </c>
      <c r="AX676" t="str">
        <f t="shared" si="143"/>
        <v/>
      </c>
      <c r="AY676" t="str">
        <f t="shared" si="144"/>
        <v/>
      </c>
      <c r="AZ676">
        <f t="shared" si="145"/>
        <v>0.36</v>
      </c>
    </row>
    <row r="677" spans="1:52" s="42" customFormat="1" x14ac:dyDescent="0.3">
      <c r="A677">
        <v>23</v>
      </c>
      <c r="B677" t="s">
        <v>66</v>
      </c>
      <c r="C677" t="s">
        <v>61</v>
      </c>
      <c r="D677" t="s">
        <v>62</v>
      </c>
      <c r="E677" t="s">
        <v>137</v>
      </c>
      <c r="F677" s="22">
        <v>0</v>
      </c>
      <c r="G677" s="22">
        <f t="shared" si="138"/>
        <v>1</v>
      </c>
      <c r="H677" s="26">
        <f t="shared" si="139"/>
        <v>1</v>
      </c>
      <c r="I677">
        <f t="shared" si="140"/>
        <v>0</v>
      </c>
      <c r="J677">
        <f t="shared" si="133"/>
        <v>1</v>
      </c>
      <c r="K677">
        <f t="shared" si="141"/>
        <v>4</v>
      </c>
      <c r="L677">
        <f t="shared" si="142"/>
        <v>4</v>
      </c>
      <c r="M677" s="31">
        <f t="shared" si="146"/>
        <v>0</v>
      </c>
      <c r="N677" s="31">
        <f t="shared" si="146"/>
        <v>-0.20428985666674107</v>
      </c>
      <c r="O677" s="31">
        <f t="shared" si="146"/>
        <v>-0.19650221853246658</v>
      </c>
      <c r="P677" s="31">
        <f t="shared" si="146"/>
        <v>-0.56955934347557802</v>
      </c>
      <c r="Q677" s="31">
        <f t="shared" si="146"/>
        <v>-0.71510330456584348</v>
      </c>
      <c r="R677" s="31">
        <f t="shared" si="146"/>
        <v>-0.65769781015290141</v>
      </c>
      <c r="S677" s="31">
        <f t="shared" si="146"/>
        <v>-0.75218649537949756</v>
      </c>
      <c r="T677" s="31">
        <f t="shared" si="146"/>
        <v>0.46301793370242367</v>
      </c>
      <c r="U677" s="31">
        <f t="shared" si="146"/>
        <v>0.30442575884925471</v>
      </c>
      <c r="V677" s="31">
        <f t="shared" si="146"/>
        <v>-0.176033145923536</v>
      </c>
      <c r="W677" s="31">
        <f t="shared" si="146"/>
        <v>-0.63500495309598581</v>
      </c>
      <c r="X677"/>
      <c r="Y677" s="31">
        <f t="shared" si="147"/>
        <v>0</v>
      </c>
      <c r="Z677" s="31">
        <f t="shared" si="147"/>
        <v>-0.1269479757028408</v>
      </c>
      <c r="AA677" s="31">
        <f t="shared" si="147"/>
        <v>-0.1367250956975587</v>
      </c>
      <c r="AB677" s="31">
        <f t="shared" si="147"/>
        <v>-0.29510273923621638</v>
      </c>
      <c r="AC677" s="31">
        <f t="shared" si="147"/>
        <v>-0.54114967987383567</v>
      </c>
      <c r="AD677" s="31">
        <f t="shared" si="147"/>
        <v>-0.12110639115171797</v>
      </c>
      <c r="AE677" s="31">
        <f t="shared" si="147"/>
        <v>-0.21757797523681416</v>
      </c>
      <c r="AF677" s="31">
        <f t="shared" si="147"/>
        <v>2.7946607241486475E-2</v>
      </c>
      <c r="AG677" s="31">
        <f t="shared" si="147"/>
        <v>0.1643271981797769</v>
      </c>
      <c r="AH677" s="31">
        <f t="shared" si="147"/>
        <v>-5.9586470125658923E-2</v>
      </c>
      <c r="AI677" s="31">
        <f t="shared" si="147"/>
        <v>0.45475256461027286</v>
      </c>
      <c r="AK677" s="31">
        <f t="shared" si="148"/>
        <v>0</v>
      </c>
      <c r="AL677" s="31">
        <f t="shared" si="148"/>
        <v>-0.69362286495149206</v>
      </c>
      <c r="AM677" s="31">
        <f t="shared" si="148"/>
        <v>-0.69443028815974439</v>
      </c>
      <c r="AN677" s="31">
        <f t="shared" si="148"/>
        <v>-0.29510273923621638</v>
      </c>
      <c r="AO677" s="31">
        <f t="shared" si="148"/>
        <v>-0.80721147230266388</v>
      </c>
      <c r="AP677" s="31">
        <f t="shared" si="148"/>
        <v>-0.12110639115171797</v>
      </c>
      <c r="AQ677" s="31">
        <f t="shared" si="148"/>
        <v>-0.71694781034547683</v>
      </c>
      <c r="AR677" s="31">
        <f t="shared" si="148"/>
        <v>-0.45931613390775028</v>
      </c>
      <c r="AS677" s="31">
        <f t="shared" si="148"/>
        <v>-0.77744983784291744</v>
      </c>
      <c r="AT677" s="31">
        <f t="shared" si="148"/>
        <v>-5.9586470125658923E-2</v>
      </c>
      <c r="AU677" s="31">
        <f t="shared" si="148"/>
        <v>4.1260896839917155E-2</v>
      </c>
      <c r="AW677">
        <f t="shared" si="137"/>
        <v>0.36</v>
      </c>
      <c r="AX677">
        <f t="shared" si="143"/>
        <v>0.36</v>
      </c>
      <c r="AY677" t="str">
        <f t="shared" si="144"/>
        <v/>
      </c>
      <c r="AZ677">
        <f t="shared" si="145"/>
        <v>0.36</v>
      </c>
    </row>
    <row r="678" spans="1:52" s="42" customFormat="1" x14ac:dyDescent="0.3">
      <c r="A678">
        <v>23</v>
      </c>
      <c r="B678" t="s">
        <v>67</v>
      </c>
      <c r="C678" t="s">
        <v>61</v>
      </c>
      <c r="D678" t="s">
        <v>62</v>
      </c>
      <c r="E678"/>
      <c r="F678" s="22">
        <v>0</v>
      </c>
      <c r="G678" s="22">
        <f t="shared" si="138"/>
        <v>0</v>
      </c>
      <c r="H678" s="26">
        <f t="shared" si="139"/>
        <v>0</v>
      </c>
      <c r="I678">
        <f t="shared" si="140"/>
        <v>0</v>
      </c>
      <c r="J678">
        <f t="shared" si="133"/>
        <v>1</v>
      </c>
      <c r="K678">
        <f t="shared" si="141"/>
        <v>4</v>
      </c>
      <c r="L678">
        <f t="shared" si="142"/>
        <v>0</v>
      </c>
      <c r="M678" s="31">
        <f t="shared" si="146"/>
        <v>0</v>
      </c>
      <c r="N678" s="31">
        <f t="shared" si="146"/>
        <v>0.23841498134382258</v>
      </c>
      <c r="O678" s="31">
        <f t="shared" si="146"/>
        <v>0.24341452356857132</v>
      </c>
      <c r="P678" s="31">
        <f t="shared" si="146"/>
        <v>-0.68207361907321806</v>
      </c>
      <c r="Q678" s="31">
        <f t="shared" si="146"/>
        <v>-0.60665869599170008</v>
      </c>
      <c r="R678" s="31">
        <f t="shared" si="146"/>
        <v>-0.77429060747999867</v>
      </c>
      <c r="S678" s="31">
        <f t="shared" si="146"/>
        <v>-0.67147306200724899</v>
      </c>
      <c r="T678" s="31">
        <f t="shared" si="146"/>
        <v>2.7273808841867786</v>
      </c>
      <c r="U678" s="31">
        <f t="shared" si="146"/>
        <v>2.2886777247541845</v>
      </c>
      <c r="V678" s="31">
        <f t="shared" si="146"/>
        <v>-0.75342707199605186</v>
      </c>
      <c r="W678" s="31">
        <f t="shared" si="146"/>
        <v>-0.61761005088404464</v>
      </c>
      <c r="X678"/>
      <c r="Y678" s="31">
        <f t="shared" si="147"/>
        <v>0</v>
      </c>
      <c r="Z678" s="31">
        <f t="shared" si="147"/>
        <v>0.4061364804853328</v>
      </c>
      <c r="AA678" s="31">
        <f t="shared" si="147"/>
        <v>0.39760077205427485</v>
      </c>
      <c r="AB678" s="31">
        <f t="shared" si="147"/>
        <v>-0.2900256166617094</v>
      </c>
      <c r="AC678" s="31">
        <f t="shared" si="147"/>
        <v>-0.26920859227441274</v>
      </c>
      <c r="AD678" s="31">
        <f t="shared" si="147"/>
        <v>0.14285611417778804</v>
      </c>
      <c r="AE678" s="31">
        <f t="shared" si="147"/>
        <v>0.43685754519891939</v>
      </c>
      <c r="AF678" s="31">
        <f t="shared" si="147"/>
        <v>1.4193515683168239</v>
      </c>
      <c r="AG678" s="31">
        <f t="shared" si="147"/>
        <v>1.7686797579340368</v>
      </c>
      <c r="AH678" s="31">
        <f t="shared" si="147"/>
        <v>-4.9524632455874761E-2</v>
      </c>
      <c r="AI678" s="31">
        <f t="shared" si="147"/>
        <v>1.208628263770364</v>
      </c>
      <c r="AK678" s="31">
        <f t="shared" si="148"/>
        <v>0</v>
      </c>
      <c r="AL678" s="31">
        <f t="shared" si="148"/>
        <v>-0.47302992432076674</v>
      </c>
      <c r="AM678" s="31">
        <f t="shared" si="148"/>
        <v>-0.48788029053421283</v>
      </c>
      <c r="AN678" s="31">
        <f t="shared" si="148"/>
        <v>-0.2900256166617094</v>
      </c>
      <c r="AO678" s="31">
        <f t="shared" si="148"/>
        <v>-0.69272760056804439</v>
      </c>
      <c r="AP678" s="31">
        <f t="shared" si="148"/>
        <v>0.14285611417778804</v>
      </c>
      <c r="AQ678" s="31">
        <f t="shared" si="148"/>
        <v>-0.5036351160186685</v>
      </c>
      <c r="AR678" s="31">
        <f t="shared" si="148"/>
        <v>0.26007956876609878</v>
      </c>
      <c r="AS678" s="31">
        <f t="shared" si="148"/>
        <v>-0.47833714585042331</v>
      </c>
      <c r="AT678" s="31">
        <f t="shared" si="148"/>
        <v>-4.9524632455874761E-2</v>
      </c>
      <c r="AU678" s="31">
        <f t="shared" si="148"/>
        <v>0.53820238986393909</v>
      </c>
      <c r="AW678">
        <f t="shared" si="137"/>
        <v>0.36</v>
      </c>
      <c r="AX678" t="str">
        <f t="shared" si="143"/>
        <v/>
      </c>
      <c r="AY678" t="str">
        <f t="shared" si="144"/>
        <v/>
      </c>
      <c r="AZ678">
        <f t="shared" si="145"/>
        <v>0.36</v>
      </c>
    </row>
    <row r="679" spans="1:52" s="42" customFormat="1" x14ac:dyDescent="0.3">
      <c r="A679">
        <v>23</v>
      </c>
      <c r="B679" t="s">
        <v>68</v>
      </c>
      <c r="C679" t="s">
        <v>61</v>
      </c>
      <c r="D679" t="s">
        <v>62</v>
      </c>
      <c r="E679"/>
      <c r="F679" s="22">
        <v>0</v>
      </c>
      <c r="G679" s="22">
        <f t="shared" si="138"/>
        <v>0</v>
      </c>
      <c r="H679" s="26">
        <f t="shared" si="139"/>
        <v>0</v>
      </c>
      <c r="I679">
        <f t="shared" si="140"/>
        <v>1</v>
      </c>
      <c r="J679">
        <f t="shared" si="133"/>
        <v>0</v>
      </c>
      <c r="K679">
        <f t="shared" si="141"/>
        <v>4</v>
      </c>
      <c r="L679">
        <f t="shared" si="142"/>
        <v>0</v>
      </c>
      <c r="M679" s="31">
        <f t="shared" si="146"/>
        <v>0</v>
      </c>
      <c r="N679" s="31">
        <f t="shared" si="146"/>
        <v>-0.16826868032356784</v>
      </c>
      <c r="O679" s="31">
        <f t="shared" si="146"/>
        <v>-0.16269898631966973</v>
      </c>
      <c r="P679" s="31">
        <f t="shared" si="146"/>
        <v>-0.8019029879941808</v>
      </c>
      <c r="Q679" s="31">
        <f t="shared" si="146"/>
        <v>-0.80110916458789472</v>
      </c>
      <c r="R679" s="31">
        <f t="shared" si="146"/>
        <v>-0.80221032794864011</v>
      </c>
      <c r="S679" s="31">
        <f t="shared" si="146"/>
        <v>-0.80636267750236179</v>
      </c>
      <c r="T679" s="31">
        <f t="shared" si="146"/>
        <v>1.0323910451680323</v>
      </c>
      <c r="U679" s="31">
        <f t="shared" si="146"/>
        <v>0.55885002031250752</v>
      </c>
      <c r="V679" s="31">
        <f t="shared" si="146"/>
        <v>-0.6538815013838587</v>
      </c>
      <c r="W679" s="31">
        <f t="shared" si="146"/>
        <v>-0.78793664707913202</v>
      </c>
      <c r="X679"/>
      <c r="Y679" s="31">
        <f t="shared" si="147"/>
        <v>0</v>
      </c>
      <c r="Z679" s="31">
        <f t="shared" si="147"/>
        <v>-4.3392019717607942E-2</v>
      </c>
      <c r="AA679" s="31">
        <f t="shared" si="147"/>
        <v>-4.3778264433872657E-2</v>
      </c>
      <c r="AB679" s="31">
        <f t="shared" si="147"/>
        <v>-0.59448645605139272</v>
      </c>
      <c r="AC679" s="31">
        <f t="shared" si="147"/>
        <v>-0.61668146524832779</v>
      </c>
      <c r="AD679" s="31">
        <f t="shared" si="147"/>
        <v>-0.30633534301696247</v>
      </c>
      <c r="AE679" s="31">
        <f t="shared" si="147"/>
        <v>-0.22386479503483195</v>
      </c>
      <c r="AF679" s="31">
        <f t="shared" si="147"/>
        <v>0.47345684664428872</v>
      </c>
      <c r="AG679" s="31">
        <f t="shared" si="147"/>
        <v>0.40991663239933518</v>
      </c>
      <c r="AH679" s="31">
        <f t="shared" si="147"/>
        <v>-2.7865282937527412E-2</v>
      </c>
      <c r="AI679" s="31">
        <f t="shared" si="147"/>
        <v>0.34836488122918491</v>
      </c>
      <c r="AK679" s="31">
        <f t="shared" si="148"/>
        <v>0</v>
      </c>
      <c r="AL679" s="31">
        <f t="shared" si="148"/>
        <v>-0.68603356300706819</v>
      </c>
      <c r="AM679" s="31">
        <f t="shared" si="148"/>
        <v>-0.6878948225629381</v>
      </c>
      <c r="AN679" s="31">
        <f t="shared" si="148"/>
        <v>-0.59448645605139272</v>
      </c>
      <c r="AO679" s="31">
        <f t="shared" si="148"/>
        <v>-0.84468857608243708</v>
      </c>
      <c r="AP679" s="31">
        <f t="shared" si="148"/>
        <v>-0.30633534301696247</v>
      </c>
      <c r="AQ679" s="31">
        <f t="shared" si="148"/>
        <v>-0.73962645775824309</v>
      </c>
      <c r="AR679" s="31">
        <f t="shared" si="148"/>
        <v>-0.23451094945881382</v>
      </c>
      <c r="AS679" s="31">
        <f t="shared" si="148"/>
        <v>-0.75476037962485787</v>
      </c>
      <c r="AT679" s="31">
        <f t="shared" si="148"/>
        <v>-2.7865282937527412E-2</v>
      </c>
      <c r="AU679" s="31">
        <f t="shared" si="148"/>
        <v>-4.7009446610539032E-2</v>
      </c>
      <c r="AW679">
        <f t="shared" si="137"/>
        <v>-0.33258239999999989</v>
      </c>
      <c r="AX679" t="str">
        <f t="shared" si="143"/>
        <v/>
      </c>
      <c r="AY679">
        <f t="shared" si="144"/>
        <v>-0.33258239999999989</v>
      </c>
      <c r="AZ679" t="str">
        <f t="shared" si="145"/>
        <v/>
      </c>
    </row>
    <row r="680" spans="1:52" s="42" customFormat="1" x14ac:dyDescent="0.3">
      <c r="A680">
        <v>23</v>
      </c>
      <c r="B680" t="s">
        <v>69</v>
      </c>
      <c r="C680" t="s">
        <v>61</v>
      </c>
      <c r="D680" t="s">
        <v>62</v>
      </c>
      <c r="E680"/>
      <c r="F680" s="22">
        <v>0</v>
      </c>
      <c r="G680" s="22">
        <f t="shared" si="138"/>
        <v>1</v>
      </c>
      <c r="H680" s="26">
        <f t="shared" si="139"/>
        <v>0</v>
      </c>
      <c r="I680">
        <f t="shared" si="140"/>
        <v>1</v>
      </c>
      <c r="J680">
        <f t="shared" si="133"/>
        <v>0</v>
      </c>
      <c r="K680">
        <f t="shared" si="141"/>
        <v>4</v>
      </c>
      <c r="L680">
        <f t="shared" si="142"/>
        <v>0</v>
      </c>
      <c r="M680" s="31">
        <f t="shared" si="146"/>
        <v>0</v>
      </c>
      <c r="N680" s="31">
        <f t="shared" si="146"/>
        <v>-0.2749656109297457</v>
      </c>
      <c r="O680" s="31">
        <f t="shared" si="146"/>
        <v>-0.27323623507755501</v>
      </c>
      <c r="P680" s="31">
        <f t="shared" si="146"/>
        <v>-0.82295971580410143</v>
      </c>
      <c r="Q680" s="31">
        <f t="shared" si="146"/>
        <v>-0.84563062872966932</v>
      </c>
      <c r="R680" s="31">
        <f t="shared" si="146"/>
        <v>-0.83816237268005656</v>
      </c>
      <c r="S680" s="31">
        <f t="shared" si="146"/>
        <v>-0.85274871411504283</v>
      </c>
      <c r="T680" s="31">
        <f t="shared" si="146"/>
        <v>1.2977764414019284</v>
      </c>
      <c r="U680" s="31">
        <f t="shared" si="146"/>
        <v>0.74963953019857721</v>
      </c>
      <c r="V680" s="31">
        <f t="shared" si="146"/>
        <v>-0.90392562917680253</v>
      </c>
      <c r="W680" s="31">
        <f t="shared" si="146"/>
        <v>-0.86228772473470938</v>
      </c>
      <c r="X680"/>
      <c r="Y680" s="31">
        <f t="shared" si="147"/>
        <v>0</v>
      </c>
      <c r="Z680" s="31">
        <f t="shared" si="147"/>
        <v>-6.5325874340096152E-2</v>
      </c>
      <c r="AA680" s="31">
        <f t="shared" si="147"/>
        <v>-6.6716914937567373E-2</v>
      </c>
      <c r="AB680" s="31">
        <f t="shared" si="147"/>
        <v>-0.60576491807219801</v>
      </c>
      <c r="AC680" s="31">
        <f t="shared" si="147"/>
        <v>-0.60060775132860156</v>
      </c>
      <c r="AD680" s="31">
        <f t="shared" si="147"/>
        <v>-0.27400276156465275</v>
      </c>
      <c r="AE680" s="31">
        <f t="shared" si="147"/>
        <v>-0.14389473458935378</v>
      </c>
      <c r="AF680" s="31">
        <f t="shared" si="147"/>
        <v>0.84329048094407943</v>
      </c>
      <c r="AG680" s="31">
        <f t="shared" si="147"/>
        <v>0.72101694197893851</v>
      </c>
      <c r="AH680" s="31">
        <f t="shared" si="147"/>
        <v>-0.58925416022958399</v>
      </c>
      <c r="AI680" s="31">
        <f t="shared" si="147"/>
        <v>1.373841223033947E-2</v>
      </c>
      <c r="AK680" s="31">
        <f t="shared" si="148"/>
        <v>0</v>
      </c>
      <c r="AL680" s="31">
        <f t="shared" si="148"/>
        <v>-0.65144987632972029</v>
      </c>
      <c r="AM680" s="31">
        <f t="shared" si="148"/>
        <v>-0.65641430359588426</v>
      </c>
      <c r="AN680" s="31">
        <f t="shared" si="148"/>
        <v>-0.60576491807219801</v>
      </c>
      <c r="AO680" s="31">
        <f t="shared" si="148"/>
        <v>-0.82477613154332974</v>
      </c>
      <c r="AP680" s="31">
        <f t="shared" si="148"/>
        <v>-0.27400276156465275</v>
      </c>
      <c r="AQ680" s="31">
        <f t="shared" si="148"/>
        <v>-0.69966956819760973</v>
      </c>
      <c r="AR680" s="31">
        <f t="shared" si="148"/>
        <v>-5.0557911045636297E-2</v>
      </c>
      <c r="AS680" s="31">
        <f t="shared" si="148"/>
        <v>-0.69614423655333424</v>
      </c>
      <c r="AT680" s="31">
        <f t="shared" si="148"/>
        <v>-0.58925416022958399</v>
      </c>
      <c r="AU680" s="31">
        <f t="shared" si="148"/>
        <v>-0.35804165591906917</v>
      </c>
      <c r="AW680">
        <f t="shared" si="137"/>
        <v>-0.34824959999999988</v>
      </c>
      <c r="AX680" t="str">
        <f t="shared" si="143"/>
        <v/>
      </c>
      <c r="AY680">
        <f t="shared" si="144"/>
        <v>-0.34824959999999988</v>
      </c>
      <c r="AZ680" t="str">
        <f t="shared" si="145"/>
        <v/>
      </c>
    </row>
    <row r="681" spans="1:52" s="42" customFormat="1" x14ac:dyDescent="0.3">
      <c r="A681">
        <v>23</v>
      </c>
      <c r="B681" t="s">
        <v>70</v>
      </c>
      <c r="C681" t="s">
        <v>61</v>
      </c>
      <c r="D681" t="s">
        <v>62</v>
      </c>
      <c r="E681"/>
      <c r="F681" s="22">
        <v>0</v>
      </c>
      <c r="G681" s="22">
        <f t="shared" si="138"/>
        <v>1</v>
      </c>
      <c r="H681" s="26">
        <f t="shared" si="139"/>
        <v>0</v>
      </c>
      <c r="I681">
        <f t="shared" si="140"/>
        <v>1</v>
      </c>
      <c r="J681">
        <f t="shared" si="133"/>
        <v>0</v>
      </c>
      <c r="K681">
        <f t="shared" si="141"/>
        <v>4</v>
      </c>
      <c r="L681">
        <f t="shared" si="142"/>
        <v>0</v>
      </c>
      <c r="M681" s="31">
        <f t="shared" ref="M681:W696" si="149">(M35-$M35)/$M35</f>
        <v>0</v>
      </c>
      <c r="N681" s="31">
        <f t="shared" si="149"/>
        <v>-0.23074491257496357</v>
      </c>
      <c r="O681" s="31">
        <f t="shared" si="149"/>
        <v>-0.21586318040158545</v>
      </c>
      <c r="P681" s="31">
        <f t="shared" si="149"/>
        <v>2.1055858666620213</v>
      </c>
      <c r="Q681" s="31">
        <f t="shared" si="149"/>
        <v>-0.37096551904752917</v>
      </c>
      <c r="R681" s="31">
        <f t="shared" si="149"/>
        <v>0.12314304231234537</v>
      </c>
      <c r="S681" s="31">
        <f t="shared" si="149"/>
        <v>-0.44475894167765495</v>
      </c>
      <c r="T681" s="31">
        <f t="shared" si="149"/>
        <v>-0.12919914094765234</v>
      </c>
      <c r="U681" s="31">
        <f t="shared" si="149"/>
        <v>-0.31692584469866519</v>
      </c>
      <c r="V681" s="31">
        <f t="shared" si="149"/>
        <v>4.0402719893972954</v>
      </c>
      <c r="W681" s="31">
        <f t="shared" si="149"/>
        <v>2.8688878642324674E-2</v>
      </c>
      <c r="X681"/>
      <c r="Y681" s="31">
        <f t="shared" ref="Y681:AI696" si="150">(Y35-$Y35)/$Y35</f>
        <v>0</v>
      </c>
      <c r="Z681" s="31">
        <f t="shared" si="150"/>
        <v>-0.23062795213522477</v>
      </c>
      <c r="AA681" s="31">
        <f t="shared" si="150"/>
        <v>-0.22493831259338309</v>
      </c>
      <c r="AB681" s="31">
        <f t="shared" si="150"/>
        <v>2.2795803886613926</v>
      </c>
      <c r="AC681" s="31">
        <f t="shared" si="150"/>
        <v>-0.30905783288425243</v>
      </c>
      <c r="AD681" s="31">
        <f t="shared" si="150"/>
        <v>7.681339222438785E-2</v>
      </c>
      <c r="AE681" s="31">
        <f t="shared" si="150"/>
        <v>-0.33067583060371991</v>
      </c>
      <c r="AF681" s="31">
        <f t="shared" si="150"/>
        <v>-6.9823864025527413E-2</v>
      </c>
      <c r="AG681" s="31">
        <f t="shared" si="150"/>
        <v>-0.17019344614865212</v>
      </c>
      <c r="AH681" s="31">
        <f t="shared" si="150"/>
        <v>1.7030533874031188</v>
      </c>
      <c r="AI681" s="31">
        <f t="shared" si="150"/>
        <v>0.74458974708545578</v>
      </c>
      <c r="AK681" s="31">
        <f t="shared" ref="AK681:AU696" si="151">(AK35-$AK35)/$AK35</f>
        <v>0</v>
      </c>
      <c r="AL681" s="31">
        <f t="shared" si="151"/>
        <v>-0.69115853019383799</v>
      </c>
      <c r="AM681" s="31">
        <f t="shared" si="151"/>
        <v>-0.68177035024123311</v>
      </c>
      <c r="AN681" s="31">
        <f t="shared" si="151"/>
        <v>2.2795803886613926</v>
      </c>
      <c r="AO681" s="31">
        <f t="shared" si="151"/>
        <v>-0.73948274013043092</v>
      </c>
      <c r="AP681" s="31">
        <f t="shared" si="151"/>
        <v>7.681339222438785E-2</v>
      </c>
      <c r="AQ681" s="31">
        <f t="shared" si="151"/>
        <v>-0.75971765793875767</v>
      </c>
      <c r="AR681" s="31">
        <f t="shared" si="151"/>
        <v>-0.5070997975352578</v>
      </c>
      <c r="AS681" s="31">
        <f t="shared" si="151"/>
        <v>-0.84841677154673412</v>
      </c>
      <c r="AT681" s="31">
        <f t="shared" si="151"/>
        <v>1.7030533874031188</v>
      </c>
      <c r="AU681" s="31">
        <f t="shared" si="151"/>
        <v>0.32383819510472106</v>
      </c>
      <c r="AW681">
        <f t="shared" si="137"/>
        <v>-0.34824959999999988</v>
      </c>
      <c r="AX681" t="str">
        <f t="shared" si="143"/>
        <v/>
      </c>
      <c r="AY681">
        <f t="shared" si="144"/>
        <v>-0.34824959999999988</v>
      </c>
      <c r="AZ681" t="str">
        <f t="shared" si="145"/>
        <v/>
      </c>
    </row>
    <row r="682" spans="1:52" s="42" customFormat="1" x14ac:dyDescent="0.3">
      <c r="A682">
        <v>23</v>
      </c>
      <c r="B682" t="s">
        <v>71</v>
      </c>
      <c r="C682" t="s">
        <v>61</v>
      </c>
      <c r="D682" t="s">
        <v>62</v>
      </c>
      <c r="E682"/>
      <c r="F682" s="22">
        <v>0</v>
      </c>
      <c r="G682" s="22">
        <f t="shared" si="138"/>
        <v>0</v>
      </c>
      <c r="H682" s="26">
        <f t="shared" si="139"/>
        <v>0</v>
      </c>
      <c r="I682">
        <f t="shared" si="140"/>
        <v>1</v>
      </c>
      <c r="J682">
        <f t="shared" si="133"/>
        <v>0</v>
      </c>
      <c r="K682">
        <f t="shared" si="141"/>
        <v>4</v>
      </c>
      <c r="L682">
        <f t="shared" si="142"/>
        <v>0</v>
      </c>
      <c r="M682" s="31">
        <f t="shared" si="149"/>
        <v>0</v>
      </c>
      <c r="N682" s="31">
        <f t="shared" si="149"/>
        <v>-0.23983017528963957</v>
      </c>
      <c r="O682" s="31">
        <f t="shared" si="149"/>
        <v>-0.22500446224062531</v>
      </c>
      <c r="P682" s="31">
        <f t="shared" si="149"/>
        <v>2.6278421416109228</v>
      </c>
      <c r="Q682" s="31">
        <f t="shared" si="149"/>
        <v>-0.24643411603188625</v>
      </c>
      <c r="R682" s="31">
        <f t="shared" si="149"/>
        <v>1.4395348606472999E-2</v>
      </c>
      <c r="S682" s="31">
        <f t="shared" si="149"/>
        <v>-0.4497692011892761</v>
      </c>
      <c r="T682" s="31">
        <f t="shared" si="149"/>
        <v>-0.26075695636003832</v>
      </c>
      <c r="U682" s="31">
        <f t="shared" si="149"/>
        <v>-0.40999094423216442</v>
      </c>
      <c r="V682" s="31">
        <f t="shared" si="149"/>
        <v>4.2143166067208107</v>
      </c>
      <c r="W682" s="31">
        <f t="shared" si="149"/>
        <v>8.5533460991999322E-2</v>
      </c>
      <c r="X682"/>
      <c r="Y682" s="31">
        <f t="shared" si="150"/>
        <v>0</v>
      </c>
      <c r="Z682" s="31">
        <f t="shared" si="150"/>
        <v>-0.24688678803221334</v>
      </c>
      <c r="AA682" s="31">
        <f t="shared" si="150"/>
        <v>-0.24146541160653787</v>
      </c>
      <c r="AB682" s="31">
        <f t="shared" si="150"/>
        <v>2.8967574378295331</v>
      </c>
      <c r="AC682" s="31">
        <f t="shared" si="150"/>
        <v>-0.1892847068447891</v>
      </c>
      <c r="AD682" s="31">
        <f t="shared" si="150"/>
        <v>9.1798705989179427E-3</v>
      </c>
      <c r="AE682" s="31">
        <f t="shared" si="150"/>
        <v>-0.35015684030431221</v>
      </c>
      <c r="AF682" s="31">
        <f t="shared" si="150"/>
        <v>-0.18807463232178245</v>
      </c>
      <c r="AG682" s="31">
        <f t="shared" si="150"/>
        <v>-0.27033517027770132</v>
      </c>
      <c r="AH682" s="31">
        <f t="shared" si="150"/>
        <v>1.8806712340448484</v>
      </c>
      <c r="AI682" s="31">
        <f t="shared" si="150"/>
        <v>0.8394697872270499</v>
      </c>
      <c r="AK682" s="31">
        <f t="shared" si="151"/>
        <v>0</v>
      </c>
      <c r="AL682" s="31">
        <f t="shared" si="151"/>
        <v>-0.68698881070538997</v>
      </c>
      <c r="AM682" s="31">
        <f t="shared" si="151"/>
        <v>-0.67886074968954446</v>
      </c>
      <c r="AN682" s="31">
        <f t="shared" si="151"/>
        <v>2.8967574378295331</v>
      </c>
      <c r="AO682" s="31">
        <f t="shared" si="151"/>
        <v>-0.68002173853898285</v>
      </c>
      <c r="AP682" s="31">
        <f t="shared" si="151"/>
        <v>9.1798705989179427E-3</v>
      </c>
      <c r="AQ682" s="31">
        <f t="shared" si="151"/>
        <v>-0.75651532980218328</v>
      </c>
      <c r="AR682" s="31">
        <f t="shared" si="151"/>
        <v>-0.56719292797345489</v>
      </c>
      <c r="AS682" s="31">
        <f t="shared" si="151"/>
        <v>-0.8622260051131162</v>
      </c>
      <c r="AT682" s="31">
        <f t="shared" si="151"/>
        <v>1.8806712340448484</v>
      </c>
      <c r="AU682" s="31">
        <f t="shared" si="151"/>
        <v>0.42530429310131623</v>
      </c>
      <c r="AW682">
        <f t="shared" si="137"/>
        <v>-0.33258239999999989</v>
      </c>
      <c r="AX682" t="str">
        <f t="shared" si="143"/>
        <v/>
      </c>
      <c r="AY682">
        <f t="shared" si="144"/>
        <v>-0.33258239999999989</v>
      </c>
      <c r="AZ682" t="str">
        <f t="shared" si="145"/>
        <v/>
      </c>
    </row>
    <row r="683" spans="1:52" s="42" customFormat="1" x14ac:dyDescent="0.3">
      <c r="A683">
        <v>23</v>
      </c>
      <c r="B683" t="s">
        <v>72</v>
      </c>
      <c r="C683" t="s">
        <v>61</v>
      </c>
      <c r="D683" t="s">
        <v>62</v>
      </c>
      <c r="E683"/>
      <c r="F683" s="22">
        <v>0</v>
      </c>
      <c r="G683" s="22">
        <f t="shared" si="138"/>
        <v>0</v>
      </c>
      <c r="H683" s="26">
        <f t="shared" si="139"/>
        <v>0</v>
      </c>
      <c r="I683">
        <f t="shared" si="140"/>
        <v>0</v>
      </c>
      <c r="J683">
        <f t="shared" si="133"/>
        <v>1</v>
      </c>
      <c r="K683">
        <f t="shared" si="141"/>
        <v>4</v>
      </c>
      <c r="L683">
        <f t="shared" si="142"/>
        <v>0</v>
      </c>
      <c r="M683" s="31">
        <f t="shared" si="149"/>
        <v>0</v>
      </c>
      <c r="N683" s="31">
        <f t="shared" si="149"/>
        <v>-0.14409336516357554</v>
      </c>
      <c r="O683" s="31">
        <f t="shared" si="149"/>
        <v>-0.13527509338966026</v>
      </c>
      <c r="P683" s="31">
        <f t="shared" si="149"/>
        <v>-0.21808205166062944</v>
      </c>
      <c r="Q683" s="31">
        <f t="shared" si="149"/>
        <v>-0.68068079651866964</v>
      </c>
      <c r="R683" s="31">
        <f t="shared" si="149"/>
        <v>-0.3004180296441577</v>
      </c>
      <c r="S683" s="31">
        <f t="shared" si="149"/>
        <v>-0.70873233366686583</v>
      </c>
      <c r="T683" s="31">
        <f t="shared" si="149"/>
        <v>0.90922727863732522</v>
      </c>
      <c r="U683" s="31">
        <f t="shared" si="149"/>
        <v>0.66085905518627552</v>
      </c>
      <c r="V683" s="31">
        <f t="shared" si="149"/>
        <v>3.2794832939445726</v>
      </c>
      <c r="W683" s="31">
        <f t="shared" si="149"/>
        <v>3.4661001158440986E-2</v>
      </c>
      <c r="X683"/>
      <c r="Y683" s="31">
        <f t="shared" si="150"/>
        <v>0</v>
      </c>
      <c r="Z683" s="31">
        <f t="shared" si="150"/>
        <v>-7.3727214372250258E-2</v>
      </c>
      <c r="AA683" s="31">
        <f t="shared" si="150"/>
        <v>-7.4364266231251822E-2</v>
      </c>
      <c r="AB683" s="31">
        <f t="shared" si="150"/>
        <v>-1.4214334058116894E-2</v>
      </c>
      <c r="AC683" s="31">
        <f t="shared" si="150"/>
        <v>-0.4842372070802109</v>
      </c>
      <c r="AD683" s="31">
        <f t="shared" si="150"/>
        <v>0.25358152651166965</v>
      </c>
      <c r="AE683" s="31">
        <f t="shared" si="150"/>
        <v>-0.1593223166455503</v>
      </c>
      <c r="AF683" s="31">
        <f t="shared" si="150"/>
        <v>0.43228532411700327</v>
      </c>
      <c r="AG683" s="31">
        <f t="shared" si="150"/>
        <v>0.55092783472496509</v>
      </c>
      <c r="AH683" s="31">
        <f t="shared" si="150"/>
        <v>1.4885131210093385</v>
      </c>
      <c r="AI683" s="31">
        <f t="shared" si="150"/>
        <v>0.76736628096066584</v>
      </c>
      <c r="AK683" s="31">
        <f t="shared" si="151"/>
        <v>0</v>
      </c>
      <c r="AL683" s="31">
        <f t="shared" si="151"/>
        <v>-0.6682561560574013</v>
      </c>
      <c r="AM683" s="31">
        <f t="shared" si="151"/>
        <v>-0.66404384616502787</v>
      </c>
      <c r="AN683" s="31">
        <f t="shared" si="151"/>
        <v>-1.4214334058116894E-2</v>
      </c>
      <c r="AO683" s="31">
        <f t="shared" si="151"/>
        <v>-0.79555719331491648</v>
      </c>
      <c r="AP683" s="31">
        <f t="shared" si="151"/>
        <v>0.25358152651166965</v>
      </c>
      <c r="AQ683" s="31">
        <f t="shared" si="151"/>
        <v>-0.70687436938591286</v>
      </c>
      <c r="AR683" s="31">
        <f t="shared" si="151"/>
        <v>-0.26817328307229032</v>
      </c>
      <c r="AS683" s="31">
        <f t="shared" si="151"/>
        <v>-0.72078063771285439</v>
      </c>
      <c r="AT683" s="31">
        <f t="shared" si="151"/>
        <v>1.4885131210093385</v>
      </c>
      <c r="AU683" s="31">
        <f t="shared" si="151"/>
        <v>0.10059554057044477</v>
      </c>
      <c r="AW683">
        <f t="shared" si="137"/>
        <v>0.36</v>
      </c>
      <c r="AX683" t="str">
        <f t="shared" si="143"/>
        <v/>
      </c>
      <c r="AY683" t="str">
        <f t="shared" si="144"/>
        <v/>
      </c>
      <c r="AZ683">
        <f t="shared" si="145"/>
        <v>0.36</v>
      </c>
    </row>
    <row r="684" spans="1:52" s="42" customFormat="1" x14ac:dyDescent="0.3">
      <c r="A684">
        <v>23</v>
      </c>
      <c r="B684" t="s">
        <v>73</v>
      </c>
      <c r="C684" t="s">
        <v>61</v>
      </c>
      <c r="D684" t="s">
        <v>62</v>
      </c>
      <c r="E684" t="s">
        <v>137</v>
      </c>
      <c r="F684" s="22">
        <v>0</v>
      </c>
      <c r="G684" s="22">
        <f t="shared" si="138"/>
        <v>1</v>
      </c>
      <c r="H684" s="26">
        <f t="shared" si="139"/>
        <v>1</v>
      </c>
      <c r="I684">
        <f t="shared" si="140"/>
        <v>0</v>
      </c>
      <c r="J684">
        <f t="shared" si="133"/>
        <v>1</v>
      </c>
      <c r="K684">
        <f t="shared" si="141"/>
        <v>4</v>
      </c>
      <c r="L684">
        <f t="shared" si="142"/>
        <v>4</v>
      </c>
      <c r="M684" s="31">
        <f t="shared" si="149"/>
        <v>0</v>
      </c>
      <c r="N684" s="31">
        <f t="shared" si="149"/>
        <v>-0.11402107176103071</v>
      </c>
      <c r="O684" s="31">
        <f t="shared" si="149"/>
        <v>-9.9199933324763914E-2</v>
      </c>
      <c r="P684" s="31">
        <f t="shared" si="149"/>
        <v>0.40886355784338879</v>
      </c>
      <c r="Q684" s="31">
        <f t="shared" si="149"/>
        <v>-0.53863023609867433</v>
      </c>
      <c r="R684" s="31">
        <f t="shared" si="149"/>
        <v>0.10498014115697087</v>
      </c>
      <c r="S684" s="31">
        <f t="shared" si="149"/>
        <v>-0.61366663358215412</v>
      </c>
      <c r="T684" s="31">
        <f t="shared" si="149"/>
        <v>0.56634719321301064</v>
      </c>
      <c r="U684" s="31">
        <f t="shared" si="149"/>
        <v>0.37740181357365354</v>
      </c>
      <c r="V684" s="31">
        <f t="shared" si="149"/>
        <v>4.0528085768073234</v>
      </c>
      <c r="W684" s="31">
        <f t="shared" si="149"/>
        <v>0.1542509349990574</v>
      </c>
      <c r="X684"/>
      <c r="Y684" s="31">
        <f t="shared" si="150"/>
        <v>0</v>
      </c>
      <c r="Z684" s="31">
        <f t="shared" si="150"/>
        <v>-4.7032145160291736E-2</v>
      </c>
      <c r="AA684" s="31">
        <f t="shared" si="150"/>
        <v>-4.3598578704183814E-2</v>
      </c>
      <c r="AB684" s="31">
        <f t="shared" si="150"/>
        <v>0.65638308826500935</v>
      </c>
      <c r="AC684" s="31">
        <f t="shared" si="150"/>
        <v>-0.35030139169904601</v>
      </c>
      <c r="AD684" s="31">
        <f t="shared" si="150"/>
        <v>0.69533264338930567</v>
      </c>
      <c r="AE684" s="31">
        <f t="shared" si="150"/>
        <v>-9.2508342024871973E-2</v>
      </c>
      <c r="AF684" s="31">
        <f t="shared" si="150"/>
        <v>0.26000874020636566</v>
      </c>
      <c r="AG684" s="31">
        <f t="shared" si="150"/>
        <v>0.37344568941863548</v>
      </c>
      <c r="AH684" s="31">
        <f t="shared" si="150"/>
        <v>1.7565676815662605</v>
      </c>
      <c r="AI684" s="31">
        <f t="shared" si="150"/>
        <v>1.0113454078086306</v>
      </c>
      <c r="AK684" s="31">
        <f t="shared" si="151"/>
        <v>0</v>
      </c>
      <c r="AL684" s="31">
        <f t="shared" si="151"/>
        <v>-0.65926593277362677</v>
      </c>
      <c r="AM684" s="31">
        <f t="shared" si="151"/>
        <v>-0.65741235767535733</v>
      </c>
      <c r="AN684" s="31">
        <f t="shared" si="151"/>
        <v>0.65638308826500935</v>
      </c>
      <c r="AO684" s="31">
        <f t="shared" si="151"/>
        <v>-0.73235532718957252</v>
      </c>
      <c r="AP684" s="31">
        <f t="shared" si="151"/>
        <v>0.69533264338930567</v>
      </c>
      <c r="AQ684" s="31">
        <f t="shared" si="151"/>
        <v>-0.667296721645531</v>
      </c>
      <c r="AR684" s="31">
        <f t="shared" si="151"/>
        <v>-0.35681551081967444</v>
      </c>
      <c r="AS684" s="31">
        <f t="shared" si="151"/>
        <v>-0.74998106291046651</v>
      </c>
      <c r="AT684" s="31">
        <f t="shared" si="151"/>
        <v>1.7565676815662605</v>
      </c>
      <c r="AU684" s="31">
        <f t="shared" si="151"/>
        <v>0.35979769231984388</v>
      </c>
      <c r="AW684">
        <f t="shared" si="137"/>
        <v>0.36</v>
      </c>
      <c r="AX684">
        <f t="shared" si="143"/>
        <v>0.36</v>
      </c>
      <c r="AY684" t="str">
        <f t="shared" si="144"/>
        <v/>
      </c>
      <c r="AZ684">
        <f t="shared" si="145"/>
        <v>0.36</v>
      </c>
    </row>
    <row r="685" spans="1:52" s="42" customFormat="1" x14ac:dyDescent="0.3">
      <c r="A685">
        <v>23</v>
      </c>
      <c r="B685" t="s">
        <v>74</v>
      </c>
      <c r="C685" t="s">
        <v>61</v>
      </c>
      <c r="D685" t="s">
        <v>62</v>
      </c>
      <c r="E685"/>
      <c r="F685" s="22">
        <v>0</v>
      </c>
      <c r="G685" s="22">
        <f t="shared" si="138"/>
        <v>0</v>
      </c>
      <c r="H685" s="26">
        <f t="shared" si="139"/>
        <v>0</v>
      </c>
      <c r="I685">
        <f t="shared" si="140"/>
        <v>0</v>
      </c>
      <c r="J685">
        <f t="shared" si="133"/>
        <v>1</v>
      </c>
      <c r="K685">
        <f t="shared" si="141"/>
        <v>4</v>
      </c>
      <c r="L685">
        <f t="shared" si="142"/>
        <v>0</v>
      </c>
      <c r="M685" s="31">
        <f t="shared" si="149"/>
        <v>0</v>
      </c>
      <c r="N685" s="31">
        <f t="shared" si="149"/>
        <v>-3.4267687789337623E-3</v>
      </c>
      <c r="O685" s="31">
        <f t="shared" si="149"/>
        <v>2.7799321554209371E-3</v>
      </c>
      <c r="P685" s="31">
        <f t="shared" si="149"/>
        <v>1.9067795386108086</v>
      </c>
      <c r="Q685" s="31">
        <f t="shared" si="149"/>
        <v>-0.12906913092580322</v>
      </c>
      <c r="R685" s="31">
        <f t="shared" si="149"/>
        <v>1.0960238387555616</v>
      </c>
      <c r="S685" s="31">
        <f t="shared" si="149"/>
        <v>-0.32460480689624127</v>
      </c>
      <c r="T685" s="31">
        <f t="shared" si="149"/>
        <v>1.1838673922122127</v>
      </c>
      <c r="U685" s="31">
        <f t="shared" si="149"/>
        <v>0.70259038181153988</v>
      </c>
      <c r="V685" s="31">
        <f t="shared" si="149"/>
        <v>1.918239222791257</v>
      </c>
      <c r="W685" s="31">
        <f t="shared" si="149"/>
        <v>9.9847920127190182E-2</v>
      </c>
      <c r="X685"/>
      <c r="Y685" s="31">
        <f t="shared" si="150"/>
        <v>0</v>
      </c>
      <c r="Z685" s="31">
        <f t="shared" si="150"/>
        <v>3.8814280301584299E-2</v>
      </c>
      <c r="AA685" s="31">
        <f t="shared" si="150"/>
        <v>3.4893856073927858E-2</v>
      </c>
      <c r="AB685" s="31">
        <f t="shared" si="150"/>
        <v>1.5022567669797928</v>
      </c>
      <c r="AC685" s="31">
        <f t="shared" si="150"/>
        <v>-8.6620197823006145E-2</v>
      </c>
      <c r="AD685" s="31">
        <f t="shared" si="150"/>
        <v>1.5176492044903001</v>
      </c>
      <c r="AE685" s="31">
        <f t="shared" si="150"/>
        <v>0.24512092768900887</v>
      </c>
      <c r="AF685" s="31">
        <f t="shared" si="150"/>
        <v>0.65810051466037944</v>
      </c>
      <c r="AG685" s="31">
        <f t="shared" si="150"/>
        <v>0.5659743546733792</v>
      </c>
      <c r="AH685" s="31">
        <f t="shared" si="150"/>
        <v>0.78257529923635272</v>
      </c>
      <c r="AI685" s="31">
        <f t="shared" si="150"/>
        <v>0.73001360312432995</v>
      </c>
      <c r="AK685" s="31">
        <f t="shared" si="151"/>
        <v>0</v>
      </c>
      <c r="AL685" s="31">
        <f t="shared" si="151"/>
        <v>-0.63761435898390462</v>
      </c>
      <c r="AM685" s="31">
        <f t="shared" si="151"/>
        <v>-0.64102151375386751</v>
      </c>
      <c r="AN685" s="31">
        <f t="shared" si="151"/>
        <v>1.5022567669797928</v>
      </c>
      <c r="AO685" s="31">
        <f t="shared" si="151"/>
        <v>-0.67823993497133195</v>
      </c>
      <c r="AP685" s="31">
        <f t="shared" si="151"/>
        <v>1.5176492044903001</v>
      </c>
      <c r="AQ685" s="31">
        <f t="shared" si="151"/>
        <v>-0.58951563840982213</v>
      </c>
      <c r="AR685" s="31">
        <f t="shared" si="151"/>
        <v>-0.14499464480231133</v>
      </c>
      <c r="AS685" s="31">
        <f t="shared" si="151"/>
        <v>-0.73119131087518674</v>
      </c>
      <c r="AT685" s="31">
        <f t="shared" si="151"/>
        <v>0.78257529923635272</v>
      </c>
      <c r="AU685" s="31">
        <f t="shared" si="151"/>
        <v>0.11098302408524865</v>
      </c>
      <c r="AW685">
        <f t="shared" si="137"/>
        <v>0.36</v>
      </c>
      <c r="AX685" t="str">
        <f t="shared" si="143"/>
        <v/>
      </c>
      <c r="AY685" t="str">
        <f t="shared" si="144"/>
        <v/>
      </c>
      <c r="AZ685">
        <f t="shared" si="145"/>
        <v>0.36</v>
      </c>
    </row>
    <row r="686" spans="1:52" s="42" customFormat="1" x14ac:dyDescent="0.3">
      <c r="A686">
        <v>23</v>
      </c>
      <c r="B686" t="s">
        <v>75</v>
      </c>
      <c r="C686" t="s">
        <v>61</v>
      </c>
      <c r="D686" t="s">
        <v>62</v>
      </c>
      <c r="E686"/>
      <c r="F686" s="22">
        <v>0</v>
      </c>
      <c r="G686" s="22">
        <f t="shared" si="138"/>
        <v>1</v>
      </c>
      <c r="H686" s="26">
        <f t="shared" si="139"/>
        <v>0</v>
      </c>
      <c r="I686">
        <f t="shared" si="140"/>
        <v>0</v>
      </c>
      <c r="J686">
        <f t="shared" si="133"/>
        <v>1</v>
      </c>
      <c r="K686">
        <f t="shared" si="141"/>
        <v>4</v>
      </c>
      <c r="L686">
        <f t="shared" si="142"/>
        <v>0</v>
      </c>
      <c r="M686" s="31">
        <f t="shared" si="149"/>
        <v>0</v>
      </c>
      <c r="N686" s="31">
        <f t="shared" si="149"/>
        <v>-4.5884081702502418E-2</v>
      </c>
      <c r="O686" s="31">
        <f t="shared" si="149"/>
        <v>-3.4304896995517226E-2</v>
      </c>
      <c r="P686" s="31">
        <f t="shared" si="149"/>
        <v>1.7106517493114231</v>
      </c>
      <c r="Q686" s="31">
        <f t="shared" si="149"/>
        <v>-6.6159967899187461E-2</v>
      </c>
      <c r="R686" s="31">
        <f t="shared" si="149"/>
        <v>0.92062786001368346</v>
      </c>
      <c r="S686" s="31">
        <f t="shared" si="149"/>
        <v>-0.29813474405777873</v>
      </c>
      <c r="T686" s="31">
        <f t="shared" si="149"/>
        <v>0.81021231251093273</v>
      </c>
      <c r="U686" s="31">
        <f t="shared" si="149"/>
        <v>0.42591678285270096</v>
      </c>
      <c r="V686" s="31">
        <f t="shared" si="149"/>
        <v>1.6193246098064116</v>
      </c>
      <c r="W686" s="31">
        <f t="shared" si="149"/>
        <v>8.8340200988900996E-2</v>
      </c>
      <c r="X686"/>
      <c r="Y686" s="31">
        <f t="shared" si="150"/>
        <v>0</v>
      </c>
      <c r="Z686" s="31">
        <f t="shared" si="150"/>
        <v>3.469061755652568E-2</v>
      </c>
      <c r="AA686" s="31">
        <f t="shared" si="150"/>
        <v>2.4207468316118232E-2</v>
      </c>
      <c r="AB686" s="31">
        <f t="shared" si="150"/>
        <v>1.4362792751772422</v>
      </c>
      <c r="AC686" s="31">
        <f t="shared" si="150"/>
        <v>-3.0543576245915902E-2</v>
      </c>
      <c r="AD686" s="31">
        <f t="shared" si="150"/>
        <v>1.4290887733904356</v>
      </c>
      <c r="AE686" s="31">
        <f t="shared" si="150"/>
        <v>0.25935731180341193</v>
      </c>
      <c r="AF686" s="31">
        <f t="shared" si="150"/>
        <v>0.48945041870899386</v>
      </c>
      <c r="AG686" s="31">
        <f t="shared" si="150"/>
        <v>0.40555799913794527</v>
      </c>
      <c r="AH686" s="31">
        <f t="shared" si="150"/>
        <v>0.68772595186976315</v>
      </c>
      <c r="AI686" s="31">
        <f t="shared" si="150"/>
        <v>0.85616201948641846</v>
      </c>
      <c r="AK686" s="31">
        <f t="shared" si="151"/>
        <v>0</v>
      </c>
      <c r="AL686" s="31">
        <f t="shared" si="151"/>
        <v>-0.67568798651911621</v>
      </c>
      <c r="AM686" s="31">
        <f t="shared" si="151"/>
        <v>-0.67953341954825786</v>
      </c>
      <c r="AN686" s="31">
        <f t="shared" si="151"/>
        <v>1.4362792751772422</v>
      </c>
      <c r="AO686" s="31">
        <f t="shared" si="151"/>
        <v>-0.67176112026840817</v>
      </c>
      <c r="AP686" s="31">
        <f t="shared" si="151"/>
        <v>1.4290887733904356</v>
      </c>
      <c r="AQ686" s="31">
        <f t="shared" si="151"/>
        <v>-0.58632208038812772</v>
      </c>
      <c r="AR686" s="31">
        <f t="shared" si="151"/>
        <v>-0.23852129520037205</v>
      </c>
      <c r="AS686" s="31">
        <f t="shared" si="151"/>
        <v>-0.75103900723889028</v>
      </c>
      <c r="AT686" s="31">
        <f t="shared" si="151"/>
        <v>0.68772595186976315</v>
      </c>
      <c r="AU686" s="31">
        <f t="shared" si="151"/>
        <v>0.26053851181437188</v>
      </c>
      <c r="AW686">
        <f t="shared" si="137"/>
        <v>0.36</v>
      </c>
      <c r="AX686" t="str">
        <f t="shared" si="143"/>
        <v/>
      </c>
      <c r="AY686" t="str">
        <f t="shared" si="144"/>
        <v/>
      </c>
      <c r="AZ686">
        <f t="shared" si="145"/>
        <v>0.36</v>
      </c>
    </row>
    <row r="687" spans="1:52" s="42" customFormat="1" x14ac:dyDescent="0.3">
      <c r="A687">
        <v>23</v>
      </c>
      <c r="B687" t="s">
        <v>76</v>
      </c>
      <c r="C687" t="s">
        <v>61</v>
      </c>
      <c r="D687" t="s">
        <v>62</v>
      </c>
      <c r="E687"/>
      <c r="F687" s="22">
        <v>0</v>
      </c>
      <c r="G687" s="22">
        <f t="shared" si="138"/>
        <v>1</v>
      </c>
      <c r="H687" s="26">
        <f t="shared" si="139"/>
        <v>0</v>
      </c>
      <c r="I687">
        <f t="shared" si="140"/>
        <v>1</v>
      </c>
      <c r="J687">
        <f t="shared" si="133"/>
        <v>0</v>
      </c>
      <c r="K687">
        <f t="shared" si="141"/>
        <v>4</v>
      </c>
      <c r="L687">
        <f t="shared" si="142"/>
        <v>0</v>
      </c>
      <c r="M687" s="31">
        <f t="shared" si="149"/>
        <v>0</v>
      </c>
      <c r="N687" s="31">
        <f t="shared" si="149"/>
        <v>0.23614934345831345</v>
      </c>
      <c r="O687" s="31">
        <f t="shared" si="149"/>
        <v>0.23829773769973059</v>
      </c>
      <c r="P687" s="31">
        <f t="shared" si="149"/>
        <v>-0.51377551020408163</v>
      </c>
      <c r="Q687" s="31">
        <f t="shared" si="149"/>
        <v>-0.54307902230659699</v>
      </c>
      <c r="R687" s="31">
        <f t="shared" si="149"/>
        <v>-0.53329140958709065</v>
      </c>
      <c r="S687" s="31">
        <f t="shared" si="149"/>
        <v>-0.55636884986552759</v>
      </c>
      <c r="T687" s="31">
        <f t="shared" si="149"/>
        <v>3.9214345040341718</v>
      </c>
      <c r="U687" s="31">
        <f t="shared" si="149"/>
        <v>3.4794360069609236</v>
      </c>
      <c r="V687" s="31">
        <f t="shared" si="149"/>
        <v>-0.86221879449454208</v>
      </c>
      <c r="W687" s="31">
        <f t="shared" si="149"/>
        <v>-0.69482004429678845</v>
      </c>
      <c r="X687"/>
      <c r="Y687" s="31">
        <f t="shared" si="150"/>
        <v>0</v>
      </c>
      <c r="Z687" s="31">
        <f t="shared" si="150"/>
        <v>0.38334383703299901</v>
      </c>
      <c r="AA687" s="31">
        <f t="shared" si="150"/>
        <v>0.37118564372309576</v>
      </c>
      <c r="AB687" s="31">
        <f t="shared" si="150"/>
        <v>-0.20832786036464276</v>
      </c>
      <c r="AC687" s="31">
        <f t="shared" si="150"/>
        <v>-0.19436573318316266</v>
      </c>
      <c r="AD687" s="31">
        <f t="shared" si="150"/>
        <v>0.47882921705756076</v>
      </c>
      <c r="AE687" s="31">
        <f t="shared" si="150"/>
        <v>0.74753610807629778</v>
      </c>
      <c r="AF687" s="31">
        <f t="shared" si="150"/>
        <v>1.1696823940068883</v>
      </c>
      <c r="AG687" s="31">
        <f t="shared" si="150"/>
        <v>1.8101814818670408</v>
      </c>
      <c r="AH687" s="31">
        <f t="shared" si="150"/>
        <v>-0.52937930429498592</v>
      </c>
      <c r="AI687" s="31">
        <f t="shared" si="150"/>
        <v>0.49960110467039387</v>
      </c>
      <c r="AK687" s="31">
        <f t="shared" si="151"/>
        <v>0</v>
      </c>
      <c r="AL687" s="31">
        <f t="shared" si="151"/>
        <v>-0.44743722535355196</v>
      </c>
      <c r="AM687" s="31">
        <f t="shared" si="151"/>
        <v>-0.46555562350306795</v>
      </c>
      <c r="AN687" s="31">
        <f t="shared" si="151"/>
        <v>-0.20832786036464276</v>
      </c>
      <c r="AO687" s="31">
        <f t="shared" si="151"/>
        <v>-0.62900469986669694</v>
      </c>
      <c r="AP687" s="31">
        <f t="shared" si="151"/>
        <v>0.47882921705756076</v>
      </c>
      <c r="AQ687" s="31">
        <f t="shared" si="151"/>
        <v>-0.36630816711291697</v>
      </c>
      <c r="AR687" s="31">
        <f t="shared" si="151"/>
        <v>0.1692793019319869</v>
      </c>
      <c r="AS687" s="31">
        <f t="shared" si="151"/>
        <v>-0.459073558286893</v>
      </c>
      <c r="AT687" s="31">
        <f t="shared" si="151"/>
        <v>-0.52937930429498592</v>
      </c>
      <c r="AU687" s="31">
        <f t="shared" si="151"/>
        <v>-7.5169057564853356E-2</v>
      </c>
      <c r="AW687">
        <f t="shared" si="137"/>
        <v>-0.37175039999999998</v>
      </c>
      <c r="AX687" t="str">
        <f t="shared" si="143"/>
        <v/>
      </c>
      <c r="AY687">
        <f t="shared" si="144"/>
        <v>-0.37175039999999998</v>
      </c>
      <c r="AZ687" t="str">
        <f t="shared" si="145"/>
        <v/>
      </c>
    </row>
    <row r="688" spans="1:52" s="42" customFormat="1" x14ac:dyDescent="0.3">
      <c r="A688">
        <v>23</v>
      </c>
      <c r="B688" t="s">
        <v>77</v>
      </c>
      <c r="C688" t="s">
        <v>61</v>
      </c>
      <c r="D688" t="s">
        <v>62</v>
      </c>
      <c r="E688"/>
      <c r="F688" s="22">
        <v>0</v>
      </c>
      <c r="G688" s="22">
        <f t="shared" si="138"/>
        <v>0</v>
      </c>
      <c r="H688" s="26">
        <f t="shared" si="139"/>
        <v>0</v>
      </c>
      <c r="I688">
        <f t="shared" si="140"/>
        <v>1</v>
      </c>
      <c r="J688">
        <f t="shared" si="133"/>
        <v>0</v>
      </c>
      <c r="K688">
        <f t="shared" si="141"/>
        <v>4</v>
      </c>
      <c r="L688">
        <f t="shared" si="142"/>
        <v>0</v>
      </c>
      <c r="M688" s="31">
        <f t="shared" si="149"/>
        <v>0</v>
      </c>
      <c r="N688" s="31">
        <f t="shared" si="149"/>
        <v>0.54086037962941214</v>
      </c>
      <c r="O688" s="31">
        <f t="shared" si="149"/>
        <v>0.54659790720078905</v>
      </c>
      <c r="P688" s="31">
        <f t="shared" si="149"/>
        <v>-0.51070996457383022</v>
      </c>
      <c r="Q688" s="31">
        <f t="shared" si="149"/>
        <v>-0.47008363674415887</v>
      </c>
      <c r="R688" s="31">
        <f t="shared" si="149"/>
        <v>-0.53680981252394988</v>
      </c>
      <c r="S688" s="31">
        <f t="shared" si="149"/>
        <v>-0.50147003894904973</v>
      </c>
      <c r="T688" s="31">
        <f t="shared" si="149"/>
        <v>3.6569258664664659</v>
      </c>
      <c r="U688" s="31">
        <f t="shared" si="149"/>
        <v>3.2661573014292982</v>
      </c>
      <c r="V688" s="31">
        <f t="shared" si="149"/>
        <v>-0.82289931527280158</v>
      </c>
      <c r="W688" s="31">
        <f t="shared" si="149"/>
        <v>-0.56752664410682885</v>
      </c>
      <c r="X688"/>
      <c r="Y688" s="31">
        <f t="shared" si="150"/>
        <v>0</v>
      </c>
      <c r="Z688" s="31">
        <f t="shared" si="150"/>
        <v>0.57788713263462066</v>
      </c>
      <c r="AA688" s="31">
        <f t="shared" si="150"/>
        <v>0.5731212387553839</v>
      </c>
      <c r="AB688" s="31">
        <f t="shared" si="150"/>
        <v>-0.26333727448458377</v>
      </c>
      <c r="AC688" s="31">
        <f t="shared" si="150"/>
        <v>-0.16854630075707522</v>
      </c>
      <c r="AD688" s="31">
        <f t="shared" si="150"/>
        <v>0.42445884957428237</v>
      </c>
      <c r="AE688" s="31">
        <f t="shared" si="150"/>
        <v>0.76794689945440453</v>
      </c>
      <c r="AF688" s="31">
        <f t="shared" si="150"/>
        <v>1.127891736406005</v>
      </c>
      <c r="AG688" s="31">
        <f t="shared" si="150"/>
        <v>1.7239928968089619</v>
      </c>
      <c r="AH688" s="31">
        <f t="shared" si="150"/>
        <v>-0.27355972653151883</v>
      </c>
      <c r="AI688" s="31">
        <f t="shared" si="150"/>
        <v>0.85674585372017853</v>
      </c>
      <c r="AK688" s="31">
        <f t="shared" si="151"/>
        <v>0</v>
      </c>
      <c r="AL688" s="31">
        <f t="shared" si="151"/>
        <v>-0.45122190323360528</v>
      </c>
      <c r="AM688" s="31">
        <f t="shared" si="151"/>
        <v>-0.46739298629734866</v>
      </c>
      <c r="AN688" s="31">
        <f t="shared" si="151"/>
        <v>-0.26333727448458377</v>
      </c>
      <c r="AO688" s="31">
        <f t="shared" si="151"/>
        <v>-0.64212751892235631</v>
      </c>
      <c r="AP688" s="31">
        <f t="shared" si="151"/>
        <v>0.42445884957428237</v>
      </c>
      <c r="AQ688" s="31">
        <f t="shared" si="151"/>
        <v>-0.39118792719805656</v>
      </c>
      <c r="AR688" s="31">
        <f t="shared" si="151"/>
        <v>0.14052806710362967</v>
      </c>
      <c r="AS688" s="31">
        <f t="shared" si="151"/>
        <v>-0.48140487412365995</v>
      </c>
      <c r="AT688" s="31">
        <f t="shared" si="151"/>
        <v>-0.27355972653151883</v>
      </c>
      <c r="AU688" s="31">
        <f t="shared" si="151"/>
        <v>0.13565831302764675</v>
      </c>
      <c r="AW688">
        <f t="shared" si="137"/>
        <v>-0.38741759999999997</v>
      </c>
      <c r="AX688" t="str">
        <f t="shared" si="143"/>
        <v/>
      </c>
      <c r="AY688">
        <f t="shared" si="144"/>
        <v>-0.38741759999999997</v>
      </c>
      <c r="AZ688" t="str">
        <f t="shared" si="145"/>
        <v/>
      </c>
    </row>
    <row r="689" spans="1:52" s="42" customFormat="1" x14ac:dyDescent="0.3">
      <c r="A689">
        <v>24</v>
      </c>
      <c r="B689" t="s">
        <v>78</v>
      </c>
      <c r="C689" t="s">
        <v>79</v>
      </c>
      <c r="D689" t="s">
        <v>80</v>
      </c>
      <c r="E689" t="s">
        <v>137</v>
      </c>
      <c r="F689" s="22">
        <v>0</v>
      </c>
      <c r="G689" s="22">
        <f t="shared" si="138"/>
        <v>0</v>
      </c>
      <c r="H689" s="26">
        <f t="shared" si="139"/>
        <v>1</v>
      </c>
      <c r="I689">
        <f t="shared" si="140"/>
        <v>0</v>
      </c>
      <c r="J689">
        <f t="shared" si="133"/>
        <v>1</v>
      </c>
      <c r="K689">
        <f t="shared" si="141"/>
        <v>3</v>
      </c>
      <c r="L689">
        <f t="shared" si="142"/>
        <v>3</v>
      </c>
      <c r="M689" s="31">
        <f t="shared" si="149"/>
        <v>0</v>
      </c>
      <c r="N689" s="31">
        <f t="shared" si="149"/>
        <v>-0.38967316111050276</v>
      </c>
      <c r="O689" s="31">
        <f t="shared" si="149"/>
        <v>-0.38007316673716746</v>
      </c>
      <c r="P689" s="31">
        <f t="shared" si="149"/>
        <v>7.1843968567039104E-2</v>
      </c>
      <c r="Q689" s="31">
        <f t="shared" si="149"/>
        <v>-0.71780467636127609</v>
      </c>
      <c r="R689" s="31">
        <f t="shared" si="149"/>
        <v>-0.39337620985851957</v>
      </c>
      <c r="S689" s="31">
        <f t="shared" si="149"/>
        <v>-0.77555736635917616</v>
      </c>
      <c r="T689" s="31">
        <f t="shared" si="149"/>
        <v>0.87948085979456625</v>
      </c>
      <c r="U689" s="31">
        <f t="shared" si="149"/>
        <v>0.66630210567881165</v>
      </c>
      <c r="V689" s="31">
        <f t="shared" si="149"/>
        <v>2.1793288393697732</v>
      </c>
      <c r="W689" s="31">
        <f t="shared" si="149"/>
        <v>-0.60586820944455777</v>
      </c>
      <c r="X689"/>
      <c r="Y689" s="31">
        <f t="shared" si="150"/>
        <v>0</v>
      </c>
      <c r="Z689" s="31">
        <f t="shared" si="150"/>
        <v>-0.34110670796632803</v>
      </c>
      <c r="AA689" s="31">
        <f t="shared" si="150"/>
        <v>-0.37468083232391575</v>
      </c>
      <c r="AB689" s="31">
        <f t="shared" si="150"/>
        <v>0.45558853426180324</v>
      </c>
      <c r="AC689" s="31">
        <f t="shared" si="150"/>
        <v>-0.45836029411806856</v>
      </c>
      <c r="AD689" s="31">
        <f t="shared" si="150"/>
        <v>-0.32283812918738114</v>
      </c>
      <c r="AE689" s="31">
        <f t="shared" si="150"/>
        <v>-0.60495114175526099</v>
      </c>
      <c r="AF689" s="31">
        <f t="shared" si="150"/>
        <v>-0.18284895932709475</v>
      </c>
      <c r="AG689" s="31">
        <f t="shared" si="150"/>
        <v>-7.6135252781830013E-3</v>
      </c>
      <c r="AH689" s="31">
        <f t="shared" si="150"/>
        <v>1.2924800312756906</v>
      </c>
      <c r="AI689" s="31">
        <f t="shared" si="150"/>
        <v>0.56344733696815097</v>
      </c>
      <c r="AK689" s="31">
        <f t="shared" si="151"/>
        <v>0</v>
      </c>
      <c r="AL689" s="31">
        <f t="shared" si="151"/>
        <v>-0.73144695961090811</v>
      </c>
      <c r="AM689" s="31">
        <f t="shared" si="151"/>
        <v>-0.75994652725956102</v>
      </c>
      <c r="AN689" s="31">
        <f t="shared" si="151"/>
        <v>0.45558853426180324</v>
      </c>
      <c r="AO689" s="31">
        <f t="shared" si="151"/>
        <v>-0.7722194943091264</v>
      </c>
      <c r="AP689" s="31">
        <f t="shared" si="151"/>
        <v>-0.32283812918738114</v>
      </c>
      <c r="AQ689" s="31">
        <f t="shared" si="151"/>
        <v>-0.81654698303194528</v>
      </c>
      <c r="AR689" s="31">
        <f t="shared" si="151"/>
        <v>-0.5738452106057913</v>
      </c>
      <c r="AS689" s="31">
        <f t="shared" si="151"/>
        <v>-0.80966984187420632</v>
      </c>
      <c r="AT689" s="31">
        <f t="shared" si="151"/>
        <v>1.2924800312756906</v>
      </c>
      <c r="AU689" s="31">
        <f t="shared" si="151"/>
        <v>-4.7390384089548042E-3</v>
      </c>
      <c r="AW689">
        <f t="shared" si="137"/>
        <v>2.4191999999999998E-3</v>
      </c>
      <c r="AX689">
        <f t="shared" si="143"/>
        <v>2.4191999999999998E-3</v>
      </c>
      <c r="AY689" t="str">
        <f t="shared" si="144"/>
        <v/>
      </c>
      <c r="AZ689">
        <f t="shared" si="145"/>
        <v>2.4191999999999998E-3</v>
      </c>
    </row>
    <row r="690" spans="1:52" s="42" customFormat="1" x14ac:dyDescent="0.3">
      <c r="A690">
        <v>24</v>
      </c>
      <c r="B690" t="s">
        <v>81</v>
      </c>
      <c r="C690" t="s">
        <v>79</v>
      </c>
      <c r="D690" t="s">
        <v>80</v>
      </c>
      <c r="E690"/>
      <c r="F690" s="22">
        <v>0</v>
      </c>
      <c r="G690" s="22">
        <f t="shared" si="138"/>
        <v>1</v>
      </c>
      <c r="H690" s="26">
        <f t="shared" si="139"/>
        <v>0</v>
      </c>
      <c r="I690">
        <f t="shared" si="140"/>
        <v>1</v>
      </c>
      <c r="J690">
        <f t="shared" si="133"/>
        <v>0</v>
      </c>
      <c r="K690">
        <f t="shared" si="141"/>
        <v>3</v>
      </c>
      <c r="L690">
        <f t="shared" si="142"/>
        <v>0</v>
      </c>
      <c r="M690" s="31">
        <f t="shared" si="149"/>
        <v>0</v>
      </c>
      <c r="N690" s="31">
        <f t="shared" si="149"/>
        <v>-0.22288894965839898</v>
      </c>
      <c r="O690" s="31">
        <f t="shared" si="149"/>
        <v>-0.20359011357139198</v>
      </c>
      <c r="P690" s="31">
        <f t="shared" si="149"/>
        <v>-0.28166516290555832</v>
      </c>
      <c r="Q690" s="31">
        <f t="shared" si="149"/>
        <v>-0.65375384065514341</v>
      </c>
      <c r="R690" s="31">
        <f t="shared" si="149"/>
        <v>0.54560631704742046</v>
      </c>
      <c r="S690" s="31">
        <f t="shared" si="149"/>
        <v>-0.39839464263074625</v>
      </c>
      <c r="T690" s="31">
        <f t="shared" si="149"/>
        <v>-0.1508292290225326</v>
      </c>
      <c r="U690" s="31">
        <f t="shared" si="149"/>
        <v>-0.39671340549491552</v>
      </c>
      <c r="V690" s="31">
        <f t="shared" si="149"/>
        <v>0.89380622877370608</v>
      </c>
      <c r="W690" s="31">
        <f t="shared" si="149"/>
        <v>-0.20309748256935262</v>
      </c>
      <c r="X690"/>
      <c r="Y690" s="31">
        <f t="shared" si="150"/>
        <v>0</v>
      </c>
      <c r="Z690" s="31">
        <f t="shared" si="150"/>
        <v>-0.23179594542582932</v>
      </c>
      <c r="AA690" s="31">
        <f t="shared" si="150"/>
        <v>-0.23656972830613282</v>
      </c>
      <c r="AB690" s="31">
        <f t="shared" si="150"/>
        <v>-0.13385314934593864</v>
      </c>
      <c r="AC690" s="31">
        <f t="shared" si="150"/>
        <v>-0.60588502232868857</v>
      </c>
      <c r="AD690" s="31">
        <f t="shared" si="150"/>
        <v>0.57696173006674045</v>
      </c>
      <c r="AE690" s="31">
        <f t="shared" si="150"/>
        <v>-0.29816637695050952</v>
      </c>
      <c r="AF690" s="31">
        <f t="shared" si="150"/>
        <v>-0.2117957278530857</v>
      </c>
      <c r="AG690" s="31">
        <f t="shared" si="150"/>
        <v>-0.39266887828888486</v>
      </c>
      <c r="AH690" s="31">
        <f t="shared" si="150"/>
        <v>0.23617171248242053</v>
      </c>
      <c r="AI690" s="31">
        <f t="shared" si="150"/>
        <v>0.65386971394102378</v>
      </c>
      <c r="AK690" s="31">
        <f t="shared" si="151"/>
        <v>0</v>
      </c>
      <c r="AL690" s="31">
        <f t="shared" si="151"/>
        <v>-0.73600978625565994</v>
      </c>
      <c r="AM690" s="31">
        <f t="shared" si="151"/>
        <v>-0.73636596821275624</v>
      </c>
      <c r="AN690" s="31">
        <f t="shared" si="151"/>
        <v>-0.13385314934593864</v>
      </c>
      <c r="AO690" s="31">
        <f t="shared" si="151"/>
        <v>-0.85106192718393014</v>
      </c>
      <c r="AP690" s="31">
        <f t="shared" si="151"/>
        <v>0.57696173006674045</v>
      </c>
      <c r="AQ690" s="31">
        <f t="shared" si="151"/>
        <v>-0.76254124168047233</v>
      </c>
      <c r="AR690" s="31">
        <f t="shared" si="151"/>
        <v>-0.57196773064227846</v>
      </c>
      <c r="AS690" s="31">
        <f t="shared" si="151"/>
        <v>-0.89487943633195677</v>
      </c>
      <c r="AT690" s="31">
        <f t="shared" si="151"/>
        <v>0.23617171248242053</v>
      </c>
      <c r="AU690" s="31">
        <f t="shared" si="151"/>
        <v>0.20807424940767666</v>
      </c>
      <c r="AW690">
        <f t="shared" si="137"/>
        <v>-0.17567999999999989</v>
      </c>
      <c r="AX690" t="str">
        <f t="shared" si="143"/>
        <v/>
      </c>
      <c r="AY690">
        <f t="shared" si="144"/>
        <v>-0.17567999999999989</v>
      </c>
      <c r="AZ690" t="str">
        <f t="shared" si="145"/>
        <v/>
      </c>
    </row>
    <row r="691" spans="1:52" s="42" customFormat="1" x14ac:dyDescent="0.3">
      <c r="A691">
        <v>24</v>
      </c>
      <c r="B691" t="s">
        <v>82</v>
      </c>
      <c r="C691" t="s">
        <v>79</v>
      </c>
      <c r="D691" t="s">
        <v>80</v>
      </c>
      <c r="E691"/>
      <c r="F691" s="22">
        <v>0</v>
      </c>
      <c r="G691" s="22">
        <f t="shared" si="138"/>
        <v>1</v>
      </c>
      <c r="H691" s="26">
        <f t="shared" si="139"/>
        <v>0</v>
      </c>
      <c r="I691">
        <f t="shared" si="140"/>
        <v>0</v>
      </c>
      <c r="J691">
        <f t="shared" si="133"/>
        <v>1</v>
      </c>
      <c r="K691">
        <f t="shared" si="141"/>
        <v>3</v>
      </c>
      <c r="L691">
        <f t="shared" si="142"/>
        <v>0</v>
      </c>
      <c r="M691" s="31">
        <f t="shared" si="149"/>
        <v>0</v>
      </c>
      <c r="N691" s="31">
        <f t="shared" si="149"/>
        <v>-0.19917696746981503</v>
      </c>
      <c r="O691" s="31">
        <f t="shared" si="149"/>
        <v>-0.19568196334761798</v>
      </c>
      <c r="P691" s="31">
        <f t="shared" si="149"/>
        <v>0.42834552171821055</v>
      </c>
      <c r="Q691" s="31">
        <f t="shared" si="149"/>
        <v>-0.53141620684706792</v>
      </c>
      <c r="R691" s="31">
        <f t="shared" si="149"/>
        <v>0.54675753320971443</v>
      </c>
      <c r="S691" s="31">
        <f t="shared" si="149"/>
        <v>-0.46564985804447473</v>
      </c>
      <c r="T691" s="31">
        <f t="shared" si="149"/>
        <v>1.479610740785553</v>
      </c>
      <c r="U691" s="31">
        <f t="shared" si="149"/>
        <v>0.71623667320403051</v>
      </c>
      <c r="V691" s="31">
        <f t="shared" si="149"/>
        <v>3.1379914629719772</v>
      </c>
      <c r="W691" s="31">
        <f t="shared" si="149"/>
        <v>0.23602659590931732</v>
      </c>
      <c r="X691"/>
      <c r="Y691" s="31">
        <f t="shared" si="150"/>
        <v>0</v>
      </c>
      <c r="Z691" s="31">
        <f t="shared" si="150"/>
        <v>-0.26669126266021304</v>
      </c>
      <c r="AA691" s="31">
        <f t="shared" si="150"/>
        <v>-0.29049271532568549</v>
      </c>
      <c r="AB691" s="31">
        <f t="shared" si="150"/>
        <v>2.3593758071886611E-2</v>
      </c>
      <c r="AC691" s="31">
        <f t="shared" si="150"/>
        <v>-0.42784089865442948</v>
      </c>
      <c r="AD691" s="31">
        <f t="shared" si="150"/>
        <v>0.35500535615777423</v>
      </c>
      <c r="AE691" s="31">
        <f t="shared" si="150"/>
        <v>-0.36739821860189742</v>
      </c>
      <c r="AF691" s="31">
        <f t="shared" si="150"/>
        <v>0.73463015104388907</v>
      </c>
      <c r="AG691" s="31">
        <f t="shared" si="150"/>
        <v>0.30764748016903903</v>
      </c>
      <c r="AH691" s="31">
        <f t="shared" si="150"/>
        <v>1.1994574587301972</v>
      </c>
      <c r="AI691" s="31">
        <f t="shared" si="150"/>
        <v>0.76332540207231658</v>
      </c>
      <c r="AK691" s="31">
        <f t="shared" si="151"/>
        <v>0</v>
      </c>
      <c r="AL691" s="31">
        <f t="shared" si="151"/>
        <v>-0.72620061109445599</v>
      </c>
      <c r="AM691" s="31">
        <f t="shared" si="151"/>
        <v>-0.74456319676942717</v>
      </c>
      <c r="AN691" s="31">
        <f t="shared" si="151"/>
        <v>2.3593758071886611E-2</v>
      </c>
      <c r="AO691" s="31">
        <f t="shared" si="151"/>
        <v>-0.76384480880629058</v>
      </c>
      <c r="AP691" s="31">
        <f t="shared" si="151"/>
        <v>0.35500535615777423</v>
      </c>
      <c r="AQ691" s="31">
        <f t="shared" si="151"/>
        <v>-0.76932914526703677</v>
      </c>
      <c r="AR691" s="31">
        <f t="shared" si="151"/>
        <v>-6.3558930108594258E-2</v>
      </c>
      <c r="AS691" s="31">
        <f t="shared" si="151"/>
        <v>-0.78112306309730539</v>
      </c>
      <c r="AT691" s="31">
        <f t="shared" si="151"/>
        <v>1.1994574587301972</v>
      </c>
      <c r="AU691" s="31">
        <f t="shared" si="151"/>
        <v>9.2672424827886943E-2</v>
      </c>
      <c r="AW691">
        <f t="shared" si="137"/>
        <v>0.16646399999999989</v>
      </c>
      <c r="AX691" t="str">
        <f t="shared" si="143"/>
        <v/>
      </c>
      <c r="AY691" t="str">
        <f t="shared" si="144"/>
        <v/>
      </c>
      <c r="AZ691">
        <f t="shared" si="145"/>
        <v>0.16646399999999989</v>
      </c>
    </row>
    <row r="692" spans="1:52" s="42" customFormat="1" x14ac:dyDescent="0.3">
      <c r="A692">
        <v>24</v>
      </c>
      <c r="B692" t="s">
        <v>83</v>
      </c>
      <c r="C692" t="s">
        <v>79</v>
      </c>
      <c r="D692" t="s">
        <v>80</v>
      </c>
      <c r="E692"/>
      <c r="F692" s="22">
        <v>0</v>
      </c>
      <c r="G692" s="22">
        <f t="shared" si="138"/>
        <v>0</v>
      </c>
      <c r="H692" s="26">
        <f t="shared" si="139"/>
        <v>0</v>
      </c>
      <c r="I692">
        <f t="shared" si="140"/>
        <v>0</v>
      </c>
      <c r="J692">
        <f t="shared" si="133"/>
        <v>1</v>
      </c>
      <c r="K692">
        <f t="shared" si="141"/>
        <v>3</v>
      </c>
      <c r="L692">
        <f t="shared" si="142"/>
        <v>0</v>
      </c>
      <c r="M692" s="31">
        <f t="shared" si="149"/>
        <v>0</v>
      </c>
      <c r="N692" s="31">
        <f t="shared" si="149"/>
        <v>1.2404624638079818</v>
      </c>
      <c r="O692" s="31">
        <f t="shared" si="149"/>
        <v>1.248070940609642</v>
      </c>
      <c r="P692" s="31">
        <f t="shared" si="149"/>
        <v>-0.41948853340441766</v>
      </c>
      <c r="Q692" s="31">
        <f t="shared" si="149"/>
        <v>-0.21902374423267257</v>
      </c>
      <c r="R692" s="31">
        <f t="shared" si="149"/>
        <v>-0.69992882118236244</v>
      </c>
      <c r="S692" s="31">
        <f t="shared" si="149"/>
        <v>-0.18550731213471233</v>
      </c>
      <c r="T692" s="31">
        <f t="shared" si="149"/>
        <v>4.5508829292777477</v>
      </c>
      <c r="U692" s="31">
        <f t="shared" si="149"/>
        <v>3.8658123318010502</v>
      </c>
      <c r="V692" s="31">
        <f t="shared" si="149"/>
        <v>9.1752615325280274E-3</v>
      </c>
      <c r="W692" s="31">
        <f t="shared" si="149"/>
        <v>1.0627592993281965</v>
      </c>
      <c r="X692"/>
      <c r="Y692" s="31">
        <f t="shared" si="150"/>
        <v>0</v>
      </c>
      <c r="Z692" s="31">
        <f t="shared" si="150"/>
        <v>0.46872851486294614</v>
      </c>
      <c r="AA692" s="31">
        <f t="shared" si="150"/>
        <v>0.39897295595489168</v>
      </c>
      <c r="AB692" s="31">
        <f t="shared" si="150"/>
        <v>-0.2864710674159146</v>
      </c>
      <c r="AC692" s="31">
        <f t="shared" si="150"/>
        <v>-0.11653414132865038</v>
      </c>
      <c r="AD692" s="31">
        <f t="shared" si="150"/>
        <v>-0.64754819322038693</v>
      </c>
      <c r="AE692" s="31">
        <f t="shared" si="150"/>
        <v>-7.7879770474202276E-2</v>
      </c>
      <c r="AF692" s="31">
        <f t="shared" si="150"/>
        <v>0.65805949748275838</v>
      </c>
      <c r="AG692" s="31">
        <f t="shared" si="150"/>
        <v>0.93782933274512403</v>
      </c>
      <c r="AH692" s="31">
        <f t="shared" si="150"/>
        <v>0.55465122722164462</v>
      </c>
      <c r="AI692" s="31">
        <f t="shared" si="150"/>
        <v>2.0212098273649333</v>
      </c>
      <c r="AK692" s="31">
        <f t="shared" si="151"/>
        <v>0</v>
      </c>
      <c r="AL692" s="31">
        <f t="shared" si="151"/>
        <v>-0.50025850566115948</v>
      </c>
      <c r="AM692" s="31">
        <f t="shared" si="151"/>
        <v>-0.54992559404839203</v>
      </c>
      <c r="AN692" s="31">
        <f t="shared" si="151"/>
        <v>-0.2864710674159146</v>
      </c>
      <c r="AO692" s="31">
        <f t="shared" si="151"/>
        <v>-0.65472938831259497</v>
      </c>
      <c r="AP692" s="31">
        <f t="shared" si="151"/>
        <v>-0.64754819322038693</v>
      </c>
      <c r="AQ692" s="31">
        <f t="shared" si="151"/>
        <v>-0.64462351017797892</v>
      </c>
      <c r="AR692" s="31">
        <f t="shared" si="151"/>
        <v>-0.14068178065044779</v>
      </c>
      <c r="AS692" s="31">
        <f t="shared" si="151"/>
        <v>-0.60375315274809793</v>
      </c>
      <c r="AT692" s="31">
        <f t="shared" si="151"/>
        <v>0.55465122722164462</v>
      </c>
      <c r="AU692" s="31">
        <f t="shared" si="151"/>
        <v>0.78510442389670931</v>
      </c>
      <c r="AW692">
        <f t="shared" si="137"/>
        <v>6.7968000000000004E-3</v>
      </c>
      <c r="AX692" t="str">
        <f t="shared" si="143"/>
        <v/>
      </c>
      <c r="AY692" t="str">
        <f t="shared" si="144"/>
        <v/>
      </c>
      <c r="AZ692">
        <f t="shared" si="145"/>
        <v>6.7968000000000004E-3</v>
      </c>
    </row>
    <row r="693" spans="1:52" s="42" customFormat="1" x14ac:dyDescent="0.3">
      <c r="A693">
        <v>24</v>
      </c>
      <c r="B693" t="s">
        <v>84</v>
      </c>
      <c r="C693" t="s">
        <v>79</v>
      </c>
      <c r="D693" t="s">
        <v>80</v>
      </c>
      <c r="E693"/>
      <c r="F693" s="22">
        <v>0</v>
      </c>
      <c r="G693" s="22">
        <f t="shared" si="138"/>
        <v>1</v>
      </c>
      <c r="H693" s="26">
        <f t="shared" si="139"/>
        <v>0</v>
      </c>
      <c r="I693">
        <f t="shared" si="140"/>
        <v>0</v>
      </c>
      <c r="J693">
        <f t="shared" si="133"/>
        <v>1</v>
      </c>
      <c r="K693">
        <f t="shared" si="141"/>
        <v>3</v>
      </c>
      <c r="L693">
        <f t="shared" si="142"/>
        <v>0</v>
      </c>
      <c r="M693" s="31">
        <f t="shared" si="149"/>
        <v>0</v>
      </c>
      <c r="N693" s="31">
        <f t="shared" si="149"/>
        <v>2.8052805280528048</v>
      </c>
      <c r="O693" s="31">
        <f t="shared" si="149"/>
        <v>2.8153435675517757</v>
      </c>
      <c r="P693" s="31">
        <f t="shared" si="149"/>
        <v>-0.28769702696410721</v>
      </c>
      <c r="Q693" s="31">
        <f t="shared" si="149"/>
        <v>1.2283276045446867</v>
      </c>
      <c r="R693" s="31">
        <f t="shared" si="149"/>
        <v>-0.70830651529883282</v>
      </c>
      <c r="S693" s="31">
        <f t="shared" si="149"/>
        <v>0.59173137230735517</v>
      </c>
      <c r="T693" s="31">
        <f t="shared" si="149"/>
        <v>7.6080093486527067</v>
      </c>
      <c r="U693" s="31">
        <f t="shared" si="149"/>
        <v>6.5939087684702082</v>
      </c>
      <c r="V693" s="31">
        <f t="shared" si="149"/>
        <v>0.19785775258023713</v>
      </c>
      <c r="W693" s="31">
        <f t="shared" si="149"/>
        <v>5.7468651429458291</v>
      </c>
      <c r="X693"/>
      <c r="Y693" s="31">
        <f t="shared" si="150"/>
        <v>0</v>
      </c>
      <c r="Z693" s="31">
        <f t="shared" si="150"/>
        <v>1.1781350149763754</v>
      </c>
      <c r="AA693" s="31">
        <f t="shared" si="150"/>
        <v>1.1109349098580505</v>
      </c>
      <c r="AB693" s="31">
        <f t="shared" si="150"/>
        <v>-4.4051312900692301E-2</v>
      </c>
      <c r="AC693" s="31">
        <f t="shared" si="150"/>
        <v>0.7573827737690606</v>
      </c>
      <c r="AD693" s="31">
        <f t="shared" si="150"/>
        <v>-0.69890747351148408</v>
      </c>
      <c r="AE693" s="31">
        <f t="shared" si="150"/>
        <v>0.43981874950310129</v>
      </c>
      <c r="AF693" s="31">
        <f t="shared" si="150"/>
        <v>1.1250010046956378</v>
      </c>
      <c r="AG693" s="31">
        <f t="shared" si="150"/>
        <v>1.6229046680861201</v>
      </c>
      <c r="AH693" s="31">
        <f t="shared" si="150"/>
        <v>0.6301129573892047</v>
      </c>
      <c r="AI693" s="31">
        <f t="shared" si="150"/>
        <v>3.6850257641631639</v>
      </c>
      <c r="AK693" s="31">
        <f t="shared" si="151"/>
        <v>0</v>
      </c>
      <c r="AL693" s="31">
        <f t="shared" si="151"/>
        <v>-0.23381056231839198</v>
      </c>
      <c r="AM693" s="31">
        <f t="shared" si="151"/>
        <v>-0.29202501374437023</v>
      </c>
      <c r="AN693" s="31">
        <f t="shared" si="151"/>
        <v>-4.4051312900692301E-2</v>
      </c>
      <c r="AO693" s="31">
        <f t="shared" si="151"/>
        <v>-0.31509683060436111</v>
      </c>
      <c r="AP693" s="31">
        <f t="shared" si="151"/>
        <v>-0.69890747351148408</v>
      </c>
      <c r="AQ693" s="31">
        <f t="shared" si="151"/>
        <v>-0.48419755355785105</v>
      </c>
      <c r="AR693" s="31">
        <f t="shared" si="151"/>
        <v>0.10943045387052631</v>
      </c>
      <c r="AS693" s="31">
        <f t="shared" si="151"/>
        <v>-0.49386061715074348</v>
      </c>
      <c r="AT693" s="31">
        <f t="shared" si="151"/>
        <v>0.6301129573892047</v>
      </c>
      <c r="AU693" s="31">
        <f t="shared" si="151"/>
        <v>1.745147108572926</v>
      </c>
      <c r="AW693">
        <f t="shared" si="137"/>
        <v>6.7968000000000004E-3</v>
      </c>
      <c r="AX693" t="str">
        <f t="shared" si="143"/>
        <v/>
      </c>
      <c r="AY693" t="str">
        <f t="shared" si="144"/>
        <v/>
      </c>
      <c r="AZ693">
        <f t="shared" si="145"/>
        <v>6.7968000000000004E-3</v>
      </c>
    </row>
    <row r="694" spans="1:52" s="42" customFormat="1" x14ac:dyDescent="0.3">
      <c r="A694">
        <v>24</v>
      </c>
      <c r="B694" t="s">
        <v>85</v>
      </c>
      <c r="C694" t="s">
        <v>79</v>
      </c>
      <c r="D694" t="s">
        <v>80</v>
      </c>
      <c r="E694"/>
      <c r="F694" s="22">
        <v>0</v>
      </c>
      <c r="G694" s="22">
        <f t="shared" si="138"/>
        <v>0</v>
      </c>
      <c r="H694" s="26">
        <f t="shared" si="139"/>
        <v>0</v>
      </c>
      <c r="I694">
        <f t="shared" si="140"/>
        <v>0</v>
      </c>
      <c r="J694">
        <f t="shared" si="133"/>
        <v>1</v>
      </c>
      <c r="K694">
        <f t="shared" si="141"/>
        <v>3</v>
      </c>
      <c r="L694">
        <f t="shared" si="142"/>
        <v>0</v>
      </c>
      <c r="M694" s="31">
        <f t="shared" si="149"/>
        <v>0</v>
      </c>
      <c r="N694" s="31">
        <f t="shared" si="149"/>
        <v>-8.7699221012389944E-2</v>
      </c>
      <c r="O694" s="31">
        <f t="shared" si="149"/>
        <v>-6.7703700426029315E-2</v>
      </c>
      <c r="P694" s="31">
        <f t="shared" si="149"/>
        <v>1.5426409568124517</v>
      </c>
      <c r="Q694" s="31">
        <f t="shared" si="149"/>
        <v>-0.67374169543078588</v>
      </c>
      <c r="R694" s="31">
        <f t="shared" si="149"/>
        <v>0.77666789209037979</v>
      </c>
      <c r="S694" s="31">
        <f t="shared" si="149"/>
        <v>-0.4989500048340087</v>
      </c>
      <c r="T694" s="31">
        <f t="shared" si="149"/>
        <v>1.7030276047653927</v>
      </c>
      <c r="U694" s="31">
        <f t="shared" si="149"/>
        <v>0.85871208068763549</v>
      </c>
      <c r="V694" s="31">
        <f t="shared" si="149"/>
        <v>1.909600098680452</v>
      </c>
      <c r="W694" s="31">
        <f t="shared" si="149"/>
        <v>0.14277782441728973</v>
      </c>
      <c r="X694"/>
      <c r="Y694" s="31">
        <f t="shared" si="150"/>
        <v>0</v>
      </c>
      <c r="Z694" s="31">
        <f t="shared" si="150"/>
        <v>-9.4153721514426289E-2</v>
      </c>
      <c r="AA694" s="31">
        <f t="shared" si="150"/>
        <v>-0.12629504466228647</v>
      </c>
      <c r="AB694" s="31">
        <f t="shared" si="150"/>
        <v>0.27547871248030814</v>
      </c>
      <c r="AC694" s="31">
        <f t="shared" si="150"/>
        <v>-0.53632605055668603</v>
      </c>
      <c r="AD694" s="31">
        <f t="shared" si="150"/>
        <v>0.46040004685928915</v>
      </c>
      <c r="AE694" s="31">
        <f t="shared" si="150"/>
        <v>-0.25711848528969206</v>
      </c>
      <c r="AF694" s="31">
        <f t="shared" si="150"/>
        <v>1.0834009493281329</v>
      </c>
      <c r="AG694" s="31">
        <f t="shared" si="150"/>
        <v>0.5510185490573426</v>
      </c>
      <c r="AH694" s="31">
        <f t="shared" si="150"/>
        <v>0.59072607197474902</v>
      </c>
      <c r="AI694" s="31">
        <f t="shared" si="150"/>
        <v>0.64791854663325943</v>
      </c>
      <c r="AK694" s="31">
        <f t="shared" si="151"/>
        <v>0</v>
      </c>
      <c r="AL694" s="31">
        <f t="shared" si="151"/>
        <v>-0.65510880486896172</v>
      </c>
      <c r="AM694" s="31">
        <f t="shared" si="151"/>
        <v>-0.66828294621390705</v>
      </c>
      <c r="AN694" s="31">
        <f t="shared" si="151"/>
        <v>0.27547871248030814</v>
      </c>
      <c r="AO694" s="31">
        <f t="shared" si="151"/>
        <v>-0.82612019515726676</v>
      </c>
      <c r="AP694" s="31">
        <f t="shared" si="151"/>
        <v>0.46040004685928915</v>
      </c>
      <c r="AQ694" s="31">
        <f t="shared" si="151"/>
        <v>-0.73082930062521656</v>
      </c>
      <c r="AR694" s="31">
        <f t="shared" si="151"/>
        <v>0.1245780991780555</v>
      </c>
      <c r="AS694" s="31">
        <f t="shared" si="151"/>
        <v>-0.74214731406450352</v>
      </c>
      <c r="AT694" s="31">
        <f t="shared" si="151"/>
        <v>0.59072607197474902</v>
      </c>
      <c r="AU694" s="31">
        <f t="shared" si="151"/>
        <v>6.6288315402709255E-2</v>
      </c>
      <c r="AW694">
        <f t="shared" si="137"/>
        <v>0.16646399999999989</v>
      </c>
      <c r="AX694" t="str">
        <f t="shared" si="143"/>
        <v/>
      </c>
      <c r="AY694" t="str">
        <f t="shared" si="144"/>
        <v/>
      </c>
      <c r="AZ694">
        <f t="shared" si="145"/>
        <v>0.16646399999999989</v>
      </c>
    </row>
    <row r="695" spans="1:52" s="42" customFormat="1" x14ac:dyDescent="0.3">
      <c r="A695">
        <v>24</v>
      </c>
      <c r="B695" t="s">
        <v>86</v>
      </c>
      <c r="C695" t="s">
        <v>79</v>
      </c>
      <c r="D695" t="s">
        <v>80</v>
      </c>
      <c r="E695"/>
      <c r="F695" s="22">
        <v>0</v>
      </c>
      <c r="G695" s="22">
        <f t="shared" si="138"/>
        <v>0</v>
      </c>
      <c r="H695" s="26">
        <f t="shared" si="139"/>
        <v>0</v>
      </c>
      <c r="I695">
        <f t="shared" si="140"/>
        <v>1</v>
      </c>
      <c r="J695">
        <f t="shared" si="133"/>
        <v>0</v>
      </c>
      <c r="K695">
        <f t="shared" si="141"/>
        <v>3</v>
      </c>
      <c r="L695">
        <f t="shared" si="142"/>
        <v>0</v>
      </c>
      <c r="M695" s="31">
        <f t="shared" si="149"/>
        <v>0</v>
      </c>
      <c r="N695" s="31">
        <f t="shared" si="149"/>
        <v>-0.29908774012883305</v>
      </c>
      <c r="O695" s="31">
        <f t="shared" si="149"/>
        <v>-0.28456547704587054</v>
      </c>
      <c r="P695" s="31">
        <f t="shared" si="149"/>
        <v>-0.60041769047557347</v>
      </c>
      <c r="Q695" s="31">
        <f t="shared" si="149"/>
        <v>-0.73117711128439622</v>
      </c>
      <c r="R695" s="31">
        <f t="shared" si="149"/>
        <v>-5.5604190568629232E-2</v>
      </c>
      <c r="S695" s="31">
        <f t="shared" si="149"/>
        <v>-0.46717003119917772</v>
      </c>
      <c r="T695" s="31">
        <f t="shared" si="149"/>
        <v>-0.305728853781634</v>
      </c>
      <c r="U695" s="31">
        <f t="shared" si="149"/>
        <v>-0.49588497531472064</v>
      </c>
      <c r="V695" s="31">
        <f t="shared" si="149"/>
        <v>2.4450688729895846</v>
      </c>
      <c r="W695" s="31">
        <f t="shared" si="149"/>
        <v>6.5132857610659664E-2</v>
      </c>
      <c r="X695"/>
      <c r="Y695" s="31">
        <f t="shared" si="150"/>
        <v>0</v>
      </c>
      <c r="Z695" s="31">
        <f t="shared" si="150"/>
        <v>-0.31185052583721484</v>
      </c>
      <c r="AA695" s="31">
        <f t="shared" si="150"/>
        <v>-0.30391578723984991</v>
      </c>
      <c r="AB695" s="31">
        <f t="shared" si="150"/>
        <v>-0.48008022838233788</v>
      </c>
      <c r="AC695" s="31">
        <f t="shared" si="150"/>
        <v>-0.70136460388375377</v>
      </c>
      <c r="AD695" s="31">
        <f t="shared" si="150"/>
        <v>4.9453612658728087E-2</v>
      </c>
      <c r="AE695" s="31">
        <f t="shared" si="150"/>
        <v>-0.38475462152626161</v>
      </c>
      <c r="AF695" s="31">
        <f t="shared" si="150"/>
        <v>-0.35523106508343999</v>
      </c>
      <c r="AG695" s="31">
        <f t="shared" si="150"/>
        <v>-0.48434454654621228</v>
      </c>
      <c r="AH695" s="31">
        <f t="shared" si="150"/>
        <v>0.58547099433068195</v>
      </c>
      <c r="AI695" s="31">
        <f t="shared" si="150"/>
        <v>0.45706014854736482</v>
      </c>
      <c r="AK695" s="31">
        <f t="shared" si="151"/>
        <v>0</v>
      </c>
      <c r="AL695" s="31">
        <f t="shared" si="151"/>
        <v>-0.76567847864913163</v>
      </c>
      <c r="AM695" s="31">
        <f t="shared" si="151"/>
        <v>-0.76306141050568221</v>
      </c>
      <c r="AN695" s="31">
        <f t="shared" si="151"/>
        <v>-0.48008022838233788</v>
      </c>
      <c r="AO695" s="31">
        <f t="shared" si="151"/>
        <v>-0.89394534809489157</v>
      </c>
      <c r="AP695" s="31">
        <f t="shared" si="151"/>
        <v>4.9453612658728087E-2</v>
      </c>
      <c r="AQ695" s="31">
        <f t="shared" si="151"/>
        <v>-0.81257436702781727</v>
      </c>
      <c r="AR695" s="31">
        <f t="shared" si="151"/>
        <v>-0.65589187182730502</v>
      </c>
      <c r="AS695" s="31">
        <f t="shared" si="151"/>
        <v>-0.90709795901789925</v>
      </c>
      <c r="AT695" s="31">
        <f t="shared" si="151"/>
        <v>0.58547099433068195</v>
      </c>
      <c r="AU695" s="31">
        <f t="shared" si="151"/>
        <v>5.5834464833533277E-2</v>
      </c>
      <c r="AW695">
        <f t="shared" si="137"/>
        <v>-0.17567999999999989</v>
      </c>
      <c r="AX695" t="str">
        <f t="shared" si="143"/>
        <v/>
      </c>
      <c r="AY695">
        <f t="shared" si="144"/>
        <v>-0.17567999999999989</v>
      </c>
      <c r="AZ695" t="str">
        <f t="shared" si="145"/>
        <v/>
      </c>
    </row>
    <row r="696" spans="1:52" s="42" customFormat="1" x14ac:dyDescent="0.3">
      <c r="A696">
        <v>24</v>
      </c>
      <c r="B696" t="s">
        <v>87</v>
      </c>
      <c r="C696" t="s">
        <v>79</v>
      </c>
      <c r="D696" t="s">
        <v>80</v>
      </c>
      <c r="E696" t="s">
        <v>137</v>
      </c>
      <c r="F696" s="22">
        <v>0</v>
      </c>
      <c r="G696" s="22">
        <f t="shared" si="138"/>
        <v>1</v>
      </c>
      <c r="H696" s="26">
        <f t="shared" si="139"/>
        <v>1</v>
      </c>
      <c r="I696">
        <f t="shared" si="140"/>
        <v>0</v>
      </c>
      <c r="J696">
        <f t="shared" si="133"/>
        <v>1</v>
      </c>
      <c r="K696">
        <f t="shared" si="141"/>
        <v>3</v>
      </c>
      <c r="L696">
        <f t="shared" si="142"/>
        <v>3</v>
      </c>
      <c r="M696" s="31">
        <f t="shared" si="149"/>
        <v>0</v>
      </c>
      <c r="N696" s="31">
        <f t="shared" si="149"/>
        <v>-0.32556027700531609</v>
      </c>
      <c r="O696" s="31">
        <f t="shared" si="149"/>
        <v>-0.32020046276326164</v>
      </c>
      <c r="P696" s="31">
        <f t="shared" si="149"/>
        <v>-0.46657764235476951</v>
      </c>
      <c r="Q696" s="31">
        <f t="shared" si="149"/>
        <v>-0.72676317595507389</v>
      </c>
      <c r="R696" s="31">
        <f t="shared" si="149"/>
        <v>-0.43133196890573522</v>
      </c>
      <c r="S696" s="31">
        <f t="shared" si="149"/>
        <v>-0.78593833970168181</v>
      </c>
      <c r="T696" s="31">
        <f t="shared" si="149"/>
        <v>0.99075085327712464</v>
      </c>
      <c r="U696" s="31">
        <f t="shared" si="149"/>
        <v>0.73519091278982618</v>
      </c>
      <c r="V696" s="31">
        <f t="shared" si="149"/>
        <v>0.68069283961041416</v>
      </c>
      <c r="W696" s="31">
        <f t="shared" si="149"/>
        <v>-0.41600153370635851</v>
      </c>
      <c r="X696"/>
      <c r="Y696" s="31">
        <f t="shared" si="150"/>
        <v>0</v>
      </c>
      <c r="Z696" s="31">
        <f t="shared" si="150"/>
        <v>-0.26780763285777209</v>
      </c>
      <c r="AA696" s="31">
        <f t="shared" si="150"/>
        <v>-0.29836180323772482</v>
      </c>
      <c r="AB696" s="31">
        <f t="shared" si="150"/>
        <v>-0.2407883845237524</v>
      </c>
      <c r="AC696" s="31">
        <f t="shared" si="150"/>
        <v>-0.50925729638630091</v>
      </c>
      <c r="AD696" s="31">
        <f t="shared" si="150"/>
        <v>-0.26938174509022411</v>
      </c>
      <c r="AE696" s="31">
        <f t="shared" si="150"/>
        <v>-0.62303698669376539</v>
      </c>
      <c r="AF696" s="31">
        <f t="shared" si="150"/>
        <v>-7.6914589558523982E-2</v>
      </c>
      <c r="AG696" s="31">
        <f t="shared" si="150"/>
        <v>5.6716102289214199E-2</v>
      </c>
      <c r="AH696" s="31">
        <f t="shared" si="150"/>
        <v>0.44602552810631918</v>
      </c>
      <c r="AI696" s="31">
        <f t="shared" si="150"/>
        <v>0.29657152866328262</v>
      </c>
      <c r="AK696" s="31">
        <f t="shared" si="151"/>
        <v>0</v>
      </c>
      <c r="AL696" s="31">
        <f t="shared" si="151"/>
        <v>-0.68187562355568265</v>
      </c>
      <c r="AM696" s="31">
        <f t="shared" si="151"/>
        <v>-0.71579030439258462</v>
      </c>
      <c r="AN696" s="31">
        <f t="shared" si="151"/>
        <v>-0.2407883845237524</v>
      </c>
      <c r="AO696" s="31">
        <f t="shared" si="151"/>
        <v>-0.80209793110360816</v>
      </c>
      <c r="AP696" s="31">
        <f t="shared" si="151"/>
        <v>-0.26938174509022411</v>
      </c>
      <c r="AQ696" s="31">
        <f t="shared" si="151"/>
        <v>-0.82226101716437849</v>
      </c>
      <c r="AR696" s="31">
        <f t="shared" si="151"/>
        <v>-0.5251793802284217</v>
      </c>
      <c r="AS696" s="31">
        <f t="shared" si="151"/>
        <v>-0.79002150719793207</v>
      </c>
      <c r="AT696" s="31">
        <f t="shared" si="151"/>
        <v>0.44602552810631918</v>
      </c>
      <c r="AU696" s="31">
        <f t="shared" si="151"/>
        <v>-0.19659062510478434</v>
      </c>
      <c r="AW696">
        <f t="shared" si="137"/>
        <v>2.4191999999999998E-3</v>
      </c>
      <c r="AX696">
        <f t="shared" si="143"/>
        <v>2.4191999999999998E-3</v>
      </c>
      <c r="AY696" t="str">
        <f t="shared" si="144"/>
        <v/>
      </c>
      <c r="AZ696">
        <f t="shared" si="145"/>
        <v>2.4191999999999998E-3</v>
      </c>
    </row>
    <row r="697" spans="1:52" s="42" customFormat="1" x14ac:dyDescent="0.3">
      <c r="A697">
        <v>24</v>
      </c>
      <c r="B697" t="s">
        <v>88</v>
      </c>
      <c r="C697" t="s">
        <v>89</v>
      </c>
      <c r="D697" t="s">
        <v>80</v>
      </c>
      <c r="E697"/>
      <c r="F697" s="22">
        <v>0</v>
      </c>
      <c r="G697" s="22">
        <f t="shared" si="138"/>
        <v>0</v>
      </c>
      <c r="H697" s="26">
        <f t="shared" si="139"/>
        <v>0</v>
      </c>
      <c r="I697">
        <f t="shared" si="140"/>
        <v>1</v>
      </c>
      <c r="J697">
        <f t="shared" si="133"/>
        <v>0</v>
      </c>
      <c r="K697">
        <f t="shared" si="141"/>
        <v>3</v>
      </c>
      <c r="L697">
        <f t="shared" si="142"/>
        <v>0</v>
      </c>
      <c r="M697" s="31">
        <f t="shared" ref="M697:W704" si="152">(M51-$M51)/$M51</f>
        <v>0</v>
      </c>
      <c r="N697" s="31">
        <f t="shared" si="152"/>
        <v>-7.5208412667632021E-2</v>
      </c>
      <c r="O697" s="31">
        <f t="shared" si="152"/>
        <v>-7.6277981353634963E-2</v>
      </c>
      <c r="P697" s="31">
        <f t="shared" si="152"/>
        <v>7.1843968567039104E-2</v>
      </c>
      <c r="Q697" s="31">
        <f t="shared" si="152"/>
        <v>-0.58075720841065814</v>
      </c>
      <c r="R697" s="31">
        <f t="shared" si="152"/>
        <v>-0.39337620985851957</v>
      </c>
      <c r="S697" s="31">
        <f t="shared" si="152"/>
        <v>-0.58370819312722999</v>
      </c>
      <c r="T697" s="31">
        <f t="shared" si="152"/>
        <v>0.87948085979456625</v>
      </c>
      <c r="U697" s="31">
        <f t="shared" si="152"/>
        <v>0.79604495705146683</v>
      </c>
      <c r="V697" s="31">
        <f t="shared" si="152"/>
        <v>2.1793288393697732</v>
      </c>
      <c r="W697" s="31">
        <f t="shared" si="152"/>
        <v>-0.34387964564069129</v>
      </c>
      <c r="X697"/>
      <c r="Y697" s="31">
        <f t="shared" ref="Y697:AI704" si="153">(Y51-$Y51)/$Y51</f>
        <v>0</v>
      </c>
      <c r="Z697" s="31">
        <f t="shared" si="153"/>
        <v>-0.15717492500412045</v>
      </c>
      <c r="AA697" s="31">
        <f t="shared" si="153"/>
        <v>-0.17386416889982012</v>
      </c>
      <c r="AB697" s="31">
        <f t="shared" si="153"/>
        <v>0.18198763128917148</v>
      </c>
      <c r="AC697" s="31">
        <f t="shared" si="153"/>
        <v>-0.39251915928408776</v>
      </c>
      <c r="AD697" s="31">
        <f t="shared" si="153"/>
        <v>-0.3641633310369688</v>
      </c>
      <c r="AE697" s="31">
        <f t="shared" si="153"/>
        <v>-0.42813296228436759</v>
      </c>
      <c r="AF697" s="31">
        <f t="shared" si="153"/>
        <v>-0.25665931691754051</v>
      </c>
      <c r="AG697" s="31">
        <f t="shared" si="153"/>
        <v>6.646454470788625E-2</v>
      </c>
      <c r="AH697" s="31">
        <f t="shared" si="153"/>
        <v>0.63934472646393103</v>
      </c>
      <c r="AI697" s="31">
        <f t="shared" si="153"/>
        <v>0.32918167817923072</v>
      </c>
      <c r="AK697" s="31">
        <f t="shared" ref="AK697:AU704" si="154">(AK51-$AK51)/$AK51</f>
        <v>0</v>
      </c>
      <c r="AL697" s="31">
        <f t="shared" si="154"/>
        <v>-0.5894986246833096</v>
      </c>
      <c r="AM697" s="31">
        <f t="shared" si="154"/>
        <v>-0.61527454189937081</v>
      </c>
      <c r="AN697" s="31">
        <f t="shared" si="154"/>
        <v>0.18198763128917148</v>
      </c>
      <c r="AO697" s="31">
        <f t="shared" si="154"/>
        <v>-0.70811666389253647</v>
      </c>
      <c r="AP697" s="31">
        <f t="shared" si="154"/>
        <v>-0.3641633310369688</v>
      </c>
      <c r="AQ697" s="31">
        <f t="shared" si="154"/>
        <v>-0.68512065502537978</v>
      </c>
      <c r="AR697" s="31">
        <f t="shared" si="154"/>
        <v>-0.60399294480868904</v>
      </c>
      <c r="AS697" s="31">
        <f t="shared" si="154"/>
        <v>-0.76176170962836198</v>
      </c>
      <c r="AT697" s="31">
        <f t="shared" si="154"/>
        <v>0.63934472646393103</v>
      </c>
      <c r="AU697" s="31">
        <f t="shared" si="154"/>
        <v>-0.12459905416726123</v>
      </c>
      <c r="AW697">
        <f t="shared" si="137"/>
        <v>-0.1629849599999999</v>
      </c>
      <c r="AX697" t="str">
        <f t="shared" si="143"/>
        <v/>
      </c>
      <c r="AY697">
        <f t="shared" si="144"/>
        <v>-0.1629849599999999</v>
      </c>
      <c r="AZ697" t="str">
        <f t="shared" si="145"/>
        <v/>
      </c>
    </row>
    <row r="698" spans="1:52" s="42" customFormat="1" x14ac:dyDescent="0.3">
      <c r="A698">
        <v>24</v>
      </c>
      <c r="B698" t="s">
        <v>90</v>
      </c>
      <c r="C698" t="s">
        <v>89</v>
      </c>
      <c r="D698" t="s">
        <v>80</v>
      </c>
      <c r="E698"/>
      <c r="F698" s="22">
        <v>0</v>
      </c>
      <c r="G698" s="22">
        <f t="shared" si="138"/>
        <v>1</v>
      </c>
      <c r="H698" s="26">
        <f t="shared" si="139"/>
        <v>0</v>
      </c>
      <c r="I698">
        <f t="shared" si="140"/>
        <v>1</v>
      </c>
      <c r="J698">
        <f t="shared" si="133"/>
        <v>0</v>
      </c>
      <c r="K698">
        <f t="shared" si="141"/>
        <v>3</v>
      </c>
      <c r="L698">
        <f t="shared" si="142"/>
        <v>0</v>
      </c>
      <c r="M698" s="31">
        <f t="shared" si="152"/>
        <v>0</v>
      </c>
      <c r="N698" s="31">
        <f t="shared" si="152"/>
        <v>-0.28404038531912246</v>
      </c>
      <c r="O698" s="31">
        <f t="shared" si="152"/>
        <v>-0.27354513718527379</v>
      </c>
      <c r="P698" s="31">
        <f t="shared" si="152"/>
        <v>-0.28166516290555832</v>
      </c>
      <c r="Q698" s="31">
        <f t="shared" si="152"/>
        <v>-0.6847170114894171</v>
      </c>
      <c r="R698" s="31">
        <f t="shared" si="152"/>
        <v>0.54560631704742046</v>
      </c>
      <c r="S698" s="31">
        <f t="shared" si="152"/>
        <v>-0.54054725533749926</v>
      </c>
      <c r="T698" s="31">
        <f t="shared" si="152"/>
        <v>-0.1508292290225326</v>
      </c>
      <c r="U698" s="31">
        <f t="shared" si="152"/>
        <v>-0.45030585951365315</v>
      </c>
      <c r="V698" s="31">
        <f t="shared" si="152"/>
        <v>0.89380622877370608</v>
      </c>
      <c r="W698" s="31">
        <f t="shared" si="152"/>
        <v>-0.34716026037903119</v>
      </c>
      <c r="X698"/>
      <c r="Y698" s="31">
        <f t="shared" si="153"/>
        <v>0</v>
      </c>
      <c r="Z698" s="31">
        <f t="shared" si="153"/>
        <v>-0.26789376839953016</v>
      </c>
      <c r="AA698" s="31">
        <f t="shared" si="153"/>
        <v>-0.2793890647985387</v>
      </c>
      <c r="AB698" s="31">
        <f t="shared" si="153"/>
        <v>-0.2396904445759325</v>
      </c>
      <c r="AC698" s="31">
        <f t="shared" si="153"/>
        <v>-0.58123945366862573</v>
      </c>
      <c r="AD698" s="31">
        <f t="shared" si="153"/>
        <v>0.55510911558226639</v>
      </c>
      <c r="AE698" s="31">
        <f t="shared" si="153"/>
        <v>-0.42508406811236615</v>
      </c>
      <c r="AF698" s="31">
        <f t="shared" si="153"/>
        <v>-0.22576623647760807</v>
      </c>
      <c r="AG698" s="31">
        <f t="shared" si="153"/>
        <v>-0.44895174176031433</v>
      </c>
      <c r="AH698" s="31">
        <f t="shared" si="153"/>
        <v>-3.232629840854901E-2</v>
      </c>
      <c r="AI698" s="31">
        <f t="shared" si="153"/>
        <v>0.15754362855799003</v>
      </c>
      <c r="AK698" s="31">
        <f t="shared" si="154"/>
        <v>0</v>
      </c>
      <c r="AL698" s="31">
        <f t="shared" si="154"/>
        <v>-0.70578543641907132</v>
      </c>
      <c r="AM698" s="31">
        <f t="shared" si="154"/>
        <v>-0.71325132554221726</v>
      </c>
      <c r="AN698" s="31">
        <f t="shared" si="154"/>
        <v>-0.2396904445759325</v>
      </c>
      <c r="AO698" s="31">
        <f t="shared" si="154"/>
        <v>-0.80736973391180555</v>
      </c>
      <c r="AP698" s="31">
        <f t="shared" si="154"/>
        <v>0.55510911558226639</v>
      </c>
      <c r="AQ698" s="31">
        <f t="shared" si="154"/>
        <v>-0.77246993066019087</v>
      </c>
      <c r="AR698" s="31">
        <f t="shared" si="154"/>
        <v>-0.57923058536712813</v>
      </c>
      <c r="AS698" s="31">
        <f t="shared" si="154"/>
        <v>-0.89263819633822439</v>
      </c>
      <c r="AT698" s="31">
        <f t="shared" si="154"/>
        <v>-3.232629840854901E-2</v>
      </c>
      <c r="AU698" s="31">
        <f t="shared" si="154"/>
        <v>-0.15470701525925307</v>
      </c>
      <c r="AW698">
        <f t="shared" si="137"/>
        <v>-5.1839999999999997E-2</v>
      </c>
      <c r="AX698" t="str">
        <f t="shared" si="143"/>
        <v/>
      </c>
      <c r="AY698">
        <f t="shared" si="144"/>
        <v>-5.1839999999999997E-2</v>
      </c>
      <c r="AZ698" t="str">
        <f t="shared" si="145"/>
        <v/>
      </c>
    </row>
    <row r="699" spans="1:52" s="42" customFormat="1" x14ac:dyDescent="0.3">
      <c r="A699">
        <v>24</v>
      </c>
      <c r="B699" t="s">
        <v>91</v>
      </c>
      <c r="C699" t="s">
        <v>89</v>
      </c>
      <c r="D699" t="s">
        <v>80</v>
      </c>
      <c r="E699" t="s">
        <v>137</v>
      </c>
      <c r="F699" s="22">
        <v>0</v>
      </c>
      <c r="G699" s="22">
        <f t="shared" si="138"/>
        <v>1</v>
      </c>
      <c r="H699" s="26">
        <f t="shared" si="139"/>
        <v>1</v>
      </c>
      <c r="I699">
        <f t="shared" si="140"/>
        <v>0</v>
      </c>
      <c r="J699">
        <f t="shared" si="133"/>
        <v>1</v>
      </c>
      <c r="K699">
        <f t="shared" si="141"/>
        <v>3</v>
      </c>
      <c r="L699">
        <f t="shared" si="142"/>
        <v>3</v>
      </c>
      <c r="M699" s="31">
        <f t="shared" si="152"/>
        <v>0</v>
      </c>
      <c r="N699" s="31">
        <f t="shared" si="152"/>
        <v>-0.33605782893866792</v>
      </c>
      <c r="O699" s="31">
        <f t="shared" si="152"/>
        <v>-0.32781962503482059</v>
      </c>
      <c r="P699" s="31">
        <f t="shared" si="152"/>
        <v>0.42834552171821055</v>
      </c>
      <c r="Q699" s="31">
        <f t="shared" si="152"/>
        <v>-0.62205051872152795</v>
      </c>
      <c r="R699" s="31">
        <f t="shared" si="152"/>
        <v>0.54675753320971443</v>
      </c>
      <c r="S699" s="31">
        <f t="shared" si="152"/>
        <v>-0.63142999440056502</v>
      </c>
      <c r="T699" s="31">
        <f t="shared" si="152"/>
        <v>1.479610740785553</v>
      </c>
      <c r="U699" s="31">
        <f t="shared" si="152"/>
        <v>0.55221374647221533</v>
      </c>
      <c r="V699" s="31">
        <f t="shared" si="152"/>
        <v>3.1379914629719772</v>
      </c>
      <c r="W699" s="31">
        <f t="shared" si="152"/>
        <v>-0.19058113131097126</v>
      </c>
      <c r="X699"/>
      <c r="Y699" s="31">
        <f t="shared" si="153"/>
        <v>0</v>
      </c>
      <c r="Z699" s="31">
        <f t="shared" si="153"/>
        <v>-0.28380302272754054</v>
      </c>
      <c r="AA699" s="31">
        <f t="shared" si="153"/>
        <v>-0.322382710032453</v>
      </c>
      <c r="AB699" s="31">
        <f t="shared" si="153"/>
        <v>-2.4317029312582332E-2</v>
      </c>
      <c r="AC699" s="31">
        <f t="shared" si="153"/>
        <v>-0.49500843122676585</v>
      </c>
      <c r="AD699" s="31">
        <f t="shared" si="153"/>
        <v>0.39497176862415662</v>
      </c>
      <c r="AE699" s="31">
        <f t="shared" si="153"/>
        <v>-0.46940790583564318</v>
      </c>
      <c r="AF699" s="31">
        <f t="shared" si="153"/>
        <v>0.85684244549033128</v>
      </c>
      <c r="AG699" s="31">
        <f t="shared" si="153"/>
        <v>0.26350497187415528</v>
      </c>
      <c r="AH699" s="31">
        <f t="shared" si="153"/>
        <v>0.7685776862878887</v>
      </c>
      <c r="AI699" s="31">
        <f t="shared" si="153"/>
        <v>0.32346310234645947</v>
      </c>
      <c r="AK699" s="31">
        <f t="shared" si="154"/>
        <v>0</v>
      </c>
      <c r="AL699" s="31">
        <f t="shared" si="154"/>
        <v>-0.69938028073829561</v>
      </c>
      <c r="AM699" s="31">
        <f t="shared" si="154"/>
        <v>-0.73144985520318884</v>
      </c>
      <c r="AN699" s="31">
        <f t="shared" si="154"/>
        <v>-2.4317029312582332E-2</v>
      </c>
      <c r="AO699" s="31">
        <f t="shared" si="154"/>
        <v>-0.76465473318473398</v>
      </c>
      <c r="AP699" s="31">
        <f t="shared" si="154"/>
        <v>0.39497176862415662</v>
      </c>
      <c r="AQ699" s="31">
        <f t="shared" si="154"/>
        <v>-0.76688635105790415</v>
      </c>
      <c r="AR699" s="31">
        <f t="shared" si="154"/>
        <v>-1.2133196512235656E-3</v>
      </c>
      <c r="AS699" s="31">
        <f t="shared" si="154"/>
        <v>-0.76891027740241169</v>
      </c>
      <c r="AT699" s="31">
        <f t="shared" si="154"/>
        <v>0.7685776862878887</v>
      </c>
      <c r="AU699" s="31">
        <f t="shared" si="154"/>
        <v>-0.15187526606938781</v>
      </c>
      <c r="AW699">
        <f t="shared" si="137"/>
        <v>0.79487999999999981</v>
      </c>
      <c r="AX699">
        <f t="shared" si="143"/>
        <v>0.79487999999999981</v>
      </c>
      <c r="AY699" t="str">
        <f t="shared" si="144"/>
        <v/>
      </c>
      <c r="AZ699">
        <f t="shared" si="145"/>
        <v>0.79487999999999981</v>
      </c>
    </row>
    <row r="700" spans="1:52" s="42" customFormat="1" x14ac:dyDescent="0.3">
      <c r="A700">
        <v>24</v>
      </c>
      <c r="B700" t="s">
        <v>92</v>
      </c>
      <c r="C700" t="s">
        <v>89</v>
      </c>
      <c r="D700" t="s">
        <v>80</v>
      </c>
      <c r="E700"/>
      <c r="F700" s="22">
        <v>0</v>
      </c>
      <c r="G700" s="22">
        <f t="shared" si="138"/>
        <v>0</v>
      </c>
      <c r="H700" s="26">
        <f t="shared" si="139"/>
        <v>0</v>
      </c>
      <c r="I700">
        <f t="shared" si="140"/>
        <v>1</v>
      </c>
      <c r="J700">
        <f t="shared" si="133"/>
        <v>0</v>
      </c>
      <c r="K700">
        <f t="shared" si="141"/>
        <v>3</v>
      </c>
      <c r="L700">
        <f t="shared" si="142"/>
        <v>0</v>
      </c>
      <c r="M700" s="31">
        <f t="shared" si="152"/>
        <v>0</v>
      </c>
      <c r="N700" s="31">
        <f t="shared" si="152"/>
        <v>0.84975597859530994</v>
      </c>
      <c r="O700" s="31">
        <f t="shared" si="152"/>
        <v>0.86127929036703887</v>
      </c>
      <c r="P700" s="31">
        <f t="shared" si="152"/>
        <v>-0.41948853340441766</v>
      </c>
      <c r="Q700" s="31">
        <f t="shared" si="152"/>
        <v>-0.37213760481860753</v>
      </c>
      <c r="R700" s="31">
        <f t="shared" si="152"/>
        <v>-0.69992882118236244</v>
      </c>
      <c r="S700" s="31">
        <f t="shared" si="152"/>
        <v>-0.61199178749578176</v>
      </c>
      <c r="T700" s="31">
        <f t="shared" si="152"/>
        <v>4.5508829292777477</v>
      </c>
      <c r="U700" s="31">
        <f t="shared" si="152"/>
        <v>3.9954074065671672</v>
      </c>
      <c r="V700" s="31">
        <f t="shared" si="152"/>
        <v>9.1752615325280274E-3</v>
      </c>
      <c r="W700" s="31">
        <f t="shared" si="152"/>
        <v>0.21666435075560128</v>
      </c>
      <c r="X700"/>
      <c r="Y700" s="31">
        <f t="shared" si="153"/>
        <v>0</v>
      </c>
      <c r="Z700" s="31">
        <f t="shared" si="153"/>
        <v>0.60327455425332244</v>
      </c>
      <c r="AA700" s="31">
        <f t="shared" si="153"/>
        <v>0.4631845000696308</v>
      </c>
      <c r="AB700" s="31">
        <f t="shared" si="153"/>
        <v>-0.23731578286262259</v>
      </c>
      <c r="AC700" s="31">
        <f t="shared" si="153"/>
        <v>-4.5002106629818128E-2</v>
      </c>
      <c r="AD700" s="31">
        <f t="shared" si="153"/>
        <v>-0.6010054896705892</v>
      </c>
      <c r="AE700" s="31">
        <f t="shared" si="153"/>
        <v>-0.29584685757812418</v>
      </c>
      <c r="AF700" s="31">
        <f t="shared" si="153"/>
        <v>0.8563173188132005</v>
      </c>
      <c r="AG700" s="31">
        <f t="shared" si="153"/>
        <v>1.3138628775554437</v>
      </c>
      <c r="AH700" s="31">
        <f t="shared" si="153"/>
        <v>0.47793130585540472</v>
      </c>
      <c r="AI700" s="31">
        <f t="shared" si="153"/>
        <v>1.4736898143662207</v>
      </c>
      <c r="AK700" s="31">
        <f t="shared" si="154"/>
        <v>0</v>
      </c>
      <c r="AL700" s="31">
        <f t="shared" si="154"/>
        <v>-0.28069246178724044</v>
      </c>
      <c r="AM700" s="31">
        <f t="shared" si="154"/>
        <v>-0.3700786489881982</v>
      </c>
      <c r="AN700" s="31">
        <f t="shared" si="154"/>
        <v>-0.23731578286262259</v>
      </c>
      <c r="AO700" s="31">
        <f t="shared" si="154"/>
        <v>-0.54822401245822727</v>
      </c>
      <c r="AP700" s="31">
        <f t="shared" si="154"/>
        <v>-0.6010054896705892</v>
      </c>
      <c r="AQ700" s="31">
        <f t="shared" si="154"/>
        <v>-0.60950082296435248</v>
      </c>
      <c r="AR700" s="31">
        <f t="shared" si="154"/>
        <v>-4.9434513471944046E-2</v>
      </c>
      <c r="AS700" s="31">
        <f t="shared" si="154"/>
        <v>-0.50957999202100934</v>
      </c>
      <c r="AT700" s="31">
        <f t="shared" si="154"/>
        <v>0.47793130585540472</v>
      </c>
      <c r="AU700" s="31">
        <f t="shared" si="154"/>
        <v>0.49870282159587925</v>
      </c>
      <c r="AW700">
        <f t="shared" si="137"/>
        <v>-0.58005503999999974</v>
      </c>
      <c r="AX700" t="str">
        <f t="shared" si="143"/>
        <v/>
      </c>
      <c r="AY700">
        <f t="shared" si="144"/>
        <v>-0.58005503999999974</v>
      </c>
      <c r="AZ700" t="str">
        <f t="shared" si="145"/>
        <v/>
      </c>
    </row>
    <row r="701" spans="1:52" s="42" customFormat="1" x14ac:dyDescent="0.3">
      <c r="A701">
        <v>24</v>
      </c>
      <c r="B701" t="s">
        <v>93</v>
      </c>
      <c r="C701" t="s">
        <v>89</v>
      </c>
      <c r="D701" t="s">
        <v>80</v>
      </c>
      <c r="E701"/>
      <c r="F701" s="22">
        <v>0</v>
      </c>
      <c r="G701" s="22">
        <f t="shared" si="138"/>
        <v>1</v>
      </c>
      <c r="H701" s="26">
        <f t="shared" si="139"/>
        <v>0</v>
      </c>
      <c r="I701">
        <f t="shared" si="140"/>
        <v>1</v>
      </c>
      <c r="J701">
        <f t="shared" si="133"/>
        <v>0</v>
      </c>
      <c r="K701">
        <f t="shared" si="141"/>
        <v>3</v>
      </c>
      <c r="L701">
        <f t="shared" si="142"/>
        <v>0</v>
      </c>
      <c r="M701" s="31">
        <f t="shared" si="152"/>
        <v>0</v>
      </c>
      <c r="N701" s="31">
        <f t="shared" si="152"/>
        <v>3.1129119135979986</v>
      </c>
      <c r="O701" s="31">
        <f t="shared" si="152"/>
        <v>3.1464698337053618</v>
      </c>
      <c r="P701" s="31">
        <f t="shared" si="152"/>
        <v>-0.28769702696410721</v>
      </c>
      <c r="Q701" s="31">
        <f t="shared" si="152"/>
        <v>0.53890098553423815</v>
      </c>
      <c r="R701" s="31">
        <f t="shared" si="152"/>
        <v>-0.70830651529883282</v>
      </c>
      <c r="S701" s="31">
        <f t="shared" si="152"/>
        <v>0.67497683378296336</v>
      </c>
      <c r="T701" s="31">
        <f t="shared" si="152"/>
        <v>7.6080093486527067</v>
      </c>
      <c r="U701" s="31">
        <f t="shared" si="152"/>
        <v>7.1535954425318051</v>
      </c>
      <c r="V701" s="31">
        <f t="shared" si="152"/>
        <v>0.19785775258023713</v>
      </c>
      <c r="W701" s="31">
        <f t="shared" si="152"/>
        <v>4.7665712629354209</v>
      </c>
      <c r="X701"/>
      <c r="Y701" s="31">
        <f t="shared" si="153"/>
        <v>0</v>
      </c>
      <c r="Z701" s="31">
        <f t="shared" si="153"/>
        <v>1.3431719058793155</v>
      </c>
      <c r="AA701" s="31">
        <f t="shared" si="153"/>
        <v>1.1678448917417472</v>
      </c>
      <c r="AB701" s="31">
        <f t="shared" si="153"/>
        <v>-0.10095866837004638</v>
      </c>
      <c r="AC701" s="31">
        <f t="shared" si="153"/>
        <v>0.45136199296206558</v>
      </c>
      <c r="AD701" s="31">
        <f t="shared" si="153"/>
        <v>-0.71761321398591005</v>
      </c>
      <c r="AE701" s="31">
        <f t="shared" si="153"/>
        <v>0.3973945090987987</v>
      </c>
      <c r="AF701" s="31">
        <f t="shared" si="153"/>
        <v>1.0502657521434267</v>
      </c>
      <c r="AG701" s="31">
        <f t="shared" si="153"/>
        <v>1.8104657870999279</v>
      </c>
      <c r="AH701" s="31">
        <f t="shared" si="153"/>
        <v>0.40663028450830585</v>
      </c>
      <c r="AI701" s="31">
        <f t="shared" si="153"/>
        <v>2.888635721862967</v>
      </c>
      <c r="AK701" s="31">
        <f t="shared" si="154"/>
        <v>0</v>
      </c>
      <c r="AL701" s="31">
        <f t="shared" si="154"/>
        <v>-8.3398763073242566E-2</v>
      </c>
      <c r="AM701" s="31">
        <f t="shared" si="154"/>
        <v>-0.20121827532168091</v>
      </c>
      <c r="AN701" s="31">
        <f t="shared" si="154"/>
        <v>-0.10095866837004638</v>
      </c>
      <c r="AO701" s="31">
        <f t="shared" si="154"/>
        <v>-0.4112127194292694</v>
      </c>
      <c r="AP701" s="31">
        <f t="shared" si="154"/>
        <v>-0.71761321398591005</v>
      </c>
      <c r="AQ701" s="31">
        <f t="shared" si="154"/>
        <v>-0.36050044820571492</v>
      </c>
      <c r="AR701" s="31">
        <f t="shared" si="154"/>
        <v>4.4618516636588501E-2</v>
      </c>
      <c r="AS701" s="31">
        <f t="shared" si="154"/>
        <v>-0.3878508435264123</v>
      </c>
      <c r="AT701" s="31">
        <f t="shared" si="154"/>
        <v>0.40663028450830585</v>
      </c>
      <c r="AU701" s="31">
        <f t="shared" si="154"/>
        <v>1.3203531377198623</v>
      </c>
      <c r="AW701">
        <f t="shared" si="137"/>
        <v>-0.58005503999999974</v>
      </c>
      <c r="AX701" t="str">
        <f t="shared" si="143"/>
        <v/>
      </c>
      <c r="AY701">
        <f t="shared" si="144"/>
        <v>-0.58005503999999974</v>
      </c>
      <c r="AZ701" t="str">
        <f t="shared" si="145"/>
        <v/>
      </c>
    </row>
    <row r="702" spans="1:52" s="42" customFormat="1" x14ac:dyDescent="0.3">
      <c r="A702">
        <v>24</v>
      </c>
      <c r="B702" t="s">
        <v>94</v>
      </c>
      <c r="C702" t="s">
        <v>89</v>
      </c>
      <c r="D702" t="s">
        <v>80</v>
      </c>
      <c r="E702" t="s">
        <v>137</v>
      </c>
      <c r="F702" s="22">
        <v>0</v>
      </c>
      <c r="G702" s="22">
        <f t="shared" si="138"/>
        <v>0</v>
      </c>
      <c r="H702" s="26">
        <f t="shared" si="139"/>
        <v>1</v>
      </c>
      <c r="I702">
        <f t="shared" si="140"/>
        <v>0</v>
      </c>
      <c r="J702">
        <f t="shared" si="133"/>
        <v>1</v>
      </c>
      <c r="K702">
        <f t="shared" si="141"/>
        <v>3</v>
      </c>
      <c r="L702">
        <f t="shared" si="142"/>
        <v>3</v>
      </c>
      <c r="M702" s="31">
        <f t="shared" si="152"/>
        <v>0</v>
      </c>
      <c r="N702" s="31">
        <f t="shared" si="152"/>
        <v>-0.26005632908112325</v>
      </c>
      <c r="O702" s="31">
        <f t="shared" si="152"/>
        <v>-0.25143330628915134</v>
      </c>
      <c r="P702" s="31">
        <f t="shared" si="152"/>
        <v>1.5426409568124517</v>
      </c>
      <c r="Q702" s="31">
        <f t="shared" si="152"/>
        <v>-0.7757850414860985</v>
      </c>
      <c r="R702" s="31">
        <f t="shared" si="152"/>
        <v>0.77666789209037979</v>
      </c>
      <c r="S702" s="31">
        <f t="shared" si="152"/>
        <v>-0.57654387476553548</v>
      </c>
      <c r="T702" s="31">
        <f t="shared" si="152"/>
        <v>1.7030276047653927</v>
      </c>
      <c r="U702" s="31">
        <f t="shared" si="152"/>
        <v>0.6729055180132737</v>
      </c>
      <c r="V702" s="31">
        <f t="shared" si="152"/>
        <v>1.909600098680452</v>
      </c>
      <c r="W702" s="31">
        <f t="shared" si="152"/>
        <v>-0.30963992242552679</v>
      </c>
      <c r="X702"/>
      <c r="Y702" s="31">
        <f t="shared" si="153"/>
        <v>0</v>
      </c>
      <c r="Z702" s="31">
        <f t="shared" si="153"/>
        <v>-0.20544698974755923</v>
      </c>
      <c r="AA702" s="31">
        <f t="shared" si="153"/>
        <v>-0.26425714800824951</v>
      </c>
      <c r="AB702" s="31">
        <f t="shared" si="153"/>
        <v>0.25484478973550001</v>
      </c>
      <c r="AC702" s="31">
        <f t="shared" si="153"/>
        <v>-0.56033532152908383</v>
      </c>
      <c r="AD702" s="31">
        <f t="shared" si="153"/>
        <v>0.41219022745416389</v>
      </c>
      <c r="AE702" s="31">
        <f t="shared" si="153"/>
        <v>-0.41927359896409311</v>
      </c>
      <c r="AF702" s="31">
        <f t="shared" si="153"/>
        <v>0.97247295482863572</v>
      </c>
      <c r="AG702" s="31">
        <f t="shared" si="153"/>
        <v>0.3350956373080049</v>
      </c>
      <c r="AH702" s="31">
        <f t="shared" si="153"/>
        <v>0.47393721164602776</v>
      </c>
      <c r="AI702" s="31">
        <f t="shared" si="153"/>
        <v>0.26292024341259146</v>
      </c>
      <c r="AK702" s="31">
        <f t="shared" si="154"/>
        <v>0</v>
      </c>
      <c r="AL702" s="31">
        <f t="shared" si="154"/>
        <v>-0.67551053500951574</v>
      </c>
      <c r="AM702" s="31">
        <f t="shared" si="154"/>
        <v>-0.72541785694226513</v>
      </c>
      <c r="AN702" s="31">
        <f t="shared" si="154"/>
        <v>0.25484478973550001</v>
      </c>
      <c r="AO702" s="31">
        <f t="shared" si="154"/>
        <v>-0.79836543744475108</v>
      </c>
      <c r="AP702" s="31">
        <f t="shared" si="154"/>
        <v>0.41219022745416389</v>
      </c>
      <c r="AQ702" s="31">
        <f t="shared" si="154"/>
        <v>-0.73997584635529357</v>
      </c>
      <c r="AR702" s="31">
        <f t="shared" si="154"/>
        <v>5.9955049903209684E-2</v>
      </c>
      <c r="AS702" s="31">
        <f t="shared" si="154"/>
        <v>-0.75610871698292237</v>
      </c>
      <c r="AT702" s="31">
        <f t="shared" si="154"/>
        <v>0.47393721164602776</v>
      </c>
      <c r="AU702" s="31">
        <f t="shared" si="154"/>
        <v>-0.21141872552971311</v>
      </c>
      <c r="AW702">
        <f t="shared" si="137"/>
        <v>0.79487999999999981</v>
      </c>
      <c r="AX702">
        <f t="shared" si="143"/>
        <v>0.79487999999999981</v>
      </c>
      <c r="AY702" t="str">
        <f t="shared" si="144"/>
        <v/>
      </c>
      <c r="AZ702">
        <f t="shared" si="145"/>
        <v>0.79487999999999981</v>
      </c>
    </row>
    <row r="703" spans="1:52" s="42" customFormat="1" x14ac:dyDescent="0.3">
      <c r="A703">
        <v>24</v>
      </c>
      <c r="B703" t="s">
        <v>95</v>
      </c>
      <c r="C703" t="s">
        <v>89</v>
      </c>
      <c r="D703" t="s">
        <v>80</v>
      </c>
      <c r="E703"/>
      <c r="F703" s="22">
        <v>0</v>
      </c>
      <c r="G703" s="22">
        <f t="shared" si="138"/>
        <v>0</v>
      </c>
      <c r="H703" s="26">
        <f t="shared" si="139"/>
        <v>0</v>
      </c>
      <c r="I703">
        <f t="shared" si="140"/>
        <v>1</v>
      </c>
      <c r="J703">
        <f t="shared" si="133"/>
        <v>0</v>
      </c>
      <c r="K703">
        <f t="shared" si="141"/>
        <v>3</v>
      </c>
      <c r="L703">
        <f t="shared" si="142"/>
        <v>0</v>
      </c>
      <c r="M703" s="31">
        <f t="shared" si="152"/>
        <v>0</v>
      </c>
      <c r="N703" s="31">
        <f t="shared" si="152"/>
        <v>-0.38660665556280632</v>
      </c>
      <c r="O703" s="31">
        <f t="shared" si="152"/>
        <v>-0.37327338505187957</v>
      </c>
      <c r="P703" s="31">
        <f t="shared" si="152"/>
        <v>-0.60041769047557347</v>
      </c>
      <c r="Q703" s="31">
        <f t="shared" si="152"/>
        <v>-0.78691966820345982</v>
      </c>
      <c r="R703" s="31">
        <f t="shared" si="152"/>
        <v>-5.5604190568629232E-2</v>
      </c>
      <c r="S703" s="31">
        <f t="shared" si="152"/>
        <v>-0.56386329530221901</v>
      </c>
      <c r="T703" s="31">
        <f t="shared" si="152"/>
        <v>-0.305728853781634</v>
      </c>
      <c r="U703" s="31">
        <f t="shared" si="152"/>
        <v>-0.54480179923372374</v>
      </c>
      <c r="V703" s="31">
        <f t="shared" si="152"/>
        <v>2.4450688729895846</v>
      </c>
      <c r="W703" s="31">
        <f t="shared" si="152"/>
        <v>-0.25579839033288804</v>
      </c>
      <c r="X703"/>
      <c r="Y703" s="31">
        <f t="shared" si="153"/>
        <v>0</v>
      </c>
      <c r="Z703" s="31">
        <f t="shared" si="153"/>
        <v>-0.37427755160548004</v>
      </c>
      <c r="AA703" s="31">
        <f t="shared" si="153"/>
        <v>-0.37780190455894003</v>
      </c>
      <c r="AB703" s="31">
        <f t="shared" si="153"/>
        <v>-0.45023443543613345</v>
      </c>
      <c r="AC703" s="31">
        <f t="shared" si="153"/>
        <v>-0.67806074859521759</v>
      </c>
      <c r="AD703" s="31">
        <f t="shared" si="153"/>
        <v>3.6184163878097773E-2</v>
      </c>
      <c r="AE703" s="31">
        <f t="shared" si="153"/>
        <v>-0.48047354152650806</v>
      </c>
      <c r="AF703" s="31">
        <f t="shared" si="153"/>
        <v>-0.36861131334143887</v>
      </c>
      <c r="AG703" s="31">
        <f t="shared" si="153"/>
        <v>-0.53930820145785263</v>
      </c>
      <c r="AH703" s="31">
        <f t="shared" si="153"/>
        <v>0.613261814621471</v>
      </c>
      <c r="AI703" s="31">
        <f t="shared" si="153"/>
        <v>0.11034487143263552</v>
      </c>
      <c r="AK703" s="31">
        <f t="shared" si="154"/>
        <v>0</v>
      </c>
      <c r="AL703" s="31">
        <f t="shared" si="154"/>
        <v>-0.73704353441854364</v>
      </c>
      <c r="AM703" s="31">
        <f t="shared" si="154"/>
        <v>-0.73776533636620345</v>
      </c>
      <c r="AN703" s="31">
        <f t="shared" si="154"/>
        <v>-0.45023443543613345</v>
      </c>
      <c r="AO703" s="31">
        <f t="shared" si="154"/>
        <v>-0.8543484191867069</v>
      </c>
      <c r="AP703" s="31">
        <f t="shared" si="154"/>
        <v>3.6184163878097773E-2</v>
      </c>
      <c r="AQ703" s="31">
        <f t="shared" si="154"/>
        <v>-0.80644866682760619</v>
      </c>
      <c r="AR703" s="31">
        <f t="shared" si="154"/>
        <v>-0.66006791464321168</v>
      </c>
      <c r="AS703" s="31">
        <f t="shared" si="154"/>
        <v>-0.90921451076254511</v>
      </c>
      <c r="AT703" s="31">
        <f t="shared" si="154"/>
        <v>0.613261814621471</v>
      </c>
      <c r="AU703" s="31">
        <f t="shared" si="154"/>
        <v>-0.20109492025955625</v>
      </c>
      <c r="AW703">
        <f t="shared" si="137"/>
        <v>-5.1839999999999997E-2</v>
      </c>
      <c r="AX703" t="str">
        <f t="shared" si="143"/>
        <v/>
      </c>
      <c r="AY703">
        <f t="shared" si="144"/>
        <v>-5.1839999999999997E-2</v>
      </c>
      <c r="AZ703" t="str">
        <f t="shared" si="145"/>
        <v/>
      </c>
    </row>
    <row r="704" spans="1:52" s="42" customFormat="1" x14ac:dyDescent="0.3">
      <c r="A704">
        <v>24</v>
      </c>
      <c r="B704" t="s">
        <v>96</v>
      </c>
      <c r="C704" t="s">
        <v>89</v>
      </c>
      <c r="D704" t="s">
        <v>80</v>
      </c>
      <c r="E704"/>
      <c r="F704" s="22">
        <v>0</v>
      </c>
      <c r="G704" s="22">
        <f t="shared" si="138"/>
        <v>1</v>
      </c>
      <c r="H704" s="26">
        <f t="shared" si="139"/>
        <v>0</v>
      </c>
      <c r="I704">
        <f t="shared" si="140"/>
        <v>1</v>
      </c>
      <c r="J704">
        <f t="shared" si="133"/>
        <v>0</v>
      </c>
      <c r="K704">
        <f t="shared" si="141"/>
        <v>3</v>
      </c>
      <c r="L704">
        <f t="shared" si="142"/>
        <v>0</v>
      </c>
      <c r="M704" s="31">
        <f t="shared" si="152"/>
        <v>0</v>
      </c>
      <c r="N704" s="31">
        <f t="shared" si="152"/>
        <v>-0.17359485882049414</v>
      </c>
      <c r="O704" s="31">
        <f t="shared" si="152"/>
        <v>-0.16673855915221941</v>
      </c>
      <c r="P704" s="31">
        <f t="shared" si="152"/>
        <v>-0.46657764235476951</v>
      </c>
      <c r="Q704" s="31">
        <f t="shared" si="152"/>
        <v>-0.69502901703087105</v>
      </c>
      <c r="R704" s="31">
        <f t="shared" si="152"/>
        <v>-0.43133196890573522</v>
      </c>
      <c r="S704" s="31">
        <f t="shared" si="152"/>
        <v>-0.71534756702572122</v>
      </c>
      <c r="T704" s="31">
        <f t="shared" si="152"/>
        <v>0.99075085327712464</v>
      </c>
      <c r="U704" s="31">
        <f t="shared" si="152"/>
        <v>0.81863412435462457</v>
      </c>
      <c r="V704" s="31">
        <f t="shared" si="152"/>
        <v>0.68069283961041416</v>
      </c>
      <c r="W704" s="31">
        <f t="shared" si="152"/>
        <v>-0.23401360960442821</v>
      </c>
      <c r="X704"/>
      <c r="Y704" s="31">
        <f t="shared" si="153"/>
        <v>0</v>
      </c>
      <c r="Z704" s="31">
        <f t="shared" si="153"/>
        <v>-0.13365862359261863</v>
      </c>
      <c r="AA704" s="31">
        <f t="shared" si="153"/>
        <v>-0.16117249234841605</v>
      </c>
      <c r="AB704" s="31">
        <f t="shared" si="153"/>
        <v>-0.19983467721068568</v>
      </c>
      <c r="AC704" s="31">
        <f t="shared" si="153"/>
        <v>-0.37005867091445899</v>
      </c>
      <c r="AD704" s="31">
        <f t="shared" si="153"/>
        <v>-0.25858307532516489</v>
      </c>
      <c r="AE704" s="31">
        <f t="shared" si="153"/>
        <v>-0.50384125747145081</v>
      </c>
      <c r="AF704" s="31">
        <f t="shared" si="153"/>
        <v>-7.8196554011146988E-2</v>
      </c>
      <c r="AG704" s="31">
        <f t="shared" si="153"/>
        <v>0.18040767024546989</v>
      </c>
      <c r="AH704" s="31">
        <f t="shared" si="153"/>
        <v>0.46289490508891168</v>
      </c>
      <c r="AI704" s="31">
        <f t="shared" si="153"/>
        <v>0.5497906888301376</v>
      </c>
      <c r="AK704" s="31">
        <f t="shared" si="154"/>
        <v>0</v>
      </c>
      <c r="AL704" s="31">
        <f t="shared" si="154"/>
        <v>-0.63229992276137315</v>
      </c>
      <c r="AM704" s="31">
        <f t="shared" si="154"/>
        <v>-0.65623970179402524</v>
      </c>
      <c r="AN704" s="31">
        <f t="shared" si="154"/>
        <v>-0.19983467721068568</v>
      </c>
      <c r="AO704" s="31">
        <f t="shared" si="154"/>
        <v>-0.71374097008960879</v>
      </c>
      <c r="AP704" s="31">
        <f t="shared" si="154"/>
        <v>-0.25858307532516489</v>
      </c>
      <c r="AQ704" s="31">
        <f t="shared" si="154"/>
        <v>-0.75121851728493683</v>
      </c>
      <c r="AR704" s="31">
        <f t="shared" si="154"/>
        <v>-0.52829848592897743</v>
      </c>
      <c r="AS704" s="31">
        <f t="shared" si="154"/>
        <v>-0.74068990837059856</v>
      </c>
      <c r="AT704" s="31">
        <f t="shared" si="154"/>
        <v>0.46289490508891168</v>
      </c>
      <c r="AU704" s="31">
        <f t="shared" si="154"/>
        <v>-5.0229900020357862E-2</v>
      </c>
      <c r="AW704">
        <f t="shared" si="137"/>
        <v>-0.1629849599999999</v>
      </c>
      <c r="AX704" t="str">
        <f t="shared" si="143"/>
        <v/>
      </c>
      <c r="AY704">
        <f t="shared" si="144"/>
        <v>-0.1629849599999999</v>
      </c>
      <c r="AZ704" t="str">
        <f t="shared" si="145"/>
        <v/>
      </c>
    </row>
    <row r="705" spans="1:52" s="42" customFormat="1" x14ac:dyDescent="0.3">
      <c r="A705"/>
      <c r="B705"/>
      <c r="C705"/>
      <c r="D705"/>
      <c r="E705"/>
      <c r="F705" s="22"/>
      <c r="G705" s="22"/>
      <c r="H705" s="26"/>
      <c r="I705"/>
      <c r="J705"/>
      <c r="K705"/>
      <c r="L705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W705"/>
      <c r="AX705"/>
      <c r="AY705"/>
      <c r="AZ705"/>
    </row>
    <row r="706" spans="1:52" s="42" customFormat="1" x14ac:dyDescent="0.3">
      <c r="A706"/>
      <c r="B706"/>
      <c r="C706"/>
      <c r="D706"/>
      <c r="E706"/>
      <c r="F706" s="22"/>
      <c r="G706" s="22"/>
      <c r="H706" s="26"/>
      <c r="I706"/>
      <c r="J706"/>
      <c r="K706"/>
      <c r="L706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W706"/>
      <c r="AX706"/>
      <c r="AY706"/>
      <c r="AZ706"/>
    </row>
    <row r="707" spans="1:52" s="42" customFormat="1" x14ac:dyDescent="0.3">
      <c r="A707"/>
      <c r="B707"/>
      <c r="C707"/>
      <c r="D707"/>
      <c r="E707"/>
      <c r="F707" s="22"/>
      <c r="G707" s="22"/>
      <c r="H707" s="26"/>
      <c r="I707"/>
      <c r="J707"/>
      <c r="K707"/>
      <c r="L707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W707"/>
      <c r="AX707"/>
      <c r="AY707"/>
      <c r="AZ707"/>
    </row>
    <row r="708" spans="1:52" s="42" customFormat="1" x14ac:dyDescent="0.3">
      <c r="A708"/>
      <c r="B708"/>
      <c r="C708"/>
      <c r="D708"/>
      <c r="E708"/>
      <c r="F708" s="22"/>
      <c r="G708" s="22"/>
      <c r="H708" s="26"/>
      <c r="I708"/>
      <c r="J708"/>
      <c r="K708"/>
      <c r="L708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W708"/>
      <c r="AX708"/>
      <c r="AY708"/>
      <c r="AZ708"/>
    </row>
    <row r="709" spans="1:52" s="42" customFormat="1" x14ac:dyDescent="0.3">
      <c r="A709"/>
      <c r="B709"/>
      <c r="C709"/>
      <c r="D709"/>
      <c r="E709"/>
      <c r="F709" s="22"/>
      <c r="G709" s="22"/>
      <c r="H709" s="26"/>
      <c r="I709"/>
      <c r="J709"/>
      <c r="K709"/>
      <c r="L709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W709"/>
      <c r="AX709"/>
      <c r="AY709"/>
      <c r="AZ709"/>
    </row>
    <row r="710" spans="1:52" s="42" customFormat="1" x14ac:dyDescent="0.3">
      <c r="A710"/>
      <c r="B710"/>
      <c r="C710"/>
      <c r="D710"/>
      <c r="E710"/>
      <c r="F710" s="22"/>
      <c r="G710" s="22"/>
      <c r="H710" s="26"/>
      <c r="I710"/>
      <c r="J710"/>
      <c r="K710"/>
      <c r="L710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W710"/>
      <c r="AX710"/>
      <c r="AY710"/>
      <c r="AZ710"/>
    </row>
    <row r="711" spans="1:52" s="42" customFormat="1" x14ac:dyDescent="0.3">
      <c r="A711"/>
      <c r="B711"/>
      <c r="C711"/>
      <c r="D711"/>
      <c r="E711"/>
      <c r="F711" s="22"/>
      <c r="G711" s="22"/>
      <c r="H711" s="26"/>
      <c r="I711"/>
      <c r="J711"/>
      <c r="K711"/>
      <c r="L71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W711"/>
      <c r="AX711"/>
      <c r="AY711"/>
      <c r="AZ711"/>
    </row>
    <row r="712" spans="1:52" s="42" customFormat="1" x14ac:dyDescent="0.3">
      <c r="A712"/>
      <c r="B712"/>
      <c r="C712"/>
      <c r="D712"/>
      <c r="E712"/>
      <c r="F712" s="22"/>
      <c r="G712" s="22"/>
      <c r="H712" s="26"/>
      <c r="I712"/>
      <c r="J712"/>
      <c r="K712"/>
      <c r="L712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W712"/>
      <c r="AX712"/>
      <c r="AY712"/>
      <c r="AZ712"/>
    </row>
    <row r="713" spans="1:52" s="42" customFormat="1" x14ac:dyDescent="0.3">
      <c r="A713"/>
      <c r="B713"/>
      <c r="C713"/>
      <c r="D713"/>
      <c r="E713"/>
      <c r="F713" s="22"/>
      <c r="G713" s="22"/>
      <c r="H713" s="26"/>
      <c r="I713"/>
      <c r="J713"/>
      <c r="K713"/>
      <c r="L713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W713"/>
      <c r="AX713"/>
      <c r="AY713"/>
      <c r="AZ713"/>
    </row>
    <row r="714" spans="1:52" s="42" customFormat="1" x14ac:dyDescent="0.3">
      <c r="A714"/>
      <c r="B714"/>
      <c r="C714"/>
      <c r="D714"/>
      <c r="E714"/>
      <c r="F714" s="22"/>
      <c r="G714" s="22"/>
      <c r="H714" s="26"/>
      <c r="I714"/>
      <c r="J714"/>
      <c r="K714"/>
      <c r="L714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W714"/>
      <c r="AX714"/>
      <c r="AY714"/>
      <c r="AZ714"/>
    </row>
    <row r="715" spans="1:52" s="42" customFormat="1" x14ac:dyDescent="0.3">
      <c r="A715"/>
      <c r="B715"/>
      <c r="C715"/>
      <c r="D715"/>
      <c r="E715"/>
      <c r="F715" s="22"/>
      <c r="G715" s="22"/>
      <c r="H715" s="26"/>
      <c r="I715"/>
      <c r="J715"/>
      <c r="K715"/>
      <c r="L715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W715"/>
      <c r="AX715"/>
      <c r="AY715"/>
      <c r="AZ715"/>
    </row>
    <row r="716" spans="1:52" s="42" customFormat="1" x14ac:dyDescent="0.3">
      <c r="A716"/>
      <c r="B716"/>
      <c r="C716"/>
      <c r="D716"/>
      <c r="E716"/>
      <c r="F716" s="22"/>
      <c r="G716" s="22"/>
      <c r="H716" s="26"/>
      <c r="I716"/>
      <c r="J716"/>
      <c r="K716"/>
      <c r="L716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W716"/>
      <c r="AX716"/>
      <c r="AY716"/>
      <c r="AZ716"/>
    </row>
    <row r="717" spans="1:52" s="42" customFormat="1" x14ac:dyDescent="0.3">
      <c r="A717"/>
      <c r="B717"/>
      <c r="C717"/>
      <c r="D717"/>
      <c r="E717"/>
      <c r="F717" s="22"/>
      <c r="G717" s="22"/>
      <c r="H717" s="26"/>
      <c r="I717"/>
      <c r="J717"/>
      <c r="K717"/>
      <c r="L717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W717"/>
      <c r="AX717"/>
      <c r="AY717"/>
      <c r="AZ717"/>
    </row>
    <row r="718" spans="1:52" s="42" customFormat="1" x14ac:dyDescent="0.3">
      <c r="A718"/>
      <c r="B718"/>
      <c r="C718"/>
      <c r="D718"/>
      <c r="E718"/>
      <c r="F718" s="22"/>
      <c r="G718" s="22"/>
      <c r="H718" s="26"/>
      <c r="I718"/>
      <c r="J718"/>
      <c r="K718"/>
      <c r="L718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W718"/>
      <c r="AX718"/>
      <c r="AY718"/>
      <c r="AZ718"/>
    </row>
    <row r="719" spans="1:52" s="42" customFormat="1" x14ac:dyDescent="0.3">
      <c r="A719"/>
      <c r="B719"/>
      <c r="C719"/>
      <c r="D719"/>
      <c r="E719"/>
      <c r="F719" s="22"/>
      <c r="G719" s="22"/>
      <c r="H719" s="26"/>
      <c r="I719"/>
      <c r="J719"/>
      <c r="K719"/>
      <c r="L719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W719"/>
      <c r="AX719"/>
      <c r="AY719"/>
      <c r="AZ719"/>
    </row>
    <row r="720" spans="1:52" s="42" customFormat="1" x14ac:dyDescent="0.3">
      <c r="A720"/>
      <c r="B720"/>
      <c r="C720"/>
      <c r="D720"/>
      <c r="E720"/>
      <c r="F720" s="22"/>
      <c r="G720" s="22"/>
      <c r="H720" s="26"/>
      <c r="I720"/>
      <c r="J720"/>
      <c r="K720"/>
      <c r="L720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W720"/>
      <c r="AX720"/>
      <c r="AY720"/>
      <c r="AZ720"/>
    </row>
    <row r="721" spans="1:52" s="42" customFormat="1" x14ac:dyDescent="0.3">
      <c r="A721"/>
      <c r="B721"/>
      <c r="C721"/>
      <c r="D721"/>
      <c r="E721"/>
      <c r="F721" s="22"/>
      <c r="G721" s="22"/>
      <c r="H721" s="26"/>
      <c r="I721"/>
      <c r="J721"/>
      <c r="K721"/>
      <c r="L72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W721"/>
      <c r="AX721"/>
      <c r="AY721"/>
      <c r="AZ721"/>
    </row>
    <row r="722" spans="1:52" s="42" customFormat="1" x14ac:dyDescent="0.3">
      <c r="A722"/>
      <c r="B722"/>
      <c r="C722"/>
      <c r="D722"/>
      <c r="E722"/>
      <c r="F722" s="22"/>
      <c r="G722" s="22"/>
      <c r="H722" s="26"/>
      <c r="I722"/>
      <c r="J722"/>
      <c r="K722"/>
      <c r="L722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W722"/>
      <c r="AX722"/>
      <c r="AY722"/>
      <c r="AZ722"/>
    </row>
    <row r="723" spans="1:52" s="42" customFormat="1" x14ac:dyDescent="0.3">
      <c r="A723"/>
      <c r="B723"/>
      <c r="C723"/>
      <c r="D723"/>
      <c r="E723"/>
      <c r="F723" s="22"/>
      <c r="G723" s="22"/>
      <c r="H723" s="26"/>
      <c r="I723"/>
      <c r="J723"/>
      <c r="K723"/>
      <c r="L723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W723"/>
      <c r="AX723"/>
      <c r="AY723"/>
      <c r="AZ723"/>
    </row>
    <row r="724" spans="1:52" s="42" customFormat="1" x14ac:dyDescent="0.3">
      <c r="A724"/>
      <c r="B724"/>
      <c r="C724"/>
      <c r="D724"/>
      <c r="E724"/>
      <c r="F724" s="22"/>
      <c r="G724" s="22"/>
      <c r="H724" s="26"/>
      <c r="I724"/>
      <c r="J724"/>
      <c r="K724"/>
      <c r="L724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W724"/>
      <c r="AX724"/>
      <c r="AY724"/>
      <c r="AZ724"/>
    </row>
    <row r="725" spans="1:52" s="42" customFormat="1" x14ac:dyDescent="0.3">
      <c r="A725"/>
      <c r="B725"/>
      <c r="C725"/>
      <c r="D725"/>
      <c r="E725"/>
      <c r="F725" s="22"/>
      <c r="G725" s="22"/>
      <c r="H725" s="26"/>
      <c r="I725"/>
      <c r="J725"/>
      <c r="K725"/>
      <c r="L725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W725"/>
      <c r="AX725"/>
      <c r="AY725"/>
      <c r="AZ725"/>
    </row>
    <row r="726" spans="1:52" s="42" customFormat="1" x14ac:dyDescent="0.3">
      <c r="A726"/>
      <c r="B726"/>
      <c r="C726"/>
      <c r="D726"/>
      <c r="E726"/>
      <c r="F726" s="22"/>
      <c r="G726" s="22"/>
      <c r="H726" s="26"/>
      <c r="I726"/>
      <c r="J726"/>
      <c r="K726"/>
      <c r="L726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W726"/>
      <c r="AX726"/>
      <c r="AY726"/>
      <c r="AZ726"/>
    </row>
    <row r="727" spans="1:52" s="42" customFormat="1" x14ac:dyDescent="0.3">
      <c r="A727"/>
      <c r="B727"/>
      <c r="C727"/>
      <c r="D727"/>
      <c r="E727"/>
      <c r="F727" s="22"/>
      <c r="G727" s="22"/>
      <c r="H727" s="26"/>
      <c r="I727"/>
      <c r="J727"/>
      <c r="K727"/>
      <c r="L727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W727"/>
      <c r="AX727"/>
      <c r="AY727"/>
      <c r="AZ727"/>
    </row>
    <row r="728" spans="1:52" s="42" customFormat="1" x14ac:dyDescent="0.3">
      <c r="A728"/>
      <c r="B728"/>
      <c r="C728"/>
      <c r="D728"/>
      <c r="E728"/>
      <c r="F728" s="22"/>
      <c r="G728" s="22"/>
      <c r="H728" s="26"/>
      <c r="I728"/>
      <c r="J728"/>
      <c r="K728"/>
      <c r="L728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W728"/>
      <c r="AX728"/>
      <c r="AY728"/>
      <c r="AZ728"/>
    </row>
    <row r="729" spans="1:52" s="42" customFormat="1" x14ac:dyDescent="0.3">
      <c r="A729"/>
      <c r="B729"/>
      <c r="C729"/>
      <c r="D729"/>
      <c r="E729"/>
      <c r="F729" s="22"/>
      <c r="G729" s="22"/>
      <c r="H729" s="26"/>
      <c r="I729"/>
      <c r="J729"/>
      <c r="K729"/>
      <c r="L729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W729"/>
      <c r="AX729"/>
      <c r="AY729"/>
      <c r="AZ729"/>
    </row>
    <row r="730" spans="1:52" s="42" customFormat="1" x14ac:dyDescent="0.3">
      <c r="A730"/>
      <c r="B730"/>
      <c r="C730"/>
      <c r="D730"/>
      <c r="E730"/>
      <c r="F730" s="22"/>
      <c r="G730" s="22"/>
      <c r="H730" s="26"/>
      <c r="I730"/>
      <c r="J730"/>
      <c r="K730"/>
      <c r="L730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W730"/>
      <c r="AX730"/>
      <c r="AY730"/>
      <c r="AZ730"/>
    </row>
    <row r="731" spans="1:52" s="42" customFormat="1" x14ac:dyDescent="0.3">
      <c r="A731"/>
      <c r="B731"/>
      <c r="C731"/>
      <c r="D731"/>
      <c r="E731"/>
      <c r="F731" s="22"/>
      <c r="G731" s="22"/>
      <c r="H731" s="26"/>
      <c r="I731"/>
      <c r="J731"/>
      <c r="K731"/>
      <c r="L7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W731"/>
      <c r="AX731"/>
      <c r="AY731"/>
      <c r="AZ731"/>
    </row>
    <row r="732" spans="1:52" s="42" customFormat="1" x14ac:dyDescent="0.3">
      <c r="A732"/>
      <c r="B732"/>
      <c r="C732"/>
      <c r="D732"/>
      <c r="E732"/>
      <c r="F732" s="22"/>
      <c r="G732" s="22"/>
      <c r="H732" s="26"/>
      <c r="I732"/>
      <c r="J732"/>
      <c r="K732"/>
      <c r="L732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W732"/>
      <c r="AX732"/>
      <c r="AY732"/>
      <c r="AZ732"/>
    </row>
    <row r="733" spans="1:52" s="42" customFormat="1" x14ac:dyDescent="0.3">
      <c r="A733"/>
      <c r="B733"/>
      <c r="C733"/>
      <c r="D733"/>
      <c r="E733"/>
      <c r="F733" s="22"/>
      <c r="G733" s="22"/>
      <c r="H733" s="26"/>
      <c r="I733"/>
      <c r="J733"/>
      <c r="K733"/>
      <c r="L733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W733"/>
      <c r="AX733"/>
      <c r="AY733"/>
      <c r="AZ733"/>
    </row>
    <row r="734" spans="1:52" s="42" customFormat="1" x14ac:dyDescent="0.3">
      <c r="A734"/>
      <c r="B734"/>
      <c r="C734"/>
      <c r="D734"/>
      <c r="E734"/>
      <c r="F734" s="22"/>
      <c r="G734" s="22"/>
      <c r="H734" s="26"/>
      <c r="I734"/>
      <c r="J734"/>
      <c r="K734"/>
      <c r="L734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W734"/>
      <c r="AX734"/>
      <c r="AY734"/>
      <c r="AZ734"/>
    </row>
    <row r="735" spans="1:52" s="42" customFormat="1" x14ac:dyDescent="0.3">
      <c r="A735"/>
      <c r="B735"/>
      <c r="C735"/>
      <c r="D735"/>
      <c r="E735"/>
      <c r="F735" s="22"/>
      <c r="G735" s="22"/>
      <c r="H735" s="26"/>
      <c r="I735"/>
      <c r="J735"/>
      <c r="K735"/>
      <c r="L735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W735"/>
      <c r="AX735"/>
      <c r="AY735"/>
      <c r="AZ735"/>
    </row>
    <row r="736" spans="1:52" s="42" customFormat="1" x14ac:dyDescent="0.3">
      <c r="A736"/>
      <c r="B736"/>
      <c r="C736"/>
      <c r="D736"/>
      <c r="E736"/>
      <c r="F736" s="22"/>
      <c r="G736" s="22"/>
      <c r="H736" s="26"/>
      <c r="I736"/>
      <c r="J736"/>
      <c r="K736"/>
      <c r="L736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W736"/>
      <c r="AX736"/>
      <c r="AY736"/>
      <c r="AZ736"/>
    </row>
    <row r="737" spans="1:52" s="42" customFormat="1" x14ac:dyDescent="0.3">
      <c r="A737"/>
      <c r="B737"/>
      <c r="C737"/>
      <c r="D737"/>
      <c r="E737"/>
      <c r="F737" s="22"/>
      <c r="G737" s="22"/>
      <c r="H737" s="26"/>
      <c r="I737"/>
      <c r="J737"/>
      <c r="K737"/>
      <c r="L737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W737"/>
      <c r="AX737"/>
      <c r="AY737"/>
      <c r="AZ737"/>
    </row>
    <row r="738" spans="1:52" s="42" customFormat="1" x14ac:dyDescent="0.3">
      <c r="A738"/>
      <c r="B738"/>
      <c r="C738"/>
      <c r="D738"/>
      <c r="E738"/>
      <c r="F738" s="22"/>
      <c r="G738" s="22"/>
      <c r="H738" s="26"/>
      <c r="I738"/>
      <c r="J738"/>
      <c r="K738"/>
      <c r="L738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W738"/>
      <c r="AX738"/>
      <c r="AY738"/>
      <c r="AZ738"/>
    </row>
    <row r="739" spans="1:52" s="42" customFormat="1" x14ac:dyDescent="0.3">
      <c r="A739"/>
      <c r="B739"/>
      <c r="C739"/>
      <c r="D739"/>
      <c r="E739"/>
      <c r="F739" s="22"/>
      <c r="G739" s="22"/>
      <c r="H739" s="26"/>
      <c r="I739"/>
      <c r="J739"/>
      <c r="K739"/>
      <c r="L739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W739"/>
      <c r="AX739"/>
      <c r="AY739"/>
      <c r="AZ739"/>
    </row>
    <row r="740" spans="1:52" s="42" customFormat="1" x14ac:dyDescent="0.3">
      <c r="A740"/>
      <c r="B740"/>
      <c r="C740"/>
      <c r="D740"/>
      <c r="E740"/>
      <c r="F740" s="22"/>
      <c r="G740" s="22"/>
      <c r="H740" s="26"/>
      <c r="I740"/>
      <c r="J740"/>
      <c r="K740"/>
      <c r="L740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W740"/>
      <c r="AX740"/>
      <c r="AY740"/>
      <c r="AZ740"/>
    </row>
    <row r="741" spans="1:52" s="42" customFormat="1" x14ac:dyDescent="0.3">
      <c r="A741"/>
      <c r="B741"/>
      <c r="C741"/>
      <c r="D741"/>
      <c r="E741"/>
      <c r="F741" s="22"/>
      <c r="G741" s="22"/>
      <c r="H741" s="26"/>
      <c r="I741"/>
      <c r="J741"/>
      <c r="K741"/>
      <c r="L74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W741"/>
      <c r="AX741"/>
      <c r="AY741"/>
      <c r="AZ741"/>
    </row>
    <row r="742" spans="1:52" s="42" customFormat="1" x14ac:dyDescent="0.3">
      <c r="A742"/>
      <c r="B742"/>
      <c r="C742"/>
      <c r="D742"/>
      <c r="E742"/>
      <c r="F742" s="22"/>
      <c r="G742" s="22"/>
      <c r="H742" s="26"/>
      <c r="I742"/>
      <c r="J742"/>
      <c r="K742"/>
      <c r="L742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W742"/>
      <c r="AX742"/>
      <c r="AY742"/>
      <c r="AZ742"/>
    </row>
    <row r="743" spans="1:52" s="42" customFormat="1" x14ac:dyDescent="0.3">
      <c r="A743"/>
      <c r="B743"/>
      <c r="C743"/>
      <c r="D743"/>
      <c r="E743"/>
      <c r="F743" s="22"/>
      <c r="G743" s="22"/>
      <c r="H743" s="26"/>
      <c r="I743"/>
      <c r="J743"/>
      <c r="K743"/>
      <c r="L743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W743"/>
      <c r="AX743"/>
      <c r="AY743"/>
      <c r="AZ743"/>
    </row>
    <row r="744" spans="1:52" s="42" customFormat="1" x14ac:dyDescent="0.3">
      <c r="A744"/>
      <c r="B744"/>
      <c r="C744"/>
      <c r="D744"/>
      <c r="E744"/>
      <c r="F744" s="22"/>
      <c r="G744" s="22"/>
      <c r="H744" s="26"/>
      <c r="I744"/>
      <c r="J744"/>
      <c r="K744"/>
      <c r="L744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W744"/>
      <c r="AX744"/>
      <c r="AY744"/>
      <c r="AZ744"/>
    </row>
    <row r="745" spans="1:52" s="42" customFormat="1" x14ac:dyDescent="0.3">
      <c r="A745"/>
      <c r="B745"/>
      <c r="C745"/>
      <c r="D745"/>
      <c r="E745"/>
      <c r="F745" s="22"/>
      <c r="G745" s="22"/>
      <c r="H745" s="26"/>
      <c r="I745"/>
      <c r="J745"/>
      <c r="K745"/>
      <c r="L745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W745"/>
      <c r="AX745"/>
      <c r="AY745"/>
      <c r="AZ745"/>
    </row>
    <row r="746" spans="1:52" s="42" customFormat="1" x14ac:dyDescent="0.3">
      <c r="A746"/>
      <c r="B746"/>
      <c r="C746"/>
      <c r="D746"/>
      <c r="E746"/>
      <c r="F746" s="22"/>
      <c r="G746" s="22"/>
      <c r="H746" s="26"/>
      <c r="I746"/>
      <c r="J746"/>
      <c r="K746"/>
      <c r="L746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W746"/>
      <c r="AX746"/>
      <c r="AY746"/>
      <c r="AZ746"/>
    </row>
    <row r="747" spans="1:52" s="42" customFormat="1" x14ac:dyDescent="0.3">
      <c r="A747"/>
      <c r="B747"/>
      <c r="C747"/>
      <c r="D747"/>
      <c r="E747"/>
      <c r="F747" s="22"/>
      <c r="G747" s="22"/>
      <c r="H747" s="26"/>
      <c r="I747"/>
      <c r="J747"/>
      <c r="K747"/>
      <c r="L747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W747"/>
      <c r="AX747"/>
      <c r="AY747"/>
      <c r="AZ747"/>
    </row>
    <row r="748" spans="1:52" s="42" customFormat="1" x14ac:dyDescent="0.3">
      <c r="A748"/>
      <c r="B748"/>
      <c r="C748"/>
      <c r="D748"/>
      <c r="E748"/>
      <c r="F748" s="22"/>
      <c r="G748" s="22"/>
      <c r="H748" s="26"/>
      <c r="I748"/>
      <c r="J748"/>
      <c r="K748"/>
      <c r="L748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W748"/>
      <c r="AX748"/>
      <c r="AY748"/>
      <c r="AZ748"/>
    </row>
    <row r="749" spans="1:52" s="42" customFormat="1" x14ac:dyDescent="0.3">
      <c r="A749"/>
      <c r="B749"/>
      <c r="C749"/>
      <c r="D749"/>
      <c r="E749"/>
      <c r="F749" s="22"/>
      <c r="G749" s="22"/>
      <c r="H749" s="26"/>
      <c r="I749"/>
      <c r="J749"/>
      <c r="K749"/>
      <c r="L749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W749"/>
      <c r="AX749"/>
      <c r="AY749"/>
      <c r="AZ749"/>
    </row>
    <row r="750" spans="1:52" s="42" customFormat="1" x14ac:dyDescent="0.3">
      <c r="A750"/>
      <c r="B750"/>
      <c r="C750"/>
      <c r="D750"/>
      <c r="E750"/>
      <c r="F750" s="22"/>
      <c r="G750" s="22"/>
      <c r="H750" s="26"/>
      <c r="I750"/>
      <c r="J750"/>
      <c r="K750"/>
      <c r="L750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W750"/>
      <c r="AX750"/>
      <c r="AY750"/>
      <c r="AZ750"/>
    </row>
    <row r="751" spans="1:52" s="42" customFormat="1" x14ac:dyDescent="0.3">
      <c r="A751"/>
      <c r="B751"/>
      <c r="C751"/>
      <c r="D751"/>
      <c r="E751"/>
      <c r="F751" s="22"/>
      <c r="G751" s="22"/>
      <c r="H751" s="26"/>
      <c r="I751"/>
      <c r="J751"/>
      <c r="K751"/>
      <c r="L75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W751"/>
      <c r="AX751"/>
      <c r="AY751"/>
      <c r="AZ751"/>
    </row>
    <row r="752" spans="1:52" s="42" customFormat="1" x14ac:dyDescent="0.3">
      <c r="A752"/>
      <c r="B752"/>
      <c r="C752"/>
      <c r="D752"/>
      <c r="E752"/>
      <c r="F752" s="22"/>
      <c r="G752" s="22"/>
      <c r="H752" s="26"/>
      <c r="I752"/>
      <c r="J752"/>
      <c r="K752"/>
      <c r="L752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W752"/>
      <c r="AX752"/>
      <c r="AY752"/>
      <c r="AZ752"/>
    </row>
    <row r="753" spans="1:52" s="42" customFormat="1" x14ac:dyDescent="0.3">
      <c r="A753"/>
      <c r="B753"/>
      <c r="C753"/>
      <c r="D753"/>
      <c r="E753"/>
      <c r="F753" s="22"/>
      <c r="G753" s="22"/>
      <c r="H753" s="26"/>
      <c r="I753"/>
      <c r="J753"/>
      <c r="K753"/>
      <c r="L753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W753"/>
      <c r="AX753"/>
      <c r="AY753"/>
      <c r="AZ753"/>
    </row>
    <row r="754" spans="1:52" s="42" customFormat="1" x14ac:dyDescent="0.3">
      <c r="A754"/>
      <c r="B754"/>
      <c r="C754"/>
      <c r="D754"/>
      <c r="E754"/>
      <c r="F754" s="22"/>
      <c r="G754" s="22"/>
      <c r="H754" s="26"/>
      <c r="I754"/>
      <c r="J754"/>
      <c r="K754"/>
      <c r="L754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W754"/>
      <c r="AX754"/>
      <c r="AY754"/>
      <c r="AZ754"/>
    </row>
    <row r="755" spans="1:52" s="42" customFormat="1" x14ac:dyDescent="0.3">
      <c r="A755"/>
      <c r="B755"/>
      <c r="C755"/>
      <c r="D755"/>
      <c r="E755"/>
      <c r="F755" s="22"/>
      <c r="G755" s="22"/>
      <c r="H755" s="26"/>
      <c r="I755"/>
      <c r="J755"/>
      <c r="K755"/>
      <c r="L755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W755"/>
      <c r="AX755"/>
      <c r="AY755"/>
      <c r="AZ755"/>
    </row>
    <row r="756" spans="1:52" s="42" customFormat="1" x14ac:dyDescent="0.3">
      <c r="A756"/>
      <c r="B756"/>
      <c r="C756"/>
      <c r="D756"/>
      <c r="E756"/>
      <c r="F756" s="22"/>
      <c r="G756" s="22"/>
      <c r="H756" s="26"/>
      <c r="I756"/>
      <c r="J756"/>
      <c r="K756"/>
      <c r="L756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W756"/>
      <c r="AX756"/>
      <c r="AY756"/>
      <c r="AZ756"/>
    </row>
    <row r="757" spans="1:52" s="42" customFormat="1" x14ac:dyDescent="0.3">
      <c r="A757"/>
      <c r="B757"/>
      <c r="C757"/>
      <c r="D757"/>
      <c r="E757"/>
      <c r="F757" s="22"/>
      <c r="G757" s="22"/>
      <c r="H757" s="26"/>
      <c r="I757"/>
      <c r="J757"/>
      <c r="K757"/>
      <c r="L757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W757"/>
      <c r="AX757"/>
      <c r="AY757"/>
      <c r="AZ757"/>
    </row>
    <row r="758" spans="1:52" s="42" customFormat="1" x14ac:dyDescent="0.3">
      <c r="A758"/>
      <c r="B758"/>
      <c r="C758"/>
      <c r="D758"/>
      <c r="E758"/>
      <c r="F758" s="22"/>
      <c r="G758" s="22"/>
      <c r="H758" s="26"/>
      <c r="I758"/>
      <c r="J758"/>
      <c r="K758"/>
      <c r="L758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W758"/>
      <c r="AX758"/>
      <c r="AY758"/>
      <c r="AZ758"/>
    </row>
    <row r="759" spans="1:52" s="42" customFormat="1" x14ac:dyDescent="0.3">
      <c r="A759"/>
      <c r="B759"/>
      <c r="C759"/>
      <c r="D759"/>
      <c r="E759"/>
      <c r="F759" s="22"/>
      <c r="G759" s="22"/>
      <c r="H759" s="26"/>
      <c r="I759"/>
      <c r="J759"/>
      <c r="K759"/>
      <c r="L759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W759"/>
      <c r="AX759"/>
      <c r="AY759"/>
      <c r="AZ759"/>
    </row>
    <row r="760" spans="1:52" s="42" customFormat="1" x14ac:dyDescent="0.3">
      <c r="A760"/>
      <c r="B760"/>
      <c r="C760"/>
      <c r="D760"/>
      <c r="E760"/>
      <c r="F760" s="22"/>
      <c r="G760" s="22"/>
      <c r="H760" s="26"/>
      <c r="I760"/>
      <c r="J760"/>
      <c r="K760"/>
      <c r="L760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W760"/>
      <c r="AX760"/>
      <c r="AY760"/>
      <c r="AZ760"/>
    </row>
    <row r="761" spans="1:52" s="42" customFormat="1" x14ac:dyDescent="0.3">
      <c r="A761"/>
      <c r="B761"/>
      <c r="C761"/>
      <c r="D761"/>
      <c r="E761"/>
      <c r="F761" s="22"/>
      <c r="G761" s="22"/>
      <c r="H761" s="26"/>
      <c r="I761"/>
      <c r="J761"/>
      <c r="K761"/>
      <c r="L76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W761"/>
      <c r="AX761"/>
      <c r="AY761"/>
      <c r="AZ761"/>
    </row>
    <row r="762" spans="1:52" s="42" customFormat="1" x14ac:dyDescent="0.3">
      <c r="A762"/>
      <c r="B762"/>
      <c r="C762"/>
      <c r="D762"/>
      <c r="E762"/>
      <c r="F762" s="22"/>
      <c r="G762" s="22"/>
      <c r="H762" s="26"/>
      <c r="I762"/>
      <c r="J762"/>
      <c r="K762"/>
      <c r="L762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W762"/>
      <c r="AX762"/>
      <c r="AY762"/>
      <c r="AZ762"/>
    </row>
    <row r="763" spans="1:52" s="42" customFormat="1" x14ac:dyDescent="0.3">
      <c r="A763"/>
      <c r="B763"/>
      <c r="C763"/>
      <c r="D763"/>
      <c r="E763"/>
      <c r="F763" s="22"/>
      <c r="G763" s="22"/>
      <c r="H763" s="26"/>
      <c r="I763"/>
      <c r="J763"/>
      <c r="K763"/>
      <c r="L763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W763"/>
      <c r="AX763"/>
      <c r="AY763"/>
      <c r="AZ763"/>
    </row>
    <row r="764" spans="1:52" s="42" customFormat="1" x14ac:dyDescent="0.3">
      <c r="A764"/>
      <c r="B764"/>
      <c r="C764"/>
      <c r="D764"/>
      <c r="E764"/>
      <c r="F764" s="22"/>
      <c r="G764" s="22"/>
      <c r="H764" s="26"/>
      <c r="I764"/>
      <c r="J764"/>
      <c r="K764"/>
      <c r="L764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W764"/>
      <c r="AX764"/>
      <c r="AY764"/>
      <c r="AZ764"/>
    </row>
    <row r="765" spans="1:52" s="42" customFormat="1" x14ac:dyDescent="0.3">
      <c r="A765"/>
      <c r="B765"/>
      <c r="C765"/>
      <c r="D765"/>
      <c r="E765"/>
      <c r="F765" s="22"/>
      <c r="G765" s="22"/>
      <c r="H765" s="26"/>
      <c r="I765"/>
      <c r="J765"/>
      <c r="K765"/>
      <c r="L765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W765"/>
      <c r="AX765"/>
      <c r="AY765"/>
      <c r="AZ765"/>
    </row>
    <row r="766" spans="1:52" s="42" customFormat="1" x14ac:dyDescent="0.3">
      <c r="A766"/>
      <c r="B766"/>
      <c r="C766"/>
      <c r="D766"/>
      <c r="E766"/>
      <c r="F766" s="22"/>
      <c r="G766" s="22"/>
      <c r="H766" s="26"/>
      <c r="I766"/>
      <c r="J766"/>
      <c r="K766"/>
      <c r="L766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W766"/>
      <c r="AX766"/>
      <c r="AY766"/>
      <c r="AZ766"/>
    </row>
    <row r="767" spans="1:52" s="42" customFormat="1" x14ac:dyDescent="0.3">
      <c r="A767"/>
      <c r="B767"/>
      <c r="C767"/>
      <c r="D767"/>
      <c r="E767"/>
      <c r="F767" s="22"/>
      <c r="G767" s="22"/>
      <c r="H767" s="26"/>
      <c r="I767"/>
      <c r="J767"/>
      <c r="K767"/>
      <c r="L767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W767"/>
      <c r="AX767"/>
      <c r="AY767"/>
      <c r="AZ767"/>
    </row>
    <row r="768" spans="1:52" s="42" customFormat="1" x14ac:dyDescent="0.3">
      <c r="A768"/>
      <c r="B768"/>
      <c r="C768"/>
      <c r="D768"/>
      <c r="E768"/>
      <c r="F768" s="22"/>
      <c r="G768" s="22"/>
      <c r="H768" s="26"/>
      <c r="I768"/>
      <c r="J768"/>
      <c r="K768"/>
      <c r="L768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W768"/>
      <c r="AX768"/>
      <c r="AY768"/>
      <c r="AZ768"/>
    </row>
    <row r="769" spans="1:52" s="42" customFormat="1" x14ac:dyDescent="0.3">
      <c r="A769"/>
      <c r="B769"/>
      <c r="C769"/>
      <c r="D769"/>
      <c r="E769"/>
      <c r="F769" s="22"/>
      <c r="G769" s="22"/>
      <c r="H769" s="26"/>
      <c r="I769"/>
      <c r="J769"/>
      <c r="K769"/>
      <c r="L769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W769"/>
      <c r="AX769"/>
      <c r="AY769"/>
      <c r="AZ769"/>
    </row>
    <row r="770" spans="1:52" s="42" customFormat="1" x14ac:dyDescent="0.3">
      <c r="A770"/>
      <c r="B770"/>
      <c r="C770"/>
      <c r="D770"/>
      <c r="E770"/>
      <c r="F770" s="22"/>
      <c r="G770" s="22"/>
      <c r="H770" s="26"/>
      <c r="I770"/>
      <c r="J770"/>
      <c r="K770"/>
      <c r="L770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W770"/>
      <c r="AX770"/>
      <c r="AY770"/>
      <c r="AZ770"/>
    </row>
    <row r="771" spans="1:52" s="42" customFormat="1" x14ac:dyDescent="0.3">
      <c r="A771"/>
      <c r="B771"/>
      <c r="C771"/>
      <c r="D771"/>
      <c r="E771"/>
      <c r="F771" s="22"/>
      <c r="G771" s="22"/>
      <c r="H771" s="26"/>
      <c r="I771"/>
      <c r="J771"/>
      <c r="K771"/>
      <c r="L77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W771"/>
      <c r="AX771"/>
      <c r="AY771"/>
      <c r="AZ771"/>
    </row>
    <row r="772" spans="1:52" s="42" customFormat="1" x14ac:dyDescent="0.3">
      <c r="A772"/>
      <c r="B772"/>
      <c r="C772"/>
      <c r="D772"/>
      <c r="E772"/>
      <c r="F772" s="22"/>
      <c r="G772" s="22"/>
      <c r="H772" s="26"/>
      <c r="I772"/>
      <c r="J772"/>
      <c r="K772"/>
      <c r="L772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W772"/>
      <c r="AX772"/>
      <c r="AY772"/>
      <c r="AZ772"/>
    </row>
    <row r="773" spans="1:52" s="42" customFormat="1" x14ac:dyDescent="0.3">
      <c r="A773"/>
      <c r="B773"/>
      <c r="C773"/>
      <c r="D773"/>
      <c r="E773"/>
      <c r="F773" s="22"/>
      <c r="G773" s="22"/>
      <c r="H773" s="26"/>
      <c r="I773"/>
      <c r="J773"/>
      <c r="K773"/>
      <c r="L773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W773"/>
      <c r="AX773"/>
      <c r="AY773"/>
      <c r="AZ773"/>
    </row>
    <row r="774" spans="1:52" s="42" customFormat="1" x14ac:dyDescent="0.3">
      <c r="A774"/>
      <c r="B774"/>
      <c r="C774"/>
      <c r="D774"/>
      <c r="E774"/>
      <c r="F774" s="22"/>
      <c r="G774" s="22"/>
      <c r="H774" s="26"/>
      <c r="I774"/>
      <c r="J774"/>
      <c r="K774"/>
      <c r="L774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W774"/>
      <c r="AX774"/>
      <c r="AY774"/>
      <c r="AZ774"/>
    </row>
    <row r="775" spans="1:52" s="42" customFormat="1" x14ac:dyDescent="0.3">
      <c r="A775"/>
      <c r="B775"/>
      <c r="C775"/>
      <c r="D775"/>
      <c r="E775"/>
      <c r="F775" s="22"/>
      <c r="G775" s="22"/>
      <c r="H775" s="26"/>
      <c r="I775"/>
      <c r="J775"/>
      <c r="K775"/>
      <c r="L775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W775"/>
      <c r="AX775"/>
      <c r="AY775"/>
      <c r="AZ775"/>
    </row>
    <row r="776" spans="1:52" s="42" customFormat="1" x14ac:dyDescent="0.3">
      <c r="A776"/>
      <c r="B776"/>
      <c r="C776"/>
      <c r="D776"/>
      <c r="E776"/>
      <c r="F776" s="22"/>
      <c r="G776" s="22"/>
      <c r="H776" s="26"/>
      <c r="I776"/>
      <c r="J776"/>
      <c r="K776"/>
      <c r="L776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W776"/>
      <c r="AX776"/>
      <c r="AY776"/>
      <c r="AZ776"/>
    </row>
    <row r="777" spans="1:52" s="42" customFormat="1" x14ac:dyDescent="0.3">
      <c r="A777"/>
      <c r="B777"/>
      <c r="C777"/>
      <c r="D777"/>
      <c r="E777"/>
      <c r="F777" s="22"/>
      <c r="G777" s="22"/>
      <c r="H777" s="26"/>
      <c r="I777"/>
      <c r="J777"/>
      <c r="K777"/>
      <c r="L777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W777"/>
      <c r="AX777"/>
      <c r="AY777"/>
      <c r="AZ777"/>
    </row>
    <row r="778" spans="1:52" s="42" customFormat="1" x14ac:dyDescent="0.3">
      <c r="A778"/>
      <c r="B778"/>
      <c r="C778"/>
      <c r="D778"/>
      <c r="E778"/>
      <c r="F778" s="22"/>
      <c r="G778" s="22"/>
      <c r="H778" s="26"/>
      <c r="I778"/>
      <c r="J778"/>
      <c r="K778"/>
      <c r="L778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W778"/>
      <c r="AX778"/>
      <c r="AY778"/>
      <c r="AZ778"/>
    </row>
    <row r="779" spans="1:52" s="42" customFormat="1" x14ac:dyDescent="0.3">
      <c r="A779"/>
      <c r="B779"/>
      <c r="C779"/>
      <c r="D779"/>
      <c r="E779"/>
      <c r="F779" s="22"/>
      <c r="G779" s="22"/>
      <c r="H779" s="26"/>
      <c r="I779"/>
      <c r="J779"/>
      <c r="K779"/>
      <c r="L779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W779"/>
      <c r="AX779"/>
      <c r="AY779"/>
      <c r="AZ779"/>
    </row>
    <row r="780" spans="1:52" s="42" customFormat="1" x14ac:dyDescent="0.3">
      <c r="A780"/>
      <c r="B780"/>
      <c r="C780"/>
      <c r="D780"/>
      <c r="E780"/>
      <c r="F780" s="22"/>
      <c r="G780" s="22"/>
      <c r="H780" s="26"/>
      <c r="I780"/>
      <c r="J780"/>
      <c r="K780"/>
      <c r="L780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W780"/>
      <c r="AX780"/>
      <c r="AY780"/>
      <c r="AZ780"/>
    </row>
    <row r="781" spans="1:52" s="42" customFormat="1" x14ac:dyDescent="0.3">
      <c r="A781"/>
      <c r="B781"/>
      <c r="C781"/>
      <c r="D781"/>
      <c r="E781"/>
      <c r="F781" s="22"/>
      <c r="G781" s="22"/>
      <c r="H781" s="26"/>
      <c r="I781"/>
      <c r="J781"/>
      <c r="K781"/>
      <c r="L78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W781"/>
      <c r="AX781"/>
      <c r="AY781"/>
      <c r="AZ781"/>
    </row>
    <row r="782" spans="1:52" s="42" customFormat="1" x14ac:dyDescent="0.3">
      <c r="A782"/>
      <c r="B782"/>
      <c r="C782"/>
      <c r="D782"/>
      <c r="E782"/>
      <c r="F782" s="22"/>
      <c r="G782" s="22"/>
      <c r="H782" s="26"/>
      <c r="I782"/>
      <c r="J782"/>
      <c r="K782"/>
      <c r="L782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W782"/>
      <c r="AX782"/>
      <c r="AY782"/>
      <c r="AZ782"/>
    </row>
    <row r="783" spans="1:52" s="42" customFormat="1" x14ac:dyDescent="0.3">
      <c r="A783"/>
      <c r="B783"/>
      <c r="C783"/>
      <c r="D783"/>
      <c r="E783"/>
      <c r="F783" s="22"/>
      <c r="G783" s="22"/>
      <c r="H783" s="26"/>
      <c r="I783"/>
      <c r="J783"/>
      <c r="K783"/>
      <c r="L783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W783"/>
      <c r="AX783"/>
      <c r="AY783"/>
      <c r="AZ783"/>
    </row>
    <row r="784" spans="1:52" s="42" customFormat="1" x14ac:dyDescent="0.3">
      <c r="A784"/>
      <c r="B784"/>
      <c r="C784"/>
      <c r="D784"/>
      <c r="E784"/>
      <c r="F784" s="22"/>
      <c r="G784" s="22"/>
      <c r="H784" s="26"/>
      <c r="I784"/>
      <c r="J784"/>
      <c r="K784"/>
      <c r="L784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W784"/>
      <c r="AX784"/>
      <c r="AY784"/>
      <c r="AZ784"/>
    </row>
    <row r="785" spans="1:52" s="42" customFormat="1" x14ac:dyDescent="0.3">
      <c r="A785"/>
      <c r="B785"/>
      <c r="C785"/>
      <c r="D785"/>
      <c r="E785"/>
      <c r="F785" s="22"/>
      <c r="G785" s="22"/>
      <c r="H785" s="26"/>
      <c r="I785"/>
      <c r="J785"/>
      <c r="K785"/>
      <c r="L785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W785"/>
      <c r="AX785"/>
      <c r="AY785"/>
      <c r="AZ785"/>
    </row>
    <row r="786" spans="1:52" s="42" customFormat="1" x14ac:dyDescent="0.3">
      <c r="A786"/>
      <c r="B786"/>
      <c r="C786"/>
      <c r="D786"/>
      <c r="E786"/>
      <c r="F786" s="22"/>
      <c r="G786" s="22"/>
      <c r="H786" s="26"/>
      <c r="I786"/>
      <c r="J786"/>
      <c r="K786"/>
      <c r="L786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W786"/>
      <c r="AX786"/>
      <c r="AY786"/>
      <c r="AZ786"/>
    </row>
    <row r="787" spans="1:52" s="42" customFormat="1" x14ac:dyDescent="0.3">
      <c r="A787"/>
      <c r="B787"/>
      <c r="C787"/>
      <c r="D787"/>
      <c r="E787"/>
      <c r="F787" s="22"/>
      <c r="G787" s="22"/>
      <c r="H787" s="26"/>
      <c r="I787"/>
      <c r="J787"/>
      <c r="K787"/>
      <c r="L787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W787"/>
      <c r="AX787"/>
      <c r="AY787"/>
      <c r="AZ787"/>
    </row>
    <row r="788" spans="1:52" s="42" customFormat="1" x14ac:dyDescent="0.3">
      <c r="A788"/>
      <c r="B788"/>
      <c r="C788"/>
      <c r="D788"/>
      <c r="E788"/>
      <c r="F788" s="22"/>
      <c r="G788" s="22"/>
      <c r="H788" s="26"/>
      <c r="I788"/>
      <c r="J788"/>
      <c r="K788"/>
      <c r="L788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W788"/>
      <c r="AX788"/>
      <c r="AY788"/>
      <c r="AZ788"/>
    </row>
    <row r="789" spans="1:52" s="42" customFormat="1" x14ac:dyDescent="0.3">
      <c r="A789"/>
      <c r="B789"/>
      <c r="C789"/>
      <c r="D789"/>
      <c r="E789"/>
      <c r="F789" s="22"/>
      <c r="G789" s="22"/>
      <c r="H789" s="26"/>
      <c r="I789"/>
      <c r="J789"/>
      <c r="K789"/>
      <c r="L789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W789"/>
      <c r="AX789"/>
      <c r="AY789"/>
      <c r="AZ789"/>
    </row>
    <row r="790" spans="1:52" s="42" customFormat="1" x14ac:dyDescent="0.3">
      <c r="A790"/>
      <c r="B790"/>
      <c r="C790"/>
      <c r="D790"/>
      <c r="E790"/>
      <c r="F790" s="22"/>
      <c r="G790" s="22"/>
      <c r="H790" s="26"/>
      <c r="I790"/>
      <c r="J790"/>
      <c r="K790"/>
      <c r="L790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W790"/>
      <c r="AX790"/>
      <c r="AY790"/>
      <c r="AZ790"/>
    </row>
    <row r="791" spans="1:52" s="42" customFormat="1" x14ac:dyDescent="0.3">
      <c r="A791"/>
      <c r="B791"/>
      <c r="C791"/>
      <c r="D791"/>
      <c r="E791"/>
      <c r="F791" s="22"/>
      <c r="G791" s="22"/>
      <c r="H791" s="26"/>
      <c r="I791"/>
      <c r="J791"/>
      <c r="K791"/>
      <c r="L79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W791"/>
      <c r="AX791"/>
      <c r="AY791"/>
      <c r="AZ791"/>
    </row>
    <row r="792" spans="1:52" s="42" customFormat="1" x14ac:dyDescent="0.3">
      <c r="A792"/>
      <c r="B792"/>
      <c r="C792"/>
      <c r="D792"/>
      <c r="E792"/>
      <c r="F792" s="22"/>
      <c r="G792" s="22"/>
      <c r="H792" s="26"/>
      <c r="I792"/>
      <c r="J792"/>
      <c r="K792"/>
      <c r="L792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W792"/>
      <c r="AX792"/>
      <c r="AY792"/>
      <c r="AZ792"/>
    </row>
    <row r="793" spans="1:52" s="42" customFormat="1" x14ac:dyDescent="0.3">
      <c r="A793"/>
      <c r="B793"/>
      <c r="C793"/>
      <c r="D793"/>
      <c r="E793"/>
      <c r="F793" s="22"/>
      <c r="G793" s="22"/>
      <c r="H793" s="26"/>
      <c r="I793"/>
      <c r="J793"/>
      <c r="K793"/>
      <c r="L793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W793"/>
      <c r="AX793"/>
      <c r="AY793"/>
      <c r="AZ793"/>
    </row>
    <row r="794" spans="1:52" s="42" customFormat="1" x14ac:dyDescent="0.3">
      <c r="A794"/>
      <c r="B794"/>
      <c r="C794"/>
      <c r="D794"/>
      <c r="E794"/>
      <c r="F794" s="22"/>
      <c r="G794" s="22"/>
      <c r="H794" s="26"/>
      <c r="I794"/>
      <c r="J794"/>
      <c r="K794"/>
      <c r="L794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W794"/>
      <c r="AX794"/>
      <c r="AY794"/>
      <c r="AZ794"/>
    </row>
    <row r="795" spans="1:52" s="42" customFormat="1" x14ac:dyDescent="0.3">
      <c r="A795"/>
      <c r="B795"/>
      <c r="C795"/>
      <c r="D795"/>
      <c r="E795"/>
      <c r="F795" s="22"/>
      <c r="G795" s="22"/>
      <c r="H795" s="26"/>
      <c r="I795"/>
      <c r="J795"/>
      <c r="K795"/>
      <c r="L795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W795"/>
      <c r="AX795"/>
      <c r="AY795"/>
      <c r="AZ795"/>
    </row>
    <row r="796" spans="1:52" s="42" customFormat="1" x14ac:dyDescent="0.3">
      <c r="A796"/>
      <c r="B796"/>
      <c r="C796"/>
      <c r="D796"/>
      <c r="E796"/>
      <c r="F796" s="22"/>
      <c r="G796" s="22"/>
      <c r="H796" s="26"/>
      <c r="I796"/>
      <c r="J796"/>
      <c r="K796"/>
      <c r="L796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W796"/>
      <c r="AX796"/>
      <c r="AY796"/>
      <c r="AZ796"/>
    </row>
    <row r="797" spans="1:52" s="42" customFormat="1" x14ac:dyDescent="0.3">
      <c r="A797"/>
      <c r="B797"/>
      <c r="C797"/>
      <c r="D797"/>
      <c r="E797"/>
      <c r="F797" s="22"/>
      <c r="G797" s="22"/>
      <c r="H797" s="26"/>
      <c r="I797"/>
      <c r="J797"/>
      <c r="K797"/>
      <c r="L797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W797"/>
      <c r="AX797"/>
      <c r="AY797"/>
      <c r="AZ797"/>
    </row>
    <row r="798" spans="1:52" s="42" customFormat="1" x14ac:dyDescent="0.3">
      <c r="A798"/>
      <c r="B798"/>
      <c r="C798"/>
      <c r="D798"/>
      <c r="E798"/>
      <c r="F798" s="22"/>
      <c r="G798" s="22"/>
      <c r="H798" s="26"/>
      <c r="I798"/>
      <c r="J798"/>
      <c r="K798"/>
      <c r="L798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W798"/>
      <c r="AX798"/>
      <c r="AY798"/>
      <c r="AZ798"/>
    </row>
    <row r="799" spans="1:52" s="42" customFormat="1" x14ac:dyDescent="0.3">
      <c r="A799"/>
      <c r="B799"/>
      <c r="C799"/>
      <c r="D799"/>
      <c r="E799"/>
      <c r="F799" s="22"/>
      <c r="G799" s="22"/>
      <c r="H799" s="26"/>
      <c r="I799"/>
      <c r="J799"/>
      <c r="K799"/>
      <c r="L799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W799"/>
      <c r="AX799"/>
      <c r="AY799"/>
      <c r="AZ799"/>
    </row>
    <row r="800" spans="1:52" s="42" customFormat="1" x14ac:dyDescent="0.3">
      <c r="A800"/>
      <c r="B800"/>
      <c r="C800"/>
      <c r="D800"/>
      <c r="E800"/>
      <c r="F800" s="22"/>
      <c r="G800" s="22"/>
      <c r="H800" s="26"/>
      <c r="I800"/>
      <c r="J800"/>
      <c r="K800"/>
      <c r="L800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W800"/>
      <c r="AX800"/>
      <c r="AY800"/>
      <c r="AZ800"/>
    </row>
    <row r="801" spans="1:52" s="42" customFormat="1" x14ac:dyDescent="0.3">
      <c r="A801"/>
      <c r="B801"/>
      <c r="C801"/>
      <c r="D801"/>
      <c r="E801"/>
      <c r="F801" s="22"/>
      <c r="G801" s="22"/>
      <c r="H801" s="26"/>
      <c r="I801"/>
      <c r="J801"/>
      <c r="K801"/>
      <c r="L80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W801"/>
      <c r="AX801"/>
      <c r="AY801"/>
      <c r="AZ801"/>
    </row>
    <row r="802" spans="1:52" s="42" customFormat="1" x14ac:dyDescent="0.3">
      <c r="A802"/>
      <c r="B802"/>
      <c r="C802"/>
      <c r="D802"/>
      <c r="E802"/>
      <c r="F802" s="22"/>
      <c r="G802" s="22"/>
      <c r="H802" s="26"/>
      <c r="I802"/>
      <c r="J802"/>
      <c r="K802"/>
      <c r="L802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W802"/>
      <c r="AX802"/>
      <c r="AY802"/>
      <c r="AZ802"/>
    </row>
    <row r="803" spans="1:52" s="42" customFormat="1" x14ac:dyDescent="0.3">
      <c r="A803"/>
      <c r="B803"/>
      <c r="C803"/>
      <c r="D803"/>
      <c r="E803"/>
      <c r="F803" s="22"/>
      <c r="G803" s="22"/>
      <c r="H803" s="26"/>
      <c r="I803"/>
      <c r="J803"/>
      <c r="K803"/>
      <c r="L803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W803"/>
      <c r="AX803"/>
      <c r="AY803"/>
      <c r="AZ803"/>
    </row>
    <row r="804" spans="1:52" s="42" customFormat="1" x14ac:dyDescent="0.3">
      <c r="A804"/>
      <c r="B804"/>
      <c r="C804"/>
      <c r="D804"/>
      <c r="E804"/>
      <c r="F804" s="22"/>
      <c r="G804" s="22"/>
      <c r="H804" s="26"/>
      <c r="I804"/>
      <c r="J804"/>
      <c r="K804"/>
      <c r="L804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W804"/>
      <c r="AX804"/>
      <c r="AY804"/>
      <c r="AZ804"/>
    </row>
    <row r="805" spans="1:52" s="42" customFormat="1" x14ac:dyDescent="0.3">
      <c r="A805"/>
      <c r="B805"/>
      <c r="C805"/>
      <c r="D805"/>
      <c r="E805"/>
      <c r="F805" s="22"/>
      <c r="G805" s="22"/>
      <c r="H805" s="26"/>
      <c r="I805"/>
      <c r="J805"/>
      <c r="K805"/>
      <c r="L805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W805"/>
      <c r="AX805"/>
      <c r="AY805"/>
      <c r="AZ805"/>
    </row>
    <row r="806" spans="1:52" s="42" customFormat="1" x14ac:dyDescent="0.3">
      <c r="A806"/>
      <c r="B806"/>
      <c r="C806"/>
      <c r="D806"/>
      <c r="E806"/>
      <c r="F806" s="22"/>
      <c r="G806" s="22"/>
      <c r="H806" s="26"/>
      <c r="I806"/>
      <c r="J806"/>
      <c r="K806"/>
      <c r="L806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W806"/>
      <c r="AX806"/>
      <c r="AY806"/>
      <c r="AZ806"/>
    </row>
    <row r="807" spans="1:52" s="42" customFormat="1" x14ac:dyDescent="0.3">
      <c r="A807"/>
      <c r="B807"/>
      <c r="C807"/>
      <c r="D807"/>
      <c r="E807"/>
      <c r="F807" s="22"/>
      <c r="G807" s="22"/>
      <c r="H807" s="26"/>
      <c r="I807"/>
      <c r="J807"/>
      <c r="K807"/>
      <c r="L807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W807"/>
      <c r="AX807"/>
      <c r="AY807"/>
      <c r="AZ807"/>
    </row>
    <row r="808" spans="1:52" s="42" customFormat="1" x14ac:dyDescent="0.3">
      <c r="A808"/>
      <c r="B808"/>
      <c r="C808"/>
      <c r="D808"/>
      <c r="E808"/>
      <c r="F808" s="22"/>
      <c r="G808" s="22"/>
      <c r="H808" s="26"/>
      <c r="I808"/>
      <c r="J808"/>
      <c r="K808"/>
      <c r="L808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W808"/>
      <c r="AX808"/>
      <c r="AY808"/>
      <c r="AZ808"/>
    </row>
    <row r="809" spans="1:52" s="42" customFormat="1" x14ac:dyDescent="0.3">
      <c r="A809"/>
      <c r="B809"/>
      <c r="C809"/>
      <c r="D809"/>
      <c r="E809"/>
      <c r="F809" s="22"/>
      <c r="G809" s="22"/>
      <c r="H809" s="26"/>
      <c r="I809"/>
      <c r="J809"/>
      <c r="K809"/>
      <c r="L809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W809"/>
      <c r="AX809"/>
      <c r="AY809"/>
      <c r="AZ809"/>
    </row>
    <row r="810" spans="1:52" s="42" customFormat="1" x14ac:dyDescent="0.3">
      <c r="A810"/>
      <c r="B810"/>
      <c r="C810"/>
      <c r="D810"/>
      <c r="E810"/>
      <c r="F810" s="22"/>
      <c r="G810" s="22"/>
      <c r="H810" s="26"/>
      <c r="I810"/>
      <c r="J810"/>
      <c r="K810"/>
      <c r="L810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W810"/>
      <c r="AX810"/>
      <c r="AY810"/>
      <c r="AZ810"/>
    </row>
    <row r="811" spans="1:52" s="42" customFormat="1" x14ac:dyDescent="0.3">
      <c r="A811"/>
      <c r="B811"/>
      <c r="C811"/>
      <c r="D811"/>
      <c r="E811"/>
      <c r="F811" s="22"/>
      <c r="G811" s="22"/>
      <c r="H811" s="26"/>
      <c r="I811"/>
      <c r="J811"/>
      <c r="K811"/>
      <c r="L81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W811"/>
      <c r="AX811"/>
      <c r="AY811"/>
      <c r="AZ811"/>
    </row>
    <row r="812" spans="1:52" s="42" customFormat="1" x14ac:dyDescent="0.3">
      <c r="A812"/>
      <c r="B812"/>
      <c r="C812"/>
      <c r="D812"/>
      <c r="E812"/>
      <c r="F812" s="22"/>
      <c r="G812" s="22"/>
      <c r="H812" s="26"/>
      <c r="I812"/>
      <c r="J812"/>
      <c r="K812"/>
      <c r="L812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W812"/>
      <c r="AX812"/>
      <c r="AY812"/>
      <c r="AZ812"/>
    </row>
    <row r="813" spans="1:52" s="42" customFormat="1" x14ac:dyDescent="0.3">
      <c r="A813"/>
      <c r="B813"/>
      <c r="C813"/>
      <c r="D813"/>
      <c r="E813"/>
      <c r="F813" s="22"/>
      <c r="G813" s="22"/>
      <c r="H813" s="26"/>
      <c r="I813"/>
      <c r="J813"/>
      <c r="K813"/>
      <c r="L813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W813"/>
      <c r="AX813"/>
      <c r="AY813"/>
      <c r="AZ813"/>
    </row>
    <row r="814" spans="1:52" s="42" customFormat="1" x14ac:dyDescent="0.3">
      <c r="A814"/>
      <c r="B814"/>
      <c r="C814"/>
      <c r="D814"/>
      <c r="E814"/>
      <c r="F814" s="22"/>
      <c r="G814" s="22"/>
      <c r="H814" s="26"/>
      <c r="I814"/>
      <c r="J814"/>
      <c r="K814"/>
      <c r="L814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W814"/>
      <c r="AX814"/>
      <c r="AY814"/>
      <c r="AZ814"/>
    </row>
    <row r="815" spans="1:52" s="42" customFormat="1" x14ac:dyDescent="0.3">
      <c r="A815"/>
      <c r="B815"/>
      <c r="C815"/>
      <c r="D815"/>
      <c r="E815"/>
      <c r="F815" s="22"/>
      <c r="G815" s="22"/>
      <c r="H815" s="26"/>
      <c r="I815"/>
      <c r="J815"/>
      <c r="K815"/>
      <c r="L815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W815"/>
      <c r="AX815"/>
      <c r="AY815"/>
      <c r="AZ815"/>
    </row>
    <row r="816" spans="1:52" s="42" customFormat="1" x14ac:dyDescent="0.3">
      <c r="A816"/>
      <c r="B816"/>
      <c r="C816"/>
      <c r="D816"/>
      <c r="E816"/>
      <c r="F816" s="22"/>
      <c r="G816" s="22"/>
      <c r="H816" s="26"/>
      <c r="I816"/>
      <c r="J816"/>
      <c r="K816"/>
      <c r="L816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W816"/>
      <c r="AX816"/>
      <c r="AY816"/>
      <c r="AZ816"/>
    </row>
    <row r="817" spans="1:52" s="42" customFormat="1" x14ac:dyDescent="0.3">
      <c r="A817"/>
      <c r="B817"/>
      <c r="C817"/>
      <c r="D817"/>
      <c r="E817"/>
      <c r="F817" s="22"/>
      <c r="G817" s="22"/>
      <c r="H817" s="26"/>
      <c r="I817"/>
      <c r="J817"/>
      <c r="K817"/>
      <c r="L817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W817"/>
      <c r="AX817"/>
      <c r="AY817"/>
      <c r="AZ817"/>
    </row>
    <row r="818" spans="1:52" s="42" customFormat="1" x14ac:dyDescent="0.3">
      <c r="A818"/>
      <c r="B818"/>
      <c r="C818"/>
      <c r="D818"/>
      <c r="E818"/>
      <c r="F818" s="22"/>
      <c r="G818" s="22"/>
      <c r="H818" s="26"/>
      <c r="I818"/>
      <c r="J818"/>
      <c r="K818"/>
      <c r="L818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W818"/>
      <c r="AX818"/>
      <c r="AY818"/>
      <c r="AZ818"/>
    </row>
    <row r="819" spans="1:52" s="42" customFormat="1" x14ac:dyDescent="0.3">
      <c r="A819"/>
      <c r="B819"/>
      <c r="C819"/>
      <c r="D819"/>
      <c r="E819"/>
      <c r="F819" s="22"/>
      <c r="G819" s="22"/>
      <c r="H819" s="26"/>
      <c r="I819"/>
      <c r="J819"/>
      <c r="K819"/>
      <c r="L819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W819"/>
      <c r="AX819"/>
      <c r="AY819"/>
      <c r="AZ819"/>
    </row>
    <row r="820" spans="1:52" s="42" customFormat="1" x14ac:dyDescent="0.3">
      <c r="A820"/>
      <c r="B820"/>
      <c r="C820"/>
      <c r="D820"/>
      <c r="E820"/>
      <c r="F820" s="22"/>
      <c r="G820" s="22"/>
      <c r="H820" s="26"/>
      <c r="I820"/>
      <c r="J820"/>
      <c r="K820"/>
      <c r="L820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W820"/>
      <c r="AX820"/>
      <c r="AY820"/>
      <c r="AZ820"/>
    </row>
    <row r="821" spans="1:52" s="42" customFormat="1" x14ac:dyDescent="0.3">
      <c r="A821"/>
      <c r="B821"/>
      <c r="C821"/>
      <c r="D821"/>
      <c r="E821"/>
      <c r="F821" s="22"/>
      <c r="G821" s="22"/>
      <c r="H821" s="26"/>
      <c r="I821"/>
      <c r="J821"/>
      <c r="K821"/>
      <c r="L82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W821"/>
      <c r="AX821"/>
      <c r="AY821"/>
      <c r="AZ821"/>
    </row>
    <row r="822" spans="1:52" s="42" customFormat="1" x14ac:dyDescent="0.3">
      <c r="A822"/>
      <c r="B822"/>
      <c r="C822"/>
      <c r="D822"/>
      <c r="E822"/>
      <c r="F822" s="22"/>
      <c r="G822" s="22"/>
      <c r="H822" s="26"/>
      <c r="I822"/>
      <c r="J822"/>
      <c r="K822"/>
      <c r="L822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W822"/>
      <c r="AX822"/>
      <c r="AY822"/>
      <c r="AZ822"/>
    </row>
    <row r="823" spans="1:52" s="42" customFormat="1" x14ac:dyDescent="0.3">
      <c r="A823"/>
      <c r="B823"/>
      <c r="C823"/>
      <c r="D823"/>
      <c r="E823"/>
      <c r="F823" s="22"/>
      <c r="G823" s="22"/>
      <c r="H823" s="26"/>
      <c r="I823"/>
      <c r="J823"/>
      <c r="K823"/>
      <c r="L823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W823"/>
      <c r="AX823"/>
      <c r="AY823"/>
      <c r="AZ823"/>
    </row>
    <row r="824" spans="1:52" s="42" customFormat="1" x14ac:dyDescent="0.3">
      <c r="A824"/>
      <c r="B824"/>
      <c r="C824"/>
      <c r="D824"/>
      <c r="E824"/>
      <c r="F824" s="22"/>
      <c r="G824" s="22"/>
      <c r="H824" s="26"/>
      <c r="I824"/>
      <c r="J824"/>
      <c r="K824"/>
      <c r="L824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W824"/>
      <c r="AX824"/>
      <c r="AY824"/>
      <c r="AZ824"/>
    </row>
    <row r="825" spans="1:52" s="42" customFormat="1" x14ac:dyDescent="0.3">
      <c r="A825"/>
      <c r="B825"/>
      <c r="C825"/>
      <c r="D825"/>
      <c r="E825"/>
      <c r="F825" s="22"/>
      <c r="G825" s="22"/>
      <c r="H825" s="26"/>
      <c r="I825"/>
      <c r="J825"/>
      <c r="K825"/>
      <c r="L825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W825"/>
      <c r="AX825"/>
      <c r="AY825"/>
      <c r="AZ825"/>
    </row>
    <row r="826" spans="1:52" s="42" customFormat="1" x14ac:dyDescent="0.3">
      <c r="A826"/>
      <c r="B826"/>
      <c r="C826"/>
      <c r="D826"/>
      <c r="E826"/>
      <c r="F826" s="22"/>
      <c r="G826" s="22"/>
      <c r="H826" s="26"/>
      <c r="I826"/>
      <c r="J826"/>
      <c r="K826"/>
      <c r="L826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W826"/>
      <c r="AX826"/>
      <c r="AY826"/>
      <c r="AZ826"/>
    </row>
    <row r="827" spans="1:52" s="42" customFormat="1" x14ac:dyDescent="0.3">
      <c r="A827"/>
      <c r="B827"/>
      <c r="C827"/>
      <c r="D827"/>
      <c r="E827"/>
      <c r="F827" s="22"/>
      <c r="G827" s="22"/>
      <c r="H827" s="26"/>
      <c r="I827"/>
      <c r="J827"/>
      <c r="K827"/>
      <c r="L827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W827"/>
      <c r="AX827"/>
      <c r="AY827"/>
      <c r="AZ827"/>
    </row>
    <row r="828" spans="1:52" s="42" customFormat="1" x14ac:dyDescent="0.3">
      <c r="A828"/>
      <c r="B828"/>
      <c r="C828"/>
      <c r="D828"/>
      <c r="E828"/>
      <c r="F828" s="22"/>
      <c r="G828" s="22"/>
      <c r="H828" s="26"/>
      <c r="I828"/>
      <c r="J828"/>
      <c r="K828"/>
      <c r="L828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W828"/>
      <c r="AX828"/>
      <c r="AY828"/>
      <c r="AZ828"/>
    </row>
    <row r="829" spans="1:52" s="42" customFormat="1" x14ac:dyDescent="0.3">
      <c r="A829"/>
      <c r="B829"/>
      <c r="C829"/>
      <c r="D829"/>
      <c r="E829"/>
      <c r="F829" s="22"/>
      <c r="G829" s="22"/>
      <c r="H829" s="26"/>
      <c r="I829"/>
      <c r="J829"/>
      <c r="K829"/>
      <c r="L829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W829"/>
      <c r="AX829"/>
      <c r="AY829"/>
      <c r="AZ829"/>
    </row>
    <row r="830" spans="1:52" s="42" customFormat="1" x14ac:dyDescent="0.3">
      <c r="A830"/>
      <c r="B830"/>
      <c r="C830"/>
      <c r="D830"/>
      <c r="E830"/>
      <c r="F830" s="22"/>
      <c r="G830" s="22"/>
      <c r="H830" s="26"/>
      <c r="I830"/>
      <c r="J830"/>
      <c r="K830"/>
      <c r="L830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W830"/>
      <c r="AX830"/>
      <c r="AY830"/>
      <c r="AZ830"/>
    </row>
    <row r="831" spans="1:52" s="42" customFormat="1" x14ac:dyDescent="0.3">
      <c r="A831"/>
      <c r="B831"/>
      <c r="C831"/>
      <c r="D831"/>
      <c r="E831"/>
      <c r="F831" s="22"/>
      <c r="G831" s="22"/>
      <c r="H831" s="26"/>
      <c r="I831"/>
      <c r="J831"/>
      <c r="K831"/>
      <c r="L8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W831"/>
      <c r="AX831"/>
      <c r="AY831"/>
      <c r="AZ831"/>
    </row>
    <row r="832" spans="1:52" s="42" customFormat="1" x14ac:dyDescent="0.3">
      <c r="A832"/>
      <c r="B832"/>
      <c r="C832"/>
      <c r="D832"/>
      <c r="E832"/>
      <c r="F832" s="22"/>
      <c r="G832" s="22"/>
      <c r="H832" s="26"/>
      <c r="I832"/>
      <c r="J832"/>
      <c r="K832"/>
      <c r="L832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W832"/>
      <c r="AX832"/>
      <c r="AY832"/>
      <c r="AZ832"/>
    </row>
    <row r="833" spans="1:52" s="42" customFormat="1" x14ac:dyDescent="0.3">
      <c r="A833"/>
      <c r="B833"/>
      <c r="C833"/>
      <c r="D833"/>
      <c r="E833"/>
      <c r="F833" s="22"/>
      <c r="G833" s="22"/>
      <c r="H833" s="26"/>
      <c r="I833"/>
      <c r="J833"/>
      <c r="K833"/>
      <c r="L833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W833"/>
      <c r="AX833"/>
      <c r="AY833"/>
      <c r="AZ833"/>
    </row>
    <row r="834" spans="1:52" s="42" customFormat="1" x14ac:dyDescent="0.3">
      <c r="A834"/>
      <c r="B834"/>
      <c r="C834"/>
      <c r="D834"/>
      <c r="E834"/>
      <c r="F834" s="22"/>
      <c r="G834" s="22"/>
      <c r="H834" s="26"/>
      <c r="I834"/>
      <c r="J834"/>
      <c r="K834"/>
      <c r="L834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W834"/>
      <c r="AX834"/>
      <c r="AY834"/>
      <c r="AZ834"/>
    </row>
    <row r="835" spans="1:52" s="42" customFormat="1" x14ac:dyDescent="0.3">
      <c r="A835"/>
      <c r="B835"/>
      <c r="C835"/>
      <c r="D835"/>
      <c r="E835"/>
      <c r="F835" s="22"/>
      <c r="G835" s="22"/>
      <c r="H835" s="26"/>
      <c r="I835"/>
      <c r="J835"/>
      <c r="K835"/>
      <c r="L835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W835"/>
      <c r="AX835"/>
      <c r="AY835"/>
      <c r="AZ835"/>
    </row>
    <row r="836" spans="1:52" s="42" customFormat="1" x14ac:dyDescent="0.3">
      <c r="A836"/>
      <c r="B836"/>
      <c r="C836"/>
      <c r="D836"/>
      <c r="E836"/>
      <c r="F836" s="22"/>
      <c r="G836" s="22"/>
      <c r="H836" s="26"/>
      <c r="I836"/>
      <c r="J836"/>
      <c r="K836"/>
      <c r="L836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W836"/>
      <c r="AX836"/>
      <c r="AY836"/>
      <c r="AZ836"/>
    </row>
    <row r="837" spans="1:52" s="42" customFormat="1" x14ac:dyDescent="0.3">
      <c r="A837"/>
      <c r="B837"/>
      <c r="C837"/>
      <c r="D837"/>
      <c r="E837"/>
      <c r="F837" s="22"/>
      <c r="G837" s="22"/>
      <c r="H837" s="26"/>
      <c r="I837"/>
      <c r="J837"/>
      <c r="K837"/>
      <c r="L837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W837"/>
      <c r="AX837"/>
      <c r="AY837"/>
      <c r="AZ837"/>
    </row>
    <row r="838" spans="1:52" s="42" customFormat="1" x14ac:dyDescent="0.3">
      <c r="A838"/>
      <c r="B838"/>
      <c r="C838"/>
      <c r="D838"/>
      <c r="E838"/>
      <c r="F838" s="22"/>
      <c r="G838" s="22"/>
      <c r="H838" s="26"/>
      <c r="I838"/>
      <c r="J838"/>
      <c r="K838"/>
      <c r="L838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W838"/>
      <c r="AX838"/>
      <c r="AY838"/>
      <c r="AZ838"/>
    </row>
    <row r="839" spans="1:52" s="42" customFormat="1" x14ac:dyDescent="0.3">
      <c r="A839"/>
      <c r="B839"/>
      <c r="C839"/>
      <c r="D839"/>
      <c r="E839"/>
      <c r="F839" s="22"/>
      <c r="G839" s="22"/>
      <c r="H839" s="26"/>
      <c r="I839"/>
      <c r="J839"/>
      <c r="K839"/>
      <c r="L839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W839"/>
      <c r="AX839"/>
      <c r="AY839"/>
      <c r="AZ839"/>
    </row>
    <row r="840" spans="1:52" s="42" customFormat="1" x14ac:dyDescent="0.3">
      <c r="A840"/>
      <c r="B840"/>
      <c r="C840"/>
      <c r="D840"/>
      <c r="E840"/>
      <c r="F840" s="22"/>
      <c r="G840" s="22"/>
      <c r="H840" s="26"/>
      <c r="I840"/>
      <c r="J840"/>
      <c r="K840"/>
      <c r="L840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W840"/>
      <c r="AX840"/>
      <c r="AY840"/>
      <c r="AZ840"/>
    </row>
    <row r="841" spans="1:52" s="42" customFormat="1" x14ac:dyDescent="0.3">
      <c r="A841"/>
      <c r="B841"/>
      <c r="C841"/>
      <c r="D841"/>
      <c r="E841"/>
      <c r="F841" s="22"/>
      <c r="G841" s="22"/>
      <c r="H841" s="26"/>
      <c r="I841"/>
      <c r="J841"/>
      <c r="K841"/>
      <c r="L84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W841"/>
      <c r="AX841"/>
      <c r="AY841"/>
      <c r="AZ841"/>
    </row>
    <row r="842" spans="1:52" s="42" customFormat="1" x14ac:dyDescent="0.3">
      <c r="A842"/>
      <c r="B842"/>
      <c r="C842"/>
      <c r="D842"/>
      <c r="E842"/>
      <c r="F842" s="22"/>
      <c r="G842" s="22"/>
      <c r="H842" s="26"/>
      <c r="I842"/>
      <c r="J842"/>
      <c r="K842"/>
      <c r="L842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W842"/>
      <c r="AX842"/>
      <c r="AY842"/>
      <c r="AZ842"/>
    </row>
    <row r="843" spans="1:52" s="42" customFormat="1" x14ac:dyDescent="0.3">
      <c r="A843"/>
      <c r="B843"/>
      <c r="C843"/>
      <c r="D843"/>
      <c r="E843"/>
      <c r="F843" s="22"/>
      <c r="G843" s="22"/>
      <c r="H843" s="26"/>
      <c r="I843"/>
      <c r="J843"/>
      <c r="K843"/>
      <c r="L843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W843"/>
      <c r="AX843"/>
      <c r="AY843"/>
      <c r="AZ843"/>
    </row>
    <row r="844" spans="1:52" s="42" customFormat="1" x14ac:dyDescent="0.3">
      <c r="A844"/>
      <c r="B844"/>
      <c r="C844"/>
      <c r="D844"/>
      <c r="E844"/>
      <c r="F844" s="22"/>
      <c r="G844" s="22"/>
      <c r="H844" s="26"/>
      <c r="I844"/>
      <c r="J844"/>
      <c r="K844"/>
      <c r="L844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W844"/>
      <c r="AX844"/>
      <c r="AY844"/>
      <c r="AZ844"/>
    </row>
    <row r="845" spans="1:52" s="42" customFormat="1" x14ac:dyDescent="0.3">
      <c r="A845"/>
      <c r="B845"/>
      <c r="C845"/>
      <c r="D845"/>
      <c r="E845"/>
      <c r="F845" s="22"/>
      <c r="G845" s="22"/>
      <c r="H845" s="26"/>
      <c r="I845"/>
      <c r="J845"/>
      <c r="K845"/>
      <c r="L845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W845"/>
      <c r="AX845"/>
      <c r="AY845"/>
      <c r="AZ845"/>
    </row>
    <row r="846" spans="1:52" s="42" customFormat="1" x14ac:dyDescent="0.3">
      <c r="A846"/>
      <c r="B846"/>
      <c r="C846"/>
      <c r="D846"/>
      <c r="E846"/>
      <c r="F846" s="22"/>
      <c r="G846" s="22"/>
      <c r="H846" s="26"/>
      <c r="I846"/>
      <c r="J846"/>
      <c r="K846"/>
      <c r="L846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W846"/>
      <c r="AX846"/>
      <c r="AY846"/>
      <c r="AZ846"/>
    </row>
    <row r="847" spans="1:52" s="42" customFormat="1" x14ac:dyDescent="0.3">
      <c r="A847"/>
      <c r="B847"/>
      <c r="C847"/>
      <c r="D847"/>
      <c r="E847"/>
      <c r="F847" s="22"/>
      <c r="G847" s="22"/>
      <c r="H847" s="26"/>
      <c r="I847"/>
      <c r="J847"/>
      <c r="K847"/>
      <c r="L847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W847"/>
      <c r="AX847"/>
      <c r="AY847"/>
      <c r="AZ847"/>
    </row>
    <row r="848" spans="1:52" s="42" customFormat="1" x14ac:dyDescent="0.3">
      <c r="A848"/>
      <c r="B848"/>
      <c r="C848"/>
      <c r="D848"/>
      <c r="E848"/>
      <c r="F848" s="22"/>
      <c r="G848" s="22"/>
      <c r="H848" s="26"/>
      <c r="I848"/>
      <c r="J848"/>
      <c r="K848"/>
      <c r="L848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W848"/>
      <c r="AX848"/>
      <c r="AY848"/>
      <c r="AZ848"/>
    </row>
    <row r="849" spans="1:52" s="42" customFormat="1" x14ac:dyDescent="0.3">
      <c r="A849"/>
      <c r="B849"/>
      <c r="C849"/>
      <c r="D849"/>
      <c r="E849"/>
      <c r="F849" s="22"/>
      <c r="G849" s="22"/>
      <c r="H849" s="26"/>
      <c r="I849"/>
      <c r="J849"/>
      <c r="K849"/>
      <c r="L849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W849"/>
      <c r="AX849"/>
      <c r="AY849"/>
      <c r="AZ849"/>
    </row>
    <row r="850" spans="1:52" s="42" customFormat="1" x14ac:dyDescent="0.3">
      <c r="A850"/>
      <c r="B850"/>
      <c r="C850"/>
      <c r="D850"/>
      <c r="E850"/>
      <c r="F850" s="22"/>
      <c r="G850" s="22"/>
      <c r="H850" s="26"/>
      <c r="I850"/>
      <c r="J850"/>
      <c r="K850"/>
      <c r="L850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W850"/>
      <c r="AX850"/>
      <c r="AY850"/>
      <c r="AZ850"/>
    </row>
    <row r="851" spans="1:52" s="42" customFormat="1" x14ac:dyDescent="0.3">
      <c r="A851"/>
      <c r="B851"/>
      <c r="C851"/>
      <c r="D851"/>
      <c r="E851"/>
      <c r="F851" s="22"/>
      <c r="G851" s="22"/>
      <c r="H851" s="26"/>
      <c r="I851"/>
      <c r="J851"/>
      <c r="K851"/>
      <c r="L85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W851"/>
      <c r="AX851"/>
      <c r="AY851"/>
      <c r="AZ851"/>
    </row>
    <row r="852" spans="1:52" s="42" customFormat="1" x14ac:dyDescent="0.3">
      <c r="A852"/>
      <c r="B852"/>
      <c r="C852"/>
      <c r="D852"/>
      <c r="E852"/>
      <c r="F852" s="22"/>
      <c r="G852" s="22"/>
      <c r="H852" s="26"/>
      <c r="I852"/>
      <c r="J852"/>
      <c r="K852"/>
      <c r="L852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W852"/>
      <c r="AX852"/>
      <c r="AY852"/>
      <c r="AZ852"/>
    </row>
    <row r="853" spans="1:52" s="42" customFormat="1" x14ac:dyDescent="0.3">
      <c r="A853"/>
      <c r="B853"/>
      <c r="C853"/>
      <c r="D853"/>
      <c r="E853"/>
      <c r="F853" s="22"/>
      <c r="G853" s="22"/>
      <c r="H853" s="26"/>
      <c r="I853"/>
      <c r="J853"/>
      <c r="K853"/>
      <c r="L853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W853"/>
      <c r="AX853"/>
      <c r="AY853"/>
      <c r="AZ853"/>
    </row>
    <row r="854" spans="1:52" s="42" customFormat="1" x14ac:dyDescent="0.3">
      <c r="A854"/>
      <c r="B854"/>
      <c r="C854"/>
      <c r="D854"/>
      <c r="E854"/>
      <c r="F854" s="22"/>
      <c r="G854" s="22"/>
      <c r="H854" s="26"/>
      <c r="I854"/>
      <c r="J854"/>
      <c r="K854"/>
      <c r="L854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W854"/>
      <c r="AX854"/>
      <c r="AY854"/>
      <c r="AZ854"/>
    </row>
    <row r="855" spans="1:52" s="42" customFormat="1" x14ac:dyDescent="0.3">
      <c r="A855"/>
      <c r="B855"/>
      <c r="C855"/>
      <c r="D855"/>
      <c r="E855"/>
      <c r="F855" s="22"/>
      <c r="G855" s="22"/>
      <c r="H855" s="26"/>
      <c r="I855"/>
      <c r="J855"/>
      <c r="K855"/>
      <c r="L855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W855"/>
      <c r="AX855"/>
      <c r="AY855"/>
      <c r="AZ855"/>
    </row>
    <row r="856" spans="1:52" s="42" customFormat="1" x14ac:dyDescent="0.3">
      <c r="A856"/>
      <c r="B856"/>
      <c r="C856"/>
      <c r="D856"/>
      <c r="E856"/>
      <c r="F856" s="22"/>
      <c r="G856" s="22"/>
      <c r="H856" s="26"/>
      <c r="I856"/>
      <c r="J856"/>
      <c r="K856"/>
      <c r="L856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W856"/>
      <c r="AX856"/>
      <c r="AY856"/>
      <c r="AZ856"/>
    </row>
    <row r="857" spans="1:52" s="42" customFormat="1" x14ac:dyDescent="0.3">
      <c r="A857"/>
      <c r="B857"/>
      <c r="C857"/>
      <c r="D857"/>
      <c r="E857"/>
      <c r="F857" s="22"/>
      <c r="G857" s="22"/>
      <c r="H857" s="26"/>
      <c r="I857"/>
      <c r="J857"/>
      <c r="K857"/>
      <c r="L857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W857"/>
      <c r="AX857"/>
      <c r="AY857"/>
      <c r="AZ857"/>
    </row>
    <row r="858" spans="1:52" s="42" customFormat="1" x14ac:dyDescent="0.3">
      <c r="A858"/>
      <c r="B858"/>
      <c r="C858"/>
      <c r="D858"/>
      <c r="E858"/>
      <c r="F858" s="22"/>
      <c r="G858" s="22"/>
      <c r="H858" s="26"/>
      <c r="I858"/>
      <c r="J858"/>
      <c r="K858"/>
      <c r="L858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W858"/>
      <c r="AX858"/>
      <c r="AY858"/>
      <c r="AZ858"/>
    </row>
    <row r="859" spans="1:52" s="42" customFormat="1" x14ac:dyDescent="0.3">
      <c r="A859"/>
      <c r="B859"/>
      <c r="C859"/>
      <c r="D859"/>
      <c r="E859"/>
      <c r="F859" s="22"/>
      <c r="G859" s="22"/>
      <c r="H859" s="26"/>
      <c r="I859"/>
      <c r="J859"/>
      <c r="K859"/>
      <c r="L859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W859"/>
      <c r="AX859"/>
      <c r="AY859"/>
      <c r="AZ859"/>
    </row>
    <row r="860" spans="1:52" s="42" customFormat="1" x14ac:dyDescent="0.3">
      <c r="A860"/>
      <c r="B860"/>
      <c r="C860"/>
      <c r="D860"/>
      <c r="E860"/>
      <c r="F860" s="22"/>
      <c r="G860" s="22"/>
      <c r="H860" s="26"/>
      <c r="I860"/>
      <c r="J860"/>
      <c r="K860"/>
      <c r="L860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W860"/>
      <c r="AX860"/>
      <c r="AY860"/>
      <c r="AZ860"/>
    </row>
    <row r="861" spans="1:52" s="42" customFormat="1" x14ac:dyDescent="0.3">
      <c r="A861"/>
      <c r="B861"/>
      <c r="C861"/>
      <c r="D861"/>
      <c r="E861"/>
      <c r="F861" s="22"/>
      <c r="G861" s="22"/>
      <c r="H861" s="26"/>
      <c r="I861"/>
      <c r="J861"/>
      <c r="K861"/>
      <c r="L86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W861"/>
      <c r="AX861"/>
      <c r="AY861"/>
      <c r="AZ861"/>
    </row>
    <row r="862" spans="1:52" s="42" customFormat="1" x14ac:dyDescent="0.3">
      <c r="A862"/>
      <c r="B862"/>
      <c r="C862"/>
      <c r="D862"/>
      <c r="E862"/>
      <c r="F862" s="22"/>
      <c r="G862" s="22"/>
      <c r="H862" s="26"/>
      <c r="I862"/>
      <c r="J862"/>
      <c r="K862"/>
      <c r="L862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W862"/>
      <c r="AX862"/>
      <c r="AY862"/>
      <c r="AZ862"/>
    </row>
    <row r="863" spans="1:52" s="42" customFormat="1" x14ac:dyDescent="0.3">
      <c r="A863"/>
      <c r="B863"/>
      <c r="C863"/>
      <c r="D863"/>
      <c r="E863"/>
      <c r="F863" s="22"/>
      <c r="G863" s="22"/>
      <c r="H863" s="26"/>
      <c r="I863"/>
      <c r="J863"/>
      <c r="K863"/>
      <c r="L863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W863"/>
      <c r="AX863"/>
      <c r="AY863"/>
      <c r="AZ863"/>
    </row>
    <row r="864" spans="1:52" s="42" customFormat="1" x14ac:dyDescent="0.3">
      <c r="A864"/>
      <c r="B864"/>
      <c r="C864"/>
      <c r="D864"/>
      <c r="E864"/>
      <c r="F864" s="22"/>
      <c r="G864" s="22"/>
      <c r="H864" s="26"/>
      <c r="I864"/>
      <c r="J864"/>
      <c r="K864"/>
      <c r="L864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W864"/>
      <c r="AX864"/>
      <c r="AY864"/>
      <c r="AZ864"/>
    </row>
    <row r="865" spans="1:52" s="42" customFormat="1" x14ac:dyDescent="0.3">
      <c r="A865"/>
      <c r="B865"/>
      <c r="C865"/>
      <c r="D865"/>
      <c r="E865"/>
      <c r="F865" s="22"/>
      <c r="G865" s="22"/>
      <c r="H865" s="26"/>
      <c r="I865"/>
      <c r="J865"/>
      <c r="K865"/>
      <c r="L865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W865"/>
      <c r="AX865"/>
      <c r="AY865"/>
      <c r="AZ865"/>
    </row>
    <row r="866" spans="1:52" s="42" customFormat="1" x14ac:dyDescent="0.3">
      <c r="A866"/>
      <c r="B866"/>
      <c r="C866"/>
      <c r="D866"/>
      <c r="E866"/>
      <c r="F866" s="22"/>
      <c r="G866" s="22"/>
      <c r="H866" s="26"/>
      <c r="I866"/>
      <c r="J866"/>
      <c r="K866"/>
      <c r="L866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W866"/>
      <c r="AX866"/>
      <c r="AY866"/>
      <c r="AZ866"/>
    </row>
    <row r="867" spans="1:52" s="42" customFormat="1" x14ac:dyDescent="0.3">
      <c r="A867"/>
      <c r="B867"/>
      <c r="C867"/>
      <c r="D867"/>
      <c r="E867"/>
      <c r="F867" s="22"/>
      <c r="G867" s="22"/>
      <c r="H867" s="26"/>
      <c r="I867"/>
      <c r="J867"/>
      <c r="K867"/>
      <c r="L867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W867"/>
      <c r="AX867"/>
      <c r="AY867"/>
      <c r="AZ867"/>
    </row>
    <row r="868" spans="1:52" s="42" customFormat="1" x14ac:dyDescent="0.3">
      <c r="A868"/>
      <c r="B868"/>
      <c r="C868"/>
      <c r="D868"/>
      <c r="E868"/>
      <c r="F868" s="22"/>
      <c r="G868" s="22"/>
      <c r="H868" s="26"/>
      <c r="I868"/>
      <c r="J868"/>
      <c r="K868"/>
      <c r="L868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W868"/>
      <c r="AX868"/>
      <c r="AY868"/>
      <c r="AZ868"/>
    </row>
    <row r="869" spans="1:52" s="42" customFormat="1" x14ac:dyDescent="0.3">
      <c r="A869"/>
      <c r="B869"/>
      <c r="C869"/>
      <c r="D869"/>
      <c r="E869"/>
      <c r="F869" s="22"/>
      <c r="G869" s="22"/>
      <c r="H869" s="26"/>
      <c r="I869"/>
      <c r="J869"/>
      <c r="K869"/>
      <c r="L869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W869"/>
      <c r="AX869"/>
      <c r="AY869"/>
      <c r="AZ869"/>
    </row>
    <row r="870" spans="1:52" s="42" customFormat="1" x14ac:dyDescent="0.3">
      <c r="A870"/>
      <c r="B870"/>
      <c r="C870"/>
      <c r="D870"/>
      <c r="E870"/>
      <c r="F870" s="22"/>
      <c r="G870" s="22"/>
      <c r="H870" s="26"/>
      <c r="I870"/>
      <c r="J870"/>
      <c r="K870"/>
      <c r="L870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W870"/>
      <c r="AX870"/>
      <c r="AY870"/>
      <c r="AZ870"/>
    </row>
    <row r="871" spans="1:52" s="42" customFormat="1" x14ac:dyDescent="0.3">
      <c r="A871"/>
      <c r="B871"/>
      <c r="C871"/>
      <c r="D871"/>
      <c r="E871"/>
      <c r="F871" s="22"/>
      <c r="G871" s="22"/>
      <c r="H871" s="26"/>
      <c r="I871"/>
      <c r="J871"/>
      <c r="K871"/>
      <c r="L87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W871"/>
      <c r="AX871"/>
      <c r="AY871"/>
      <c r="AZ871"/>
    </row>
    <row r="872" spans="1:52" s="42" customFormat="1" x14ac:dyDescent="0.3">
      <c r="A872"/>
      <c r="B872"/>
      <c r="C872"/>
      <c r="D872"/>
      <c r="E872"/>
      <c r="F872" s="22"/>
      <c r="G872" s="22"/>
      <c r="H872" s="26"/>
      <c r="I872"/>
      <c r="J872"/>
      <c r="K872"/>
      <c r="L872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W872"/>
      <c r="AX872"/>
      <c r="AY872"/>
      <c r="AZ872"/>
    </row>
    <row r="873" spans="1:52" s="42" customFormat="1" x14ac:dyDescent="0.3">
      <c r="A873"/>
      <c r="B873"/>
      <c r="C873"/>
      <c r="D873"/>
      <c r="E873"/>
      <c r="F873" s="22"/>
      <c r="G873" s="22"/>
      <c r="H873" s="26"/>
      <c r="I873"/>
      <c r="J873"/>
      <c r="K873"/>
      <c r="L873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W873"/>
      <c r="AX873"/>
      <c r="AY873"/>
      <c r="AZ873"/>
    </row>
    <row r="874" spans="1:52" s="42" customFormat="1" x14ac:dyDescent="0.3">
      <c r="A874"/>
      <c r="B874"/>
      <c r="C874"/>
      <c r="D874"/>
      <c r="E874"/>
      <c r="F874" s="22"/>
      <c r="G874" s="22"/>
      <c r="H874" s="26"/>
      <c r="I874"/>
      <c r="J874"/>
      <c r="K874"/>
      <c r="L874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W874"/>
      <c r="AX874"/>
      <c r="AY874"/>
      <c r="AZ874"/>
    </row>
    <row r="875" spans="1:52" s="42" customFormat="1" x14ac:dyDescent="0.3">
      <c r="A875"/>
      <c r="B875"/>
      <c r="C875"/>
      <c r="D875"/>
      <c r="E875"/>
      <c r="F875" s="22"/>
      <c r="G875" s="22"/>
      <c r="H875" s="26"/>
      <c r="I875"/>
      <c r="J875"/>
      <c r="K875"/>
      <c r="L875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W875"/>
      <c r="AX875"/>
      <c r="AY875"/>
      <c r="AZ875"/>
    </row>
    <row r="876" spans="1:52" s="42" customFormat="1" x14ac:dyDescent="0.3">
      <c r="A876"/>
      <c r="B876"/>
      <c r="C876"/>
      <c r="D876"/>
      <c r="E876"/>
      <c r="F876" s="22"/>
      <c r="G876" s="22"/>
      <c r="H876" s="26"/>
      <c r="I876"/>
      <c r="J876"/>
      <c r="K876"/>
      <c r="L876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W876"/>
      <c r="AX876"/>
      <c r="AY876"/>
      <c r="AZ876"/>
    </row>
    <row r="877" spans="1:52" s="42" customFormat="1" x14ac:dyDescent="0.3">
      <c r="A877"/>
      <c r="B877"/>
      <c r="C877"/>
      <c r="D877"/>
      <c r="E877"/>
      <c r="F877" s="22"/>
      <c r="G877" s="22"/>
      <c r="H877" s="26"/>
      <c r="I877"/>
      <c r="J877"/>
      <c r="K877"/>
      <c r="L877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W877"/>
      <c r="AX877"/>
      <c r="AY877"/>
      <c r="AZ877"/>
    </row>
    <row r="878" spans="1:52" s="42" customFormat="1" x14ac:dyDescent="0.3">
      <c r="A878"/>
      <c r="B878"/>
      <c r="C878"/>
      <c r="D878"/>
      <c r="E878"/>
      <c r="F878" s="22"/>
      <c r="G878" s="22"/>
      <c r="H878" s="26"/>
      <c r="I878"/>
      <c r="J878"/>
      <c r="K878"/>
      <c r="L878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W878"/>
      <c r="AX878"/>
      <c r="AY878"/>
      <c r="AZ878"/>
    </row>
    <row r="879" spans="1:52" s="42" customFormat="1" x14ac:dyDescent="0.3">
      <c r="A879"/>
      <c r="B879"/>
      <c r="C879"/>
      <c r="D879"/>
      <c r="E879"/>
      <c r="F879" s="22"/>
      <c r="G879" s="22"/>
      <c r="H879" s="26"/>
      <c r="I879"/>
      <c r="J879"/>
      <c r="K879"/>
      <c r="L879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W879"/>
      <c r="AX879"/>
      <c r="AY879"/>
      <c r="AZ879"/>
    </row>
    <row r="880" spans="1:52" s="42" customFormat="1" x14ac:dyDescent="0.3">
      <c r="A880"/>
      <c r="B880"/>
      <c r="C880"/>
      <c r="D880"/>
      <c r="E880"/>
      <c r="F880" s="22"/>
      <c r="G880" s="22"/>
      <c r="H880" s="26"/>
      <c r="I880"/>
      <c r="J880"/>
      <c r="K880"/>
      <c r="L880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W880"/>
      <c r="AX880"/>
      <c r="AY880"/>
      <c r="AZ880"/>
    </row>
    <row r="881" spans="6:47" x14ac:dyDescent="0.3">
      <c r="F881" s="22"/>
      <c r="G881" s="22"/>
      <c r="H881" s="26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</row>
    <row r="882" spans="6:47" x14ac:dyDescent="0.3">
      <c r="F882" s="22"/>
      <c r="G882" s="22"/>
      <c r="H882" s="26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</row>
    <row r="883" spans="6:47" x14ac:dyDescent="0.3">
      <c r="F883" s="22"/>
      <c r="G883" s="22"/>
      <c r="H883" s="26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</row>
    <row r="884" spans="6:47" x14ac:dyDescent="0.3">
      <c r="F884" s="22"/>
      <c r="G884" s="22"/>
      <c r="H884" s="26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</row>
    <row r="885" spans="6:47" x14ac:dyDescent="0.3">
      <c r="F885" s="22"/>
      <c r="G885" s="22"/>
      <c r="H885" s="26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</row>
    <row r="886" spans="6:47" x14ac:dyDescent="0.3">
      <c r="F886" s="22"/>
      <c r="G886" s="22"/>
      <c r="H886" s="26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</row>
    <row r="887" spans="6:47" x14ac:dyDescent="0.3">
      <c r="F887" s="22"/>
      <c r="G887" s="22"/>
      <c r="H887" s="26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</row>
    <row r="888" spans="6:47" x14ac:dyDescent="0.3">
      <c r="F888" s="22"/>
      <c r="G888" s="22"/>
      <c r="H888" s="26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</row>
    <row r="889" spans="6:47" x14ac:dyDescent="0.3">
      <c r="F889" s="22"/>
      <c r="G889" s="22"/>
      <c r="H889" s="26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</row>
    <row r="890" spans="6:47" x14ac:dyDescent="0.3">
      <c r="F890" s="22"/>
      <c r="G890" s="22"/>
      <c r="H890" s="26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</row>
    <row r="891" spans="6:47" x14ac:dyDescent="0.3">
      <c r="F891" s="22"/>
      <c r="G891" s="22"/>
      <c r="H891" s="26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</row>
    <row r="892" spans="6:47" x14ac:dyDescent="0.3">
      <c r="F892" s="22"/>
      <c r="G892" s="22"/>
      <c r="H892" s="26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</row>
    <row r="893" spans="6:47" x14ac:dyDescent="0.3">
      <c r="F893" s="22"/>
      <c r="G893" s="22"/>
      <c r="H893" s="26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</row>
    <row r="894" spans="6:47" x14ac:dyDescent="0.3">
      <c r="F894" s="22"/>
      <c r="G894" s="22"/>
      <c r="H894" s="26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</row>
    <row r="895" spans="6:47" x14ac:dyDescent="0.3">
      <c r="F895" s="22"/>
      <c r="G895" s="22"/>
      <c r="H895" s="26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</row>
    <row r="896" spans="6:47" x14ac:dyDescent="0.3">
      <c r="F896" s="22"/>
      <c r="G896" s="22"/>
      <c r="H896" s="26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</row>
    <row r="897" spans="6:47" x14ac:dyDescent="0.3">
      <c r="F897" s="22"/>
      <c r="G897" s="22"/>
      <c r="H897" s="26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</row>
    <row r="898" spans="6:47" x14ac:dyDescent="0.3">
      <c r="F898" s="22"/>
      <c r="G898" s="22"/>
      <c r="H898" s="26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</row>
    <row r="899" spans="6:47" x14ac:dyDescent="0.3">
      <c r="F899" s="22"/>
      <c r="G899" s="22"/>
      <c r="H899" s="26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</row>
    <row r="900" spans="6:47" x14ac:dyDescent="0.3">
      <c r="F900" s="22"/>
      <c r="G900" s="22"/>
      <c r="H900" s="26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</row>
    <row r="901" spans="6:47" x14ac:dyDescent="0.3">
      <c r="F901" s="22"/>
      <c r="G901" s="22"/>
      <c r="H901" s="26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</row>
    <row r="902" spans="6:47" x14ac:dyDescent="0.3">
      <c r="F902" s="22"/>
      <c r="G902" s="22"/>
      <c r="H902" s="26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</row>
    <row r="903" spans="6:47" x14ac:dyDescent="0.3">
      <c r="F903" s="22"/>
      <c r="G903" s="22"/>
      <c r="H903" s="26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</row>
    <row r="904" spans="6:47" x14ac:dyDescent="0.3">
      <c r="F904" s="22"/>
      <c r="G904" s="22"/>
      <c r="H904" s="26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</row>
    <row r="905" spans="6:47" x14ac:dyDescent="0.3">
      <c r="F905" s="22"/>
      <c r="G905" s="22"/>
      <c r="H905" s="26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</row>
    <row r="906" spans="6:47" x14ac:dyDescent="0.3">
      <c r="F906" s="22"/>
      <c r="G906" s="22"/>
      <c r="H906" s="26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</row>
    <row r="907" spans="6:47" x14ac:dyDescent="0.3">
      <c r="F907" s="22"/>
      <c r="G907" s="22"/>
      <c r="H907" s="26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</row>
    <row r="908" spans="6:47" x14ac:dyDescent="0.3">
      <c r="F908" s="22"/>
      <c r="G908" s="22"/>
      <c r="H908" s="26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</row>
    <row r="909" spans="6:47" x14ac:dyDescent="0.3">
      <c r="F909" s="22"/>
      <c r="G909" s="22"/>
      <c r="H909" s="26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</row>
    <row r="910" spans="6:47" x14ac:dyDescent="0.3">
      <c r="F910" s="22"/>
      <c r="G910" s="22"/>
      <c r="H910" s="26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</row>
    <row r="911" spans="6:47" x14ac:dyDescent="0.3">
      <c r="F911" s="22"/>
      <c r="G911" s="22"/>
      <c r="H911" s="26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</row>
    <row r="912" spans="6:47" x14ac:dyDescent="0.3">
      <c r="F912" s="22"/>
      <c r="G912" s="22"/>
      <c r="H912" s="26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</row>
    <row r="913" spans="6:47" x14ac:dyDescent="0.3">
      <c r="F913" s="22"/>
      <c r="G913" s="22"/>
      <c r="H913" s="26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</row>
    <row r="914" spans="6:47" x14ac:dyDescent="0.3">
      <c r="F914" s="22"/>
      <c r="G914" s="22"/>
      <c r="H914" s="26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</row>
    <row r="915" spans="6:47" x14ac:dyDescent="0.3">
      <c r="F915" s="22"/>
      <c r="G915" s="22"/>
      <c r="H915" s="26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</row>
    <row r="916" spans="6:47" x14ac:dyDescent="0.3">
      <c r="F916" s="22"/>
      <c r="G916" s="22"/>
      <c r="H916" s="26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</row>
    <row r="917" spans="6:47" x14ac:dyDescent="0.3">
      <c r="F917" s="22"/>
      <c r="G917" s="22"/>
      <c r="H917" s="26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</row>
    <row r="918" spans="6:47" x14ac:dyDescent="0.3">
      <c r="F918" s="22"/>
      <c r="G918" s="22"/>
      <c r="H918" s="26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</row>
    <row r="919" spans="6:47" x14ac:dyDescent="0.3">
      <c r="F919" s="22"/>
      <c r="G919" s="22"/>
      <c r="H919" s="26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</row>
    <row r="920" spans="6:47" x14ac:dyDescent="0.3">
      <c r="F920" s="22"/>
      <c r="G920" s="22"/>
      <c r="H920" s="26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</row>
    <row r="921" spans="6:47" x14ac:dyDescent="0.3">
      <c r="F921" s="22"/>
      <c r="G921" s="22"/>
      <c r="H921" s="26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</row>
    <row r="922" spans="6:47" x14ac:dyDescent="0.3">
      <c r="F922" s="22"/>
      <c r="G922" s="22"/>
      <c r="H922" s="26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</row>
    <row r="923" spans="6:47" x14ac:dyDescent="0.3">
      <c r="F923" s="22"/>
      <c r="G923" s="22"/>
      <c r="H923" s="26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</row>
    <row r="924" spans="6:47" x14ac:dyDescent="0.3">
      <c r="F924" s="22"/>
      <c r="G924" s="22"/>
      <c r="H924" s="26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</row>
    <row r="925" spans="6:47" x14ac:dyDescent="0.3">
      <c r="F925" s="22"/>
      <c r="G925" s="22"/>
      <c r="H925" s="26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</row>
    <row r="926" spans="6:47" x14ac:dyDescent="0.3">
      <c r="F926" s="22"/>
      <c r="G926" s="22"/>
      <c r="H926" s="26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</row>
    <row r="927" spans="6:47" x14ac:dyDescent="0.3">
      <c r="F927" s="22"/>
      <c r="G927" s="22"/>
      <c r="H927" s="26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</row>
    <row r="928" spans="6:47" x14ac:dyDescent="0.3">
      <c r="F928" s="22"/>
      <c r="G928" s="22"/>
      <c r="H928" s="26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</row>
    <row r="929" spans="6:49" x14ac:dyDescent="0.3">
      <c r="F929" s="22"/>
      <c r="G929" s="22"/>
      <c r="H929" s="26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</row>
    <row r="930" spans="6:49" x14ac:dyDescent="0.3">
      <c r="F930" s="22"/>
      <c r="G930" s="22"/>
      <c r="H930" s="26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</row>
    <row r="931" spans="6:49" x14ac:dyDescent="0.3">
      <c r="F931" s="22"/>
      <c r="G931" s="22"/>
      <c r="H931" s="26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</row>
    <row r="932" spans="6:49" x14ac:dyDescent="0.3">
      <c r="F932" s="22"/>
      <c r="G932" s="22"/>
      <c r="H932" s="26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</row>
    <row r="933" spans="6:49" x14ac:dyDescent="0.3">
      <c r="F933" s="22"/>
      <c r="G933" s="22"/>
      <c r="H933" s="26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</row>
    <row r="934" spans="6:49" x14ac:dyDescent="0.3">
      <c r="F934" s="22"/>
      <c r="G934" s="22"/>
      <c r="H934" s="26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</row>
    <row r="935" spans="6:49" x14ac:dyDescent="0.3">
      <c r="F935" s="22"/>
      <c r="G935" s="22"/>
      <c r="H935" s="26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</row>
    <row r="936" spans="6:49" x14ac:dyDescent="0.3">
      <c r="F936" s="22"/>
      <c r="G936" s="22"/>
      <c r="H936" s="26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</row>
    <row r="938" spans="6:49" x14ac:dyDescent="0.3">
      <c r="L938" s="27" t="s">
        <v>97</v>
      </c>
      <c r="M938" s="39">
        <f>Y938</f>
        <v>0.6</v>
      </c>
      <c r="N938" s="24" t="s">
        <v>7</v>
      </c>
      <c r="O938" s="24" t="s">
        <v>8</v>
      </c>
      <c r="P938" s="24" t="s">
        <v>22</v>
      </c>
      <c r="Q938" s="24" t="s">
        <v>9</v>
      </c>
      <c r="R938" s="24" t="s">
        <v>23</v>
      </c>
      <c r="S938" s="24" t="s">
        <v>10</v>
      </c>
      <c r="T938" s="24" t="s">
        <v>24</v>
      </c>
      <c r="U938" s="24" t="s">
        <v>11</v>
      </c>
      <c r="V938" s="24" t="s">
        <v>25</v>
      </c>
      <c r="W938" s="24" t="s">
        <v>12</v>
      </c>
      <c r="Y938" s="30">
        <f>X292</f>
        <v>0.6</v>
      </c>
      <c r="Z938" s="24" t="s">
        <v>7</v>
      </c>
      <c r="AA938" s="24" t="s">
        <v>8</v>
      </c>
      <c r="AB938" s="24" t="s">
        <v>22</v>
      </c>
      <c r="AC938" s="24" t="s">
        <v>9</v>
      </c>
      <c r="AD938" s="24" t="s">
        <v>23</v>
      </c>
      <c r="AE938" s="24" t="s">
        <v>10</v>
      </c>
      <c r="AF938" s="24" t="s">
        <v>24</v>
      </c>
      <c r="AG938" s="24" t="s">
        <v>11</v>
      </c>
      <c r="AH938" s="24" t="s">
        <v>25</v>
      </c>
      <c r="AI938" s="24" t="s">
        <v>12</v>
      </c>
      <c r="AK938" s="39">
        <f t="shared" ref="AK938:AK948" si="155">Y938</f>
        <v>0.6</v>
      </c>
      <c r="AL938" s="24" t="s">
        <v>7</v>
      </c>
      <c r="AM938" s="24" t="s">
        <v>8</v>
      </c>
      <c r="AN938" s="24" t="s">
        <v>22</v>
      </c>
      <c r="AO938" s="24" t="s">
        <v>9</v>
      </c>
      <c r="AP938" s="24" t="s">
        <v>23</v>
      </c>
      <c r="AQ938" s="24" t="s">
        <v>10</v>
      </c>
      <c r="AR938" s="24" t="s">
        <v>24</v>
      </c>
      <c r="AS938" s="24" t="s">
        <v>11</v>
      </c>
      <c r="AT938" s="24" t="s">
        <v>25</v>
      </c>
      <c r="AU938" s="24" t="s">
        <v>12</v>
      </c>
    </row>
    <row r="939" spans="6:49" x14ac:dyDescent="0.3">
      <c r="M939" s="31" t="s">
        <v>98</v>
      </c>
      <c r="N939" s="31">
        <f>-1 *AVERAGE(N649:N936)</f>
        <v>-0.30024790799455492</v>
      </c>
      <c r="O939" s="31">
        <f t="shared" ref="O939:W939" si="156">-1 *AVERAGE(O649:O936)</f>
        <v>-0.31009231787724706</v>
      </c>
      <c r="P939" s="31">
        <f t="shared" si="156"/>
        <v>-6.1566392186391775E-2</v>
      </c>
      <c r="Q939" s="31">
        <f t="shared" si="156"/>
        <v>0.41347007299670385</v>
      </c>
      <c r="R939" s="31">
        <f t="shared" si="156"/>
        <v>0.16391693771701574</v>
      </c>
      <c r="S939" s="31">
        <f t="shared" si="156"/>
        <v>0.34837830660901398</v>
      </c>
      <c r="T939" s="31">
        <f t="shared" si="156"/>
        <v>-1.6636357345258155</v>
      </c>
      <c r="U939" s="31">
        <f t="shared" si="156"/>
        <v>-1.3010601015856029</v>
      </c>
      <c r="V939" s="31">
        <f t="shared" si="156"/>
        <v>-0.91858255735354988</v>
      </c>
      <c r="W939" s="31">
        <f t="shared" si="156"/>
        <v>-0.1455189323669919</v>
      </c>
      <c r="Y939" s="31" t="s">
        <v>98</v>
      </c>
      <c r="Z939" s="31">
        <f>-1 *AVERAGE(Z649:Z936)</f>
        <v>-0.13879107350362516</v>
      </c>
      <c r="AA939" s="31">
        <f t="shared" ref="AA939:AI939" si="157">-1 *AVERAGE(AA649:AA936)</f>
        <v>-0.11549247460086855</v>
      </c>
      <c r="AB939" s="31">
        <f t="shared" si="157"/>
        <v>-0.10197939468263843</v>
      </c>
      <c r="AC939" s="31">
        <f t="shared" si="157"/>
        <v>0.27116744363983536</v>
      </c>
      <c r="AD939" s="31">
        <f t="shared" si="157"/>
        <v>-9.4965015015691698E-2</v>
      </c>
      <c r="AE939" s="31">
        <f t="shared" si="157"/>
        <v>2.5335742820566408E-2</v>
      </c>
      <c r="AF939" s="31">
        <f t="shared" si="157"/>
        <v>-0.34033496767331711</v>
      </c>
      <c r="AG939" s="31">
        <f t="shared" si="157"/>
        <v>-0.50395863556073972</v>
      </c>
      <c r="AH939" s="31">
        <f t="shared" si="157"/>
        <v>-0.37074719538400508</v>
      </c>
      <c r="AI939" s="31">
        <f t="shared" si="157"/>
        <v>-1.0868755827884087</v>
      </c>
      <c r="AK939" s="31" t="str">
        <f t="shared" si="155"/>
        <v>ALL</v>
      </c>
      <c r="AL939" s="31">
        <f>-1 *AVERAGE(AL649:AL936)</f>
        <v>0.58568274977767576</v>
      </c>
      <c r="AM939" s="31">
        <f t="shared" ref="AM939:AU939" si="158">-1 *AVERAGE(AM649:AM936)</f>
        <v>0.60549397374311076</v>
      </c>
      <c r="AN939" s="31">
        <f t="shared" si="158"/>
        <v>-0.10197939468263843</v>
      </c>
      <c r="AO939" s="31">
        <f t="shared" si="158"/>
        <v>0.70435687215615983</v>
      </c>
      <c r="AP939" s="31">
        <f t="shared" si="158"/>
        <v>-9.4965015015691698E-2</v>
      </c>
      <c r="AQ939" s="31">
        <f t="shared" si="158"/>
        <v>0.64812950266692748</v>
      </c>
      <c r="AR939" s="31">
        <f t="shared" si="158"/>
        <v>0.27349543785378866</v>
      </c>
      <c r="AS939" s="31">
        <f t="shared" si="158"/>
        <v>0.71332665323236155</v>
      </c>
      <c r="AT939" s="31">
        <f t="shared" si="158"/>
        <v>-0.37074719538400508</v>
      </c>
      <c r="AU939" s="31">
        <f t="shared" si="158"/>
        <v>-0.44617322812537241</v>
      </c>
    </row>
    <row r="940" spans="6:49" x14ac:dyDescent="0.3">
      <c r="M940" s="31" t="str">
        <f>"Target; Gain &gt; "&amp;M938</f>
        <v>Target; Gain &gt; 0.6</v>
      </c>
      <c r="N940" s="31">
        <f t="shared" ref="N940:W940" si="159">-1* AVERAGEIF($AX649:$AX936,"&gt;"&amp;$Y938,N649:N936)</f>
        <v>0.29805707900989559</v>
      </c>
      <c r="O940" s="31">
        <f t="shared" si="159"/>
        <v>0.28962646566198597</v>
      </c>
      <c r="P940" s="31">
        <f t="shared" si="159"/>
        <v>-0.98549323926533117</v>
      </c>
      <c r="Q940" s="31">
        <f t="shared" si="159"/>
        <v>0.69891778010381322</v>
      </c>
      <c r="R940" s="31">
        <f t="shared" si="159"/>
        <v>-0.66171271265004705</v>
      </c>
      <c r="S940" s="31">
        <f t="shared" si="159"/>
        <v>0.60398693458305019</v>
      </c>
      <c r="T940" s="31">
        <f t="shared" si="159"/>
        <v>-1.591319172775473</v>
      </c>
      <c r="U940" s="31">
        <f t="shared" si="159"/>
        <v>-0.61255963224274446</v>
      </c>
      <c r="V940" s="31">
        <f t="shared" si="159"/>
        <v>-2.5237957808262146</v>
      </c>
      <c r="W940" s="31">
        <f t="shared" si="159"/>
        <v>0.25011052686824903</v>
      </c>
      <c r="Y940" s="31" t="str">
        <f>"Target; Gain &gt; "&amp;Y938</f>
        <v>Target; Gain &gt; 0.6</v>
      </c>
      <c r="Z940" s="31">
        <f t="shared" ref="Z940:AI940" si="160">-1* AVERAGEIF($AX649:$AX936,"&gt;"&amp;$Y938,Z649:Z936)</f>
        <v>0.2446250062375499</v>
      </c>
      <c r="AA940" s="31">
        <f t="shared" si="160"/>
        <v>0.29331992902035126</v>
      </c>
      <c r="AB940" s="31">
        <f t="shared" si="160"/>
        <v>-0.11526388021145884</v>
      </c>
      <c r="AC940" s="31">
        <f t="shared" si="160"/>
        <v>0.5276718763779249</v>
      </c>
      <c r="AD940" s="31">
        <f t="shared" si="160"/>
        <v>-0.40358099803916025</v>
      </c>
      <c r="AE940" s="31">
        <f t="shared" si="160"/>
        <v>0.44434075239986814</v>
      </c>
      <c r="AF940" s="31">
        <f t="shared" si="160"/>
        <v>-0.91465770015948356</v>
      </c>
      <c r="AG940" s="31">
        <f t="shared" si="160"/>
        <v>-0.29930030459108009</v>
      </c>
      <c r="AH940" s="31">
        <f t="shared" si="160"/>
        <v>-0.62125744896695823</v>
      </c>
      <c r="AI940" s="31">
        <f t="shared" si="160"/>
        <v>-0.29319167287952547</v>
      </c>
      <c r="AK940" s="31" t="str">
        <f t="shared" si="155"/>
        <v>Target; Gain &gt; 0.6</v>
      </c>
      <c r="AL940" s="31">
        <f t="shared" ref="AL940:AU940" si="161">-1* AVERAGEIF($AX649:$AX936,"&gt;"&amp;$Y938,AL649:AL936)</f>
        <v>0.68744540787390562</v>
      </c>
      <c r="AM940" s="31">
        <f t="shared" si="161"/>
        <v>0.72843385607272704</v>
      </c>
      <c r="AN940" s="31">
        <f t="shared" si="161"/>
        <v>-0.11526388021145884</v>
      </c>
      <c r="AO940" s="31">
        <f t="shared" si="161"/>
        <v>0.78151008531474253</v>
      </c>
      <c r="AP940" s="31">
        <f t="shared" si="161"/>
        <v>-0.40358099803916025</v>
      </c>
      <c r="AQ940" s="31">
        <f t="shared" si="161"/>
        <v>0.75343109870659886</v>
      </c>
      <c r="AR940" s="31">
        <f t="shared" si="161"/>
        <v>-2.9370865125993059E-2</v>
      </c>
      <c r="AS940" s="31">
        <f t="shared" si="161"/>
        <v>0.76250949719266703</v>
      </c>
      <c r="AT940" s="31">
        <f t="shared" si="161"/>
        <v>-0.62125744896695823</v>
      </c>
      <c r="AU940" s="31">
        <f t="shared" si="161"/>
        <v>0.18164699579955046</v>
      </c>
      <c r="AV940" s="26"/>
      <c r="AW940" s="26" t="s">
        <v>31</v>
      </c>
    </row>
    <row r="941" spans="6:49" x14ac:dyDescent="0.3">
      <c r="M941" s="31" t="str">
        <f>"Gain &gt; "&amp;M938</f>
        <v>Gain &gt; 0.6</v>
      </c>
      <c r="N941" s="31">
        <f t="shared" ref="N941:W941" si="162">-1* AVERAGEIF($AW649:$AW936,"&gt;"&amp;$Y938,N649:N936)</f>
        <v>0.29805707900989559</v>
      </c>
      <c r="O941" s="31">
        <f t="shared" si="162"/>
        <v>0.28962646566198597</v>
      </c>
      <c r="P941" s="31">
        <f t="shared" si="162"/>
        <v>-0.98549323926533117</v>
      </c>
      <c r="Q941" s="31">
        <f t="shared" si="162"/>
        <v>0.69891778010381322</v>
      </c>
      <c r="R941" s="31">
        <f t="shared" si="162"/>
        <v>-0.66171271265004705</v>
      </c>
      <c r="S941" s="31">
        <f t="shared" si="162"/>
        <v>0.60398693458305019</v>
      </c>
      <c r="T941" s="31">
        <f t="shared" si="162"/>
        <v>-1.591319172775473</v>
      </c>
      <c r="U941" s="31">
        <f t="shared" si="162"/>
        <v>-0.61255963224274446</v>
      </c>
      <c r="V941" s="31">
        <f t="shared" si="162"/>
        <v>-2.5237957808262146</v>
      </c>
      <c r="W941" s="31">
        <f t="shared" si="162"/>
        <v>0.25011052686824903</v>
      </c>
      <c r="Y941" s="31" t="str">
        <f>"Gain &gt; "&amp;Y938</f>
        <v>Gain &gt; 0.6</v>
      </c>
      <c r="Z941" s="31">
        <f t="shared" ref="Z941:AI941" si="163">-1* AVERAGEIF($AW649:$AW936,"&gt;"&amp;$Y938,Z649:Z936)</f>
        <v>0.2446250062375499</v>
      </c>
      <c r="AA941" s="31">
        <f t="shared" si="163"/>
        <v>0.29331992902035126</v>
      </c>
      <c r="AB941" s="31">
        <f t="shared" si="163"/>
        <v>-0.11526388021145884</v>
      </c>
      <c r="AC941" s="31">
        <f t="shared" si="163"/>
        <v>0.5276718763779249</v>
      </c>
      <c r="AD941" s="31">
        <f t="shared" si="163"/>
        <v>-0.40358099803916025</v>
      </c>
      <c r="AE941" s="31">
        <f t="shared" si="163"/>
        <v>0.44434075239986814</v>
      </c>
      <c r="AF941" s="31">
        <f t="shared" si="163"/>
        <v>-0.91465770015948356</v>
      </c>
      <c r="AG941" s="31">
        <f t="shared" si="163"/>
        <v>-0.29930030459108009</v>
      </c>
      <c r="AH941" s="31">
        <f t="shared" si="163"/>
        <v>-0.62125744896695823</v>
      </c>
      <c r="AI941" s="31">
        <f t="shared" si="163"/>
        <v>-0.29319167287952547</v>
      </c>
      <c r="AK941" s="31" t="str">
        <f t="shared" si="155"/>
        <v>Gain &gt; 0.6</v>
      </c>
      <c r="AL941" s="31">
        <f t="shared" ref="AL941:AU941" si="164">-1* AVERAGEIF($AW649:$AW936,"&gt;"&amp;$Y938,AL649:AL936)</f>
        <v>0.68744540787390562</v>
      </c>
      <c r="AM941" s="31">
        <f t="shared" si="164"/>
        <v>0.72843385607272704</v>
      </c>
      <c r="AN941" s="31">
        <f t="shared" si="164"/>
        <v>-0.11526388021145884</v>
      </c>
      <c r="AO941" s="31">
        <f t="shared" si="164"/>
        <v>0.78151008531474253</v>
      </c>
      <c r="AP941" s="31">
        <f t="shared" si="164"/>
        <v>-0.40358099803916025</v>
      </c>
      <c r="AQ941" s="31">
        <f t="shared" si="164"/>
        <v>0.75343109870659886</v>
      </c>
      <c r="AR941" s="31">
        <f t="shared" si="164"/>
        <v>-2.9370865125993059E-2</v>
      </c>
      <c r="AS941" s="31">
        <f t="shared" si="164"/>
        <v>0.76250949719266703</v>
      </c>
      <c r="AT941" s="31">
        <f t="shared" si="164"/>
        <v>-0.62125744896695823</v>
      </c>
      <c r="AU941" s="31">
        <f t="shared" si="164"/>
        <v>0.18164699579955046</v>
      </c>
      <c r="AV941" s="26" t="s">
        <v>128</v>
      </c>
      <c r="AW941" s="43">
        <f>AVERAGEIF($H649:$H936,"=1",AW649:AW936)</f>
        <v>0.18786942657390188</v>
      </c>
    </row>
    <row r="942" spans="6:49" x14ac:dyDescent="0.3">
      <c r="M942" t="s">
        <v>128</v>
      </c>
      <c r="N942" s="31">
        <f>-1* AVERAGEIF($H649:$H936,"=1",N649:N936)</f>
        <v>-0.15900107790145721</v>
      </c>
      <c r="O942" s="31">
        <f t="shared" ref="O942:W942" si="165">-1* AVERAGEIF($H649:$H936,"=1",O649:O936)</f>
        <v>-0.16745431451559339</v>
      </c>
      <c r="P942" s="31">
        <f t="shared" si="165"/>
        <v>-6.1692157151586956E-2</v>
      </c>
      <c r="Q942" s="31">
        <f t="shared" si="165"/>
        <v>0.51553660242559207</v>
      </c>
      <c r="R942" s="31">
        <f t="shared" si="165"/>
        <v>0.19045312103758577</v>
      </c>
      <c r="S942" s="31">
        <f t="shared" si="165"/>
        <v>0.56539244974952485</v>
      </c>
      <c r="T942" s="31">
        <f t="shared" si="165"/>
        <v>-2.854681881361834</v>
      </c>
      <c r="U942" s="31">
        <f t="shared" si="165"/>
        <v>-2.1328929081025105</v>
      </c>
      <c r="V942" s="31">
        <f t="shared" si="165"/>
        <v>-1.2453060787090311</v>
      </c>
      <c r="W942" s="31">
        <f t="shared" si="165"/>
        <v>0.15418841888575635</v>
      </c>
      <c r="Y942" t="s">
        <v>128</v>
      </c>
      <c r="Z942" s="31">
        <f>-1* AVERAGEIF($H649:$H936,"=1",Z649:Z936)</f>
        <v>-9.9630184094889371E-2</v>
      </c>
      <c r="AA942" s="31">
        <f t="shared" ref="AA942:AI942" si="166">-1* AVERAGEIF($H649:$H936,"=1",AA649:AA936)</f>
        <v>-5.6337123825106264E-2</v>
      </c>
      <c r="AB942" s="31">
        <f t="shared" si="166"/>
        <v>-0.10221550877173909</v>
      </c>
      <c r="AC942" s="31">
        <f t="shared" si="166"/>
        <v>0.23289028196092837</v>
      </c>
      <c r="AD942" s="31">
        <f t="shared" si="166"/>
        <v>-5.106038277963075E-2</v>
      </c>
      <c r="AE942" s="31">
        <f t="shared" si="166"/>
        <v>0.1268437838662444</v>
      </c>
      <c r="AF942" s="31">
        <f t="shared" si="166"/>
        <v>-0.7578999305248999</v>
      </c>
      <c r="AG942" s="31">
        <f t="shared" si="166"/>
        <v>-0.88591924839499359</v>
      </c>
      <c r="AH942" s="31">
        <f t="shared" si="166"/>
        <v>-0.6697971626959015</v>
      </c>
      <c r="AI942" s="31">
        <f t="shared" si="166"/>
        <v>-0.96273648321061545</v>
      </c>
      <c r="AK942" t="str">
        <f t="shared" si="155"/>
        <v>Target (or sym)</v>
      </c>
      <c r="AL942" s="31">
        <f>-1* AVERAGEIF($H649:$H936,"=1",AL649:AL936)</f>
        <v>0.57796272411913419</v>
      </c>
      <c r="AM942" s="31">
        <f t="shared" ref="AM942:AU942" si="167">-1* AVERAGEIF($H649:$H936,"=1",AM649:AM936)</f>
        <v>0.61892014267228646</v>
      </c>
      <c r="AN942" s="31">
        <f t="shared" si="167"/>
        <v>-0.10221550877173909</v>
      </c>
      <c r="AO942" s="31">
        <f t="shared" si="167"/>
        <v>0.67367213896166012</v>
      </c>
      <c r="AP942" s="31">
        <f t="shared" si="167"/>
        <v>-5.106038277963075E-2</v>
      </c>
      <c r="AQ942" s="31">
        <f t="shared" si="167"/>
        <v>0.6575707276796634</v>
      </c>
      <c r="AR942" s="31">
        <f t="shared" si="167"/>
        <v>2.477991645455712E-2</v>
      </c>
      <c r="AS942" s="31">
        <f t="shared" si="167"/>
        <v>0.6354726594960276</v>
      </c>
      <c r="AT942" s="31">
        <f t="shared" si="167"/>
        <v>-0.6697971626959015</v>
      </c>
      <c r="AU942" s="31">
        <f t="shared" si="167"/>
        <v>-0.30847202998248763</v>
      </c>
      <c r="AV942" s="26" t="s">
        <v>138</v>
      </c>
      <c r="AW942" s="43">
        <f>AVERAGEIF($J649:$J936,"=1",AW649:AW936)</f>
        <v>0.24118117185446517</v>
      </c>
    </row>
    <row r="943" spans="6:49" x14ac:dyDescent="0.3">
      <c r="M943" t="str">
        <f t="shared" ref="M943:M948" si="168">Y943</f>
        <v>Gain &gt; 0</v>
      </c>
      <c r="N943" s="31">
        <f>-1* AVERAGEIF($J649:$J936,"=1",N649:N936)</f>
        <v>-8.2165075570282298E-2</v>
      </c>
      <c r="O943" s="31">
        <f t="shared" ref="O943:W943" si="169">-1* AVERAGEIF($J649:$J936,"=1",O649:O936)</f>
        <v>-9.0524379806126001E-2</v>
      </c>
      <c r="P943" s="31">
        <f t="shared" si="169"/>
        <v>-0.14798915496934339</v>
      </c>
      <c r="Q943" s="31">
        <f t="shared" si="169"/>
        <v>0.48446297568923363</v>
      </c>
      <c r="R943" s="31">
        <f t="shared" si="169"/>
        <v>0.14415849682211485</v>
      </c>
      <c r="S943" s="31">
        <f t="shared" si="169"/>
        <v>0.53524903986928252</v>
      </c>
      <c r="T943" s="31">
        <f t="shared" si="169"/>
        <v>-1.9087227592080536</v>
      </c>
      <c r="U943" s="31">
        <f t="shared" si="169"/>
        <v>-1.2989957137622063</v>
      </c>
      <c r="V943" s="31">
        <f t="shared" si="169"/>
        <v>-1.1857888516814175</v>
      </c>
      <c r="W943" s="31">
        <f t="shared" si="169"/>
        <v>2.8011444169062205E-2</v>
      </c>
      <c r="Y943" t="s">
        <v>100</v>
      </c>
      <c r="Z943" s="31">
        <f>-1* AVERAGEIF($J649:$J936,"=1",Z649:Z936)</f>
        <v>-1.1582493520654026E-2</v>
      </c>
      <c r="AA943" s="31">
        <f t="shared" ref="AA943:AI943" si="170">-1* AVERAGEIF($J649:$J936,"=1",AA649:AA936)</f>
        <v>1.2845600192520262E-2</v>
      </c>
      <c r="AB943" s="31">
        <f t="shared" si="170"/>
        <v>-0.13032463667576333</v>
      </c>
      <c r="AC943" s="31">
        <f t="shared" si="170"/>
        <v>0.32384422493212173</v>
      </c>
      <c r="AD943" s="31">
        <f t="shared" si="170"/>
        <v>-0.13037260440994194</v>
      </c>
      <c r="AE943" s="31">
        <f t="shared" si="170"/>
        <v>0.18102429043033208</v>
      </c>
      <c r="AF943" s="31">
        <f t="shared" si="170"/>
        <v>-0.52154952434864976</v>
      </c>
      <c r="AG943" s="31">
        <f t="shared" si="170"/>
        <v>-0.50070539901888911</v>
      </c>
      <c r="AH943" s="31">
        <f t="shared" si="170"/>
        <v>-0.50772596887940735</v>
      </c>
      <c r="AI943" s="31">
        <f t="shared" si="170"/>
        <v>-0.8106319432826703</v>
      </c>
      <c r="AK943" t="str">
        <f t="shared" si="155"/>
        <v>Gain &gt; 0</v>
      </c>
      <c r="AL943" s="31">
        <f>-1* AVERAGEIF($J649:$J936,"=1",AL649:AL936)</f>
        <v>0.61853109159693953</v>
      </c>
      <c r="AM943" s="31">
        <f t="shared" ref="AM943:AU943" si="171">-1* AVERAGEIF($J649:$J936,"=1",AM649:AM936)</f>
        <v>0.63947366447197873</v>
      </c>
      <c r="AN943" s="31">
        <f t="shared" si="171"/>
        <v>-0.13032463667576333</v>
      </c>
      <c r="AO943" s="31">
        <f t="shared" si="171"/>
        <v>0.71955267355488717</v>
      </c>
      <c r="AP943" s="31">
        <f t="shared" si="171"/>
        <v>-0.13037260440994194</v>
      </c>
      <c r="AQ943" s="31">
        <f t="shared" si="171"/>
        <v>0.68913045842254816</v>
      </c>
      <c r="AR943" s="31">
        <f t="shared" si="171"/>
        <v>0.1881088348502073</v>
      </c>
      <c r="AS943" s="31">
        <f t="shared" si="171"/>
        <v>0.71210971029651327</v>
      </c>
      <c r="AT943" s="31">
        <f t="shared" si="171"/>
        <v>-0.50772596887940735</v>
      </c>
      <c r="AU943" s="31">
        <f t="shared" si="171"/>
        <v>-0.23778182942760498</v>
      </c>
      <c r="AV943" s="26" t="s">
        <v>101</v>
      </c>
      <c r="AW943" s="43">
        <f>AVERAGEIF($I649:$I936,"=1",AW649:AW936)</f>
        <v>-0.20902368227386978</v>
      </c>
    </row>
    <row r="944" spans="6:49" x14ac:dyDescent="0.3">
      <c r="M944" t="str">
        <f t="shared" si="168"/>
        <v>Gain &lt;=0</v>
      </c>
      <c r="N944" s="31">
        <f>-1* AVERAGEIF($I649:$I936,"=1",N649:N936)</f>
        <v>-0.48925302942892462</v>
      </c>
      <c r="O944" s="31">
        <f t="shared" ref="O944:W944" si="172">-1* AVERAGEIF($I649:$I936,"=1",O649:O936)</f>
        <v>-0.50038453087221846</v>
      </c>
      <c r="P944" s="31">
        <f t="shared" si="172"/>
        <v>1.3333335558832945E-2</v>
      </c>
      <c r="Q944" s="31">
        <f t="shared" si="172"/>
        <v>0.35194289066317813</v>
      </c>
      <c r="R944" s="31">
        <f t="shared" si="172"/>
        <v>0.18104091982592982</v>
      </c>
      <c r="S944" s="31">
        <f t="shared" si="172"/>
        <v>0.1864236711167811</v>
      </c>
      <c r="T944" s="31">
        <f t="shared" si="172"/>
        <v>-1.4512269798012098</v>
      </c>
      <c r="U944" s="31">
        <f t="shared" si="172"/>
        <v>-1.3028492376992125</v>
      </c>
      <c r="V944" s="31">
        <f t="shared" si="172"/>
        <v>-0.68700376893606541</v>
      </c>
      <c r="W944" s="31">
        <f t="shared" si="172"/>
        <v>-0.29591192536490546</v>
      </c>
      <c r="Y944" t="s">
        <v>101</v>
      </c>
      <c r="Z944" s="31">
        <f>-1* AVERAGEIF($I649:$I936,"=1",Z649:Z936)</f>
        <v>-0.2490385094888668</v>
      </c>
      <c r="AA944" s="31">
        <f t="shared" ref="AA944:AI944" si="173">-1* AVERAGEIF($I649:$I936,"=1",AA649:AA936)</f>
        <v>-0.22671880608847225</v>
      </c>
      <c r="AB944" s="31">
        <f t="shared" si="173"/>
        <v>-7.7413518288596869E-2</v>
      </c>
      <c r="AC944" s="31">
        <f t="shared" si="173"/>
        <v>0.22551423318652031</v>
      </c>
      <c r="AD944" s="31">
        <f t="shared" si="173"/>
        <v>-6.4278437540674846E-2</v>
      </c>
      <c r="AE944" s="31">
        <f t="shared" si="173"/>
        <v>-0.10959433177456385</v>
      </c>
      <c r="AF944" s="31">
        <f t="shared" si="173"/>
        <v>-0.18328235188802885</v>
      </c>
      <c r="AG944" s="31">
        <f t="shared" si="173"/>
        <v>-0.50677810723034333</v>
      </c>
      <c r="AH944" s="31">
        <f t="shared" si="173"/>
        <v>-0.25203225835465648</v>
      </c>
      <c r="AI944" s="31">
        <f t="shared" si="173"/>
        <v>-1.3262867370267144</v>
      </c>
      <c r="AK944" t="str">
        <f t="shared" si="155"/>
        <v>Gain &lt;=0</v>
      </c>
      <c r="AL944" s="31">
        <f>-1* AVERAGEIF($I649:$I936,"=1",AL649:AL936)</f>
        <v>0.5572141868676469</v>
      </c>
      <c r="AM944" s="31">
        <f t="shared" ref="AM944:AU944" si="174">-1* AVERAGEIF($I649:$I936,"=1",AM649:AM936)</f>
        <v>0.57604490844475831</v>
      </c>
      <c r="AN944" s="31">
        <f t="shared" si="174"/>
        <v>-7.7413518288596869E-2</v>
      </c>
      <c r="AO944" s="31">
        <f t="shared" si="174"/>
        <v>0.69118717761059567</v>
      </c>
      <c r="AP944" s="31">
        <f t="shared" si="174"/>
        <v>-6.4278437540674846E-2</v>
      </c>
      <c r="AQ944" s="31">
        <f t="shared" si="174"/>
        <v>0.61259534101205626</v>
      </c>
      <c r="AR944" s="31">
        <f t="shared" si="174"/>
        <v>0.34749716045689261</v>
      </c>
      <c r="AS944" s="31">
        <f t="shared" si="174"/>
        <v>0.71438133711009699</v>
      </c>
      <c r="AT944" s="31">
        <f t="shared" si="174"/>
        <v>-0.25203225835465648</v>
      </c>
      <c r="AU944" s="31">
        <f t="shared" si="174"/>
        <v>-0.62677910699677086</v>
      </c>
    </row>
    <row r="945" spans="13:49" x14ac:dyDescent="0.3">
      <c r="M945" t="str">
        <f t="shared" si="168"/>
        <v>Target; Gain &gt; 0.6; #pref=2</v>
      </c>
      <c r="N945" s="31" t="e">
        <f t="shared" ref="N945:W945" si="175">-1* AVERAGEIFS(N649:N936, $H$649:$H$936,"=1",$K649:$K936,"=2",$AW649:$AW936,"&gt;"&amp;$Y$938)</f>
        <v>#DIV/0!</v>
      </c>
      <c r="O945" s="31" t="e">
        <f t="shared" si="175"/>
        <v>#DIV/0!</v>
      </c>
      <c r="P945" s="31" t="e">
        <f t="shared" si="175"/>
        <v>#DIV/0!</v>
      </c>
      <c r="Q945" s="31" t="e">
        <f t="shared" si="175"/>
        <v>#DIV/0!</v>
      </c>
      <c r="R945" s="31" t="e">
        <f t="shared" si="175"/>
        <v>#DIV/0!</v>
      </c>
      <c r="S945" s="31" t="e">
        <f t="shared" si="175"/>
        <v>#DIV/0!</v>
      </c>
      <c r="T945" s="31" t="e">
        <f t="shared" si="175"/>
        <v>#DIV/0!</v>
      </c>
      <c r="U945" s="31" t="e">
        <f t="shared" si="175"/>
        <v>#DIV/0!</v>
      </c>
      <c r="V945" s="31" t="e">
        <f t="shared" si="175"/>
        <v>#DIV/0!</v>
      </c>
      <c r="W945" s="31" t="e">
        <f t="shared" si="175"/>
        <v>#DIV/0!</v>
      </c>
      <c r="Y945" t="str">
        <f>"Target; Gain &gt; "&amp;Y938&amp;"; #pref=2"</f>
        <v>Target; Gain &gt; 0.6; #pref=2</v>
      </c>
      <c r="Z945" s="31" t="e">
        <f t="shared" ref="Z945:AI945" si="176">-1* AVERAGEIFS(Z649:Z936, $H$649:$H$936,"=1",$K649:$K936,"=2",$AW649:$AW936,"&gt;"&amp;$Y$938)</f>
        <v>#DIV/0!</v>
      </c>
      <c r="AA945" s="31" t="e">
        <f t="shared" si="176"/>
        <v>#DIV/0!</v>
      </c>
      <c r="AB945" s="31" t="e">
        <f t="shared" si="176"/>
        <v>#DIV/0!</v>
      </c>
      <c r="AC945" s="31" t="e">
        <f t="shared" si="176"/>
        <v>#DIV/0!</v>
      </c>
      <c r="AD945" s="31" t="e">
        <f t="shared" si="176"/>
        <v>#DIV/0!</v>
      </c>
      <c r="AE945" s="31" t="e">
        <f t="shared" si="176"/>
        <v>#DIV/0!</v>
      </c>
      <c r="AF945" s="31" t="e">
        <f t="shared" si="176"/>
        <v>#DIV/0!</v>
      </c>
      <c r="AG945" s="31" t="e">
        <f t="shared" si="176"/>
        <v>#DIV/0!</v>
      </c>
      <c r="AH945" s="31" t="e">
        <f t="shared" si="176"/>
        <v>#DIV/0!</v>
      </c>
      <c r="AI945" s="31" t="e">
        <f t="shared" si="176"/>
        <v>#DIV/0!</v>
      </c>
      <c r="AK945" t="str">
        <f t="shared" si="155"/>
        <v>Target; Gain &gt; 0.6; #pref=2</v>
      </c>
      <c r="AL945" s="31" t="e">
        <f t="shared" ref="AL945:AU945" si="177">-1* AVERAGEIFS(AL649:AL936, $H$649:$H$936,"=1",$K649:$K936,"=2",$AW649:$AW936,"&gt;"&amp;$Y$938)</f>
        <v>#DIV/0!</v>
      </c>
      <c r="AM945" s="31" t="e">
        <f t="shared" si="177"/>
        <v>#DIV/0!</v>
      </c>
      <c r="AN945" s="31" t="e">
        <f t="shared" si="177"/>
        <v>#DIV/0!</v>
      </c>
      <c r="AO945" s="31" t="e">
        <f t="shared" si="177"/>
        <v>#DIV/0!</v>
      </c>
      <c r="AP945" s="31" t="e">
        <f t="shared" si="177"/>
        <v>#DIV/0!</v>
      </c>
      <c r="AQ945" s="31" t="e">
        <f t="shared" si="177"/>
        <v>#DIV/0!</v>
      </c>
      <c r="AR945" s="31" t="e">
        <f t="shared" si="177"/>
        <v>#DIV/0!</v>
      </c>
      <c r="AS945" s="31" t="e">
        <f t="shared" si="177"/>
        <v>#DIV/0!</v>
      </c>
      <c r="AT945" s="31" t="e">
        <f t="shared" si="177"/>
        <v>#DIV/0!</v>
      </c>
      <c r="AU945" s="31" t="e">
        <f t="shared" si="177"/>
        <v>#DIV/0!</v>
      </c>
    </row>
    <row r="946" spans="13:49" x14ac:dyDescent="0.3">
      <c r="M946" t="str">
        <f t="shared" si="168"/>
        <v>Target; Gain &gt; 0.6; #pref=3</v>
      </c>
      <c r="N946" s="31">
        <f t="shared" ref="N946:W946" si="178">-1* AVERAGEIFS(N649:N936,  $H$649:$H$936,"=1",$K649:$K936,"=3",$AW649:$AW936,"&gt;"&amp;$Y$938)</f>
        <v>0.29805707900989559</v>
      </c>
      <c r="O946" s="31">
        <f t="shared" si="178"/>
        <v>0.28962646566198597</v>
      </c>
      <c r="P946" s="31">
        <f t="shared" si="178"/>
        <v>-0.98549323926533117</v>
      </c>
      <c r="Q946" s="31">
        <f t="shared" si="178"/>
        <v>0.69891778010381322</v>
      </c>
      <c r="R946" s="31">
        <f t="shared" si="178"/>
        <v>-0.66171271265004705</v>
      </c>
      <c r="S946" s="31">
        <f t="shared" si="178"/>
        <v>0.60398693458305019</v>
      </c>
      <c r="T946" s="31">
        <f t="shared" si="178"/>
        <v>-1.591319172775473</v>
      </c>
      <c r="U946" s="31">
        <f t="shared" si="178"/>
        <v>-0.61255963224274446</v>
      </c>
      <c r="V946" s="31">
        <f t="shared" si="178"/>
        <v>-2.5237957808262146</v>
      </c>
      <c r="W946" s="31">
        <f t="shared" si="178"/>
        <v>0.25011052686824903</v>
      </c>
      <c r="Y946" t="str">
        <f>"Target; Gain &gt; "&amp;Y938&amp;"; #pref=3"</f>
        <v>Target; Gain &gt; 0.6; #pref=3</v>
      </c>
      <c r="Z946" s="31">
        <f t="shared" ref="Z946:AI946" si="179">-1* AVERAGEIFS(Z649:Z936,  $H$649:$H$936,"=1",$K649:$K936,"=3",$AW649:$AW936,"&gt;"&amp;$Y$938)</f>
        <v>0.2446250062375499</v>
      </c>
      <c r="AA946" s="31">
        <f t="shared" si="179"/>
        <v>0.29331992902035126</v>
      </c>
      <c r="AB946" s="31">
        <f t="shared" si="179"/>
        <v>-0.11526388021145884</v>
      </c>
      <c r="AC946" s="31">
        <f t="shared" si="179"/>
        <v>0.5276718763779249</v>
      </c>
      <c r="AD946" s="31">
        <f t="shared" si="179"/>
        <v>-0.40358099803916025</v>
      </c>
      <c r="AE946" s="31">
        <f t="shared" si="179"/>
        <v>0.44434075239986814</v>
      </c>
      <c r="AF946" s="31">
        <f t="shared" si="179"/>
        <v>-0.91465770015948356</v>
      </c>
      <c r="AG946" s="31">
        <f t="shared" si="179"/>
        <v>-0.29930030459108009</v>
      </c>
      <c r="AH946" s="31">
        <f t="shared" si="179"/>
        <v>-0.62125744896695823</v>
      </c>
      <c r="AI946" s="31">
        <f t="shared" si="179"/>
        <v>-0.29319167287952547</v>
      </c>
      <c r="AK946" t="str">
        <f t="shared" si="155"/>
        <v>Target; Gain &gt; 0.6; #pref=3</v>
      </c>
      <c r="AL946" s="31">
        <f t="shared" ref="AL946:AU946" si="180">-1* AVERAGEIFS(AL649:AL936,  $H$649:$H$936,"=1",$K649:$K936,"=3",$AW649:$AW936,"&gt;"&amp;$Y$938)</f>
        <v>0.68744540787390562</v>
      </c>
      <c r="AM946" s="31">
        <f t="shared" si="180"/>
        <v>0.72843385607272704</v>
      </c>
      <c r="AN946" s="31">
        <f t="shared" si="180"/>
        <v>-0.11526388021145884</v>
      </c>
      <c r="AO946" s="31">
        <f t="shared" si="180"/>
        <v>0.78151008531474253</v>
      </c>
      <c r="AP946" s="31">
        <f t="shared" si="180"/>
        <v>-0.40358099803916025</v>
      </c>
      <c r="AQ946" s="31">
        <f t="shared" si="180"/>
        <v>0.75343109870659886</v>
      </c>
      <c r="AR946" s="31">
        <f t="shared" si="180"/>
        <v>-2.9370865125993059E-2</v>
      </c>
      <c r="AS946" s="31">
        <f t="shared" si="180"/>
        <v>0.76250949719266703</v>
      </c>
      <c r="AT946" s="31">
        <f t="shared" si="180"/>
        <v>-0.62125744896695823</v>
      </c>
      <c r="AU946" s="31">
        <f t="shared" si="180"/>
        <v>0.18164699579955046</v>
      </c>
    </row>
    <row r="947" spans="13:49" x14ac:dyDescent="0.3">
      <c r="M947" t="str">
        <f t="shared" si="168"/>
        <v>Target; Gain &gt; 0.6; #pref=4</v>
      </c>
      <c r="N947" s="31" t="e">
        <f t="shared" ref="N947:W947" si="181">-1* AVERAGEIFS(N649:N936,  $H$649:$H$936,"=1",$K649:$K936,"=4",$AW649:$AW936,"&gt;"&amp;$Y$938)</f>
        <v>#DIV/0!</v>
      </c>
      <c r="O947" s="31" t="e">
        <f t="shared" si="181"/>
        <v>#DIV/0!</v>
      </c>
      <c r="P947" s="31" t="e">
        <f t="shared" si="181"/>
        <v>#DIV/0!</v>
      </c>
      <c r="Q947" s="31" t="e">
        <f t="shared" si="181"/>
        <v>#DIV/0!</v>
      </c>
      <c r="R947" s="31" t="e">
        <f t="shared" si="181"/>
        <v>#DIV/0!</v>
      </c>
      <c r="S947" s="31" t="e">
        <f t="shared" si="181"/>
        <v>#DIV/0!</v>
      </c>
      <c r="T947" s="31" t="e">
        <f t="shared" si="181"/>
        <v>#DIV/0!</v>
      </c>
      <c r="U947" s="31" t="e">
        <f t="shared" si="181"/>
        <v>#DIV/0!</v>
      </c>
      <c r="V947" s="31" t="e">
        <f t="shared" si="181"/>
        <v>#DIV/0!</v>
      </c>
      <c r="W947" s="31" t="e">
        <f t="shared" si="181"/>
        <v>#DIV/0!</v>
      </c>
      <c r="Y947" t="str">
        <f>"Target; Gain &gt; "&amp;Y938&amp;"; #pref=4"</f>
        <v>Target; Gain &gt; 0.6; #pref=4</v>
      </c>
      <c r="Z947" s="31" t="e">
        <f t="shared" ref="Z947:AI947" si="182">-1* AVERAGEIFS(Z649:Z936,  $H$649:$H$936,"=1",$K649:$K936,"=4",$AW649:$AW936,"&gt;"&amp;$Y$938)</f>
        <v>#DIV/0!</v>
      </c>
      <c r="AA947" s="31" t="e">
        <f t="shared" si="182"/>
        <v>#DIV/0!</v>
      </c>
      <c r="AB947" s="31" t="e">
        <f t="shared" si="182"/>
        <v>#DIV/0!</v>
      </c>
      <c r="AC947" s="31" t="e">
        <f t="shared" si="182"/>
        <v>#DIV/0!</v>
      </c>
      <c r="AD947" s="31" t="e">
        <f t="shared" si="182"/>
        <v>#DIV/0!</v>
      </c>
      <c r="AE947" s="31" t="e">
        <f t="shared" si="182"/>
        <v>#DIV/0!</v>
      </c>
      <c r="AF947" s="31" t="e">
        <f t="shared" si="182"/>
        <v>#DIV/0!</v>
      </c>
      <c r="AG947" s="31" t="e">
        <f t="shared" si="182"/>
        <v>#DIV/0!</v>
      </c>
      <c r="AH947" s="31" t="e">
        <f t="shared" si="182"/>
        <v>#DIV/0!</v>
      </c>
      <c r="AI947" s="31" t="e">
        <f t="shared" si="182"/>
        <v>#DIV/0!</v>
      </c>
      <c r="AK947" t="str">
        <f t="shared" si="155"/>
        <v>Target; Gain &gt; 0.6; #pref=4</v>
      </c>
      <c r="AL947" s="31" t="e">
        <f t="shared" ref="AL947:AU947" si="183">-1* AVERAGEIFS(AL649:AL936,  $H$649:$H$936,"=1",$K649:$K936,"=4",$AW649:$AW936,"&gt;"&amp;$Y$938)</f>
        <v>#DIV/0!</v>
      </c>
      <c r="AM947" s="31" t="e">
        <f t="shared" si="183"/>
        <v>#DIV/0!</v>
      </c>
      <c r="AN947" s="31" t="e">
        <f t="shared" si="183"/>
        <v>#DIV/0!</v>
      </c>
      <c r="AO947" s="31" t="e">
        <f t="shared" si="183"/>
        <v>#DIV/0!</v>
      </c>
      <c r="AP947" s="31" t="e">
        <f t="shared" si="183"/>
        <v>#DIV/0!</v>
      </c>
      <c r="AQ947" s="31" t="e">
        <f t="shared" si="183"/>
        <v>#DIV/0!</v>
      </c>
      <c r="AR947" s="31" t="e">
        <f t="shared" si="183"/>
        <v>#DIV/0!</v>
      </c>
      <c r="AS947" s="31" t="e">
        <f t="shared" si="183"/>
        <v>#DIV/0!</v>
      </c>
      <c r="AT947" s="31" t="e">
        <f t="shared" si="183"/>
        <v>#DIV/0!</v>
      </c>
      <c r="AU947" s="31" t="e">
        <f t="shared" si="183"/>
        <v>#DIV/0!</v>
      </c>
    </row>
    <row r="948" spans="13:49" x14ac:dyDescent="0.3">
      <c r="M948" t="str">
        <f t="shared" si="168"/>
        <v>Target (or sym); Gain &gt; 0</v>
      </c>
      <c r="N948" s="31">
        <f>-1* AVERAGEIFS(N649:N936,$H649:$H936,"=1",$J649:$J936,"=1")</f>
        <v>0.24601454564077668</v>
      </c>
      <c r="O948" s="31">
        <f t="shared" ref="O948:W948" si="184">-1* AVERAGEIFS(O649:O936,$H649:$H936,"=1",$J649:$J936,"=1")</f>
        <v>0.2387760490549839</v>
      </c>
      <c r="P948" s="31">
        <f t="shared" si="184"/>
        <v>-9.0278496776828726E-2</v>
      </c>
      <c r="Q948" s="31">
        <f t="shared" si="184"/>
        <v>0.64307127570490263</v>
      </c>
      <c r="R948" s="31">
        <f t="shared" si="184"/>
        <v>0.15941227058227467</v>
      </c>
      <c r="S948" s="31">
        <f t="shared" si="184"/>
        <v>0.73812253892986734</v>
      </c>
      <c r="T948" s="31">
        <f t="shared" si="184"/>
        <v>-2.6066139339230139</v>
      </c>
      <c r="U948" s="31">
        <f t="shared" si="184"/>
        <v>-1.6583406312844362</v>
      </c>
      <c r="V948" s="31">
        <f t="shared" si="184"/>
        <v>-1.6185408446130396</v>
      </c>
      <c r="W948" s="31">
        <f t="shared" si="184"/>
        <v>0.41039725239376063</v>
      </c>
      <c r="Y948" t="s">
        <v>129</v>
      </c>
      <c r="Z948" s="31">
        <f>-1* AVERAGEIFS(Z649:Z936,$H649:$H936,"=1",$J649:$J936,"=1")</f>
        <v>0.12469115252400872</v>
      </c>
      <c r="AA948" s="31">
        <f t="shared" ref="AA948:AI948" si="185">-1* AVERAGEIFS(AA649:AA936,$H649:$H936,"=1",$J649:$J936,"=1")</f>
        <v>0.17138225496993725</v>
      </c>
      <c r="AB948" s="31">
        <f t="shared" si="185"/>
        <v>-9.4707529620231434E-2</v>
      </c>
      <c r="AC948" s="31">
        <f t="shared" si="185"/>
        <v>0.36041205110650054</v>
      </c>
      <c r="AD948" s="31">
        <f t="shared" si="185"/>
        <v>2.6551047738838734E-2</v>
      </c>
      <c r="AE948" s="31">
        <f t="shared" si="185"/>
        <v>0.40788781936118362</v>
      </c>
      <c r="AF948" s="31">
        <f t="shared" si="185"/>
        <v>-0.79430857630641394</v>
      </c>
      <c r="AG948" s="31">
        <f t="shared" si="185"/>
        <v>-0.59806971051681612</v>
      </c>
      <c r="AH948" s="31">
        <f t="shared" si="185"/>
        <v>-0.87904002481635723</v>
      </c>
      <c r="AI948" s="31">
        <f t="shared" si="185"/>
        <v>-0.44254877751689392</v>
      </c>
      <c r="AK948" t="str">
        <f t="shared" si="155"/>
        <v>Target (or sym); Gain &gt; 0</v>
      </c>
      <c r="AL948" s="31">
        <f>-1* AVERAGEIFS(AL649:AL936,$H649:$H936,"=1",$J649:$J936,"=1")</f>
        <v>0.61964640821774175</v>
      </c>
      <c r="AM948" s="31">
        <f t="shared" ref="AM948:AU948" si="186">-1* AVERAGEIFS(AM649:AM936,$H649:$H936,"=1",$J649:$J936,"=1")</f>
        <v>0.66293410775790174</v>
      </c>
      <c r="AN948" s="31">
        <f t="shared" si="186"/>
        <v>-9.4707529620231434E-2</v>
      </c>
      <c r="AO948" s="31">
        <f t="shared" si="186"/>
        <v>0.70018900361489922</v>
      </c>
      <c r="AP948" s="31">
        <f t="shared" si="186"/>
        <v>2.6551047738838734E-2</v>
      </c>
      <c r="AQ948" s="31">
        <f t="shared" si="186"/>
        <v>0.71137265207731226</v>
      </c>
      <c r="AR948" s="31">
        <f t="shared" si="186"/>
        <v>3.4293112259813532E-2</v>
      </c>
      <c r="AS948" s="31">
        <f t="shared" si="186"/>
        <v>0.6676764927032427</v>
      </c>
      <c r="AT948" s="31">
        <f t="shared" si="186"/>
        <v>-0.87904002481635723</v>
      </c>
      <c r="AU948" s="31">
        <f t="shared" si="186"/>
        <v>4.2874316690787409E-2</v>
      </c>
      <c r="AV948" s="26" t="s">
        <v>138</v>
      </c>
      <c r="AW948" s="43">
        <f>AVERAGEIF($J649:$J936,"=1",AW649:AW936)</f>
        <v>0.24118117185446517</v>
      </c>
    </row>
    <row r="949" spans="13:49" x14ac:dyDescent="0.3">
      <c r="M949" s="44">
        <f t="shared" ref="M949:O959" si="187">M938</f>
        <v>0.6</v>
      </c>
      <c r="N949" s="44" t="str">
        <f t="shared" si="187"/>
        <v>BNL Causal</v>
      </c>
      <c r="O949" s="44" t="str">
        <f t="shared" si="187"/>
        <v>BNL Causal HM</v>
      </c>
      <c r="P949" s="44" t="str">
        <f>Q938</f>
        <v>SFS Causal</v>
      </c>
      <c r="Q949" s="44" t="str">
        <f>S938</f>
        <v>SaLSa Causal</v>
      </c>
      <c r="R949" s="44" t="str">
        <f>U938</f>
        <v>D&amp;C Causal</v>
      </c>
      <c r="S949" s="44" t="str">
        <f>W938</f>
        <v>BBS Causal</v>
      </c>
      <c r="T949" s="44"/>
      <c r="U949" s="44">
        <f t="shared" ref="U949:W959" si="188">Y938</f>
        <v>0.6</v>
      </c>
      <c r="V949" s="44" t="str">
        <f t="shared" si="188"/>
        <v>BNL Causal</v>
      </c>
      <c r="W949" s="44" t="str">
        <f t="shared" si="188"/>
        <v>BNL Causal HM</v>
      </c>
      <c r="X949" s="44" t="str">
        <f>AC938</f>
        <v>SFS Causal</v>
      </c>
      <c r="Y949" s="44" t="str">
        <f>AE938</f>
        <v>SaLSa Causal</v>
      </c>
      <c r="Z949" s="44" t="str">
        <f>AG938</f>
        <v>D&amp;C Causal</v>
      </c>
      <c r="AA949" s="44" t="str">
        <f>AI938</f>
        <v>BBS Causal</v>
      </c>
      <c r="AB949" s="42"/>
      <c r="AC949" s="45">
        <f>AK938</f>
        <v>0.6</v>
      </c>
      <c r="AD949" s="45" t="str">
        <f>AL938</f>
        <v>BNL Causal</v>
      </c>
      <c r="AE949" s="45" t="str">
        <f>AM938</f>
        <v>BNL Causal HM</v>
      </c>
      <c r="AF949" s="45" t="str">
        <f>AO938</f>
        <v>SFS Causal</v>
      </c>
      <c r="AG949" s="45" t="str">
        <f>AQ938</f>
        <v>SaLSa Causal</v>
      </c>
      <c r="AH949" s="45" t="str">
        <f>AS938</f>
        <v>D&amp;C Causal</v>
      </c>
      <c r="AI949" s="45" t="str">
        <f>AU938</f>
        <v>BBS Causal</v>
      </c>
      <c r="AK949" s="44"/>
      <c r="AL949" s="44"/>
      <c r="AM949" s="44"/>
      <c r="AN949" s="42"/>
      <c r="AO949" s="42"/>
      <c r="AP949" s="42"/>
      <c r="AQ949" s="42"/>
      <c r="AR949" s="42"/>
      <c r="AS949" s="42"/>
      <c r="AT949" s="42"/>
      <c r="AU949" s="42"/>
    </row>
    <row r="950" spans="13:49" x14ac:dyDescent="0.3">
      <c r="M950" t="str">
        <f t="shared" si="187"/>
        <v>ALL</v>
      </c>
      <c r="N950" s="31">
        <f t="shared" si="187"/>
        <v>-0.30024790799455492</v>
      </c>
      <c r="O950" s="31">
        <f t="shared" si="187"/>
        <v>-0.31009231787724706</v>
      </c>
      <c r="P950" s="31">
        <f>Q939</f>
        <v>0.41347007299670385</v>
      </c>
      <c r="Q950" s="31">
        <f>S939</f>
        <v>0.34837830660901398</v>
      </c>
      <c r="R950" s="31">
        <f>U939</f>
        <v>-1.3010601015856029</v>
      </c>
      <c r="S950" s="31">
        <f>W939</f>
        <v>-0.1455189323669919</v>
      </c>
      <c r="T950" s="31"/>
      <c r="U950" s="31" t="str">
        <f t="shared" si="188"/>
        <v>ALL</v>
      </c>
      <c r="V950" s="31">
        <f t="shared" si="188"/>
        <v>-0.13879107350362516</v>
      </c>
      <c r="W950" s="31">
        <f t="shared" si="188"/>
        <v>-0.11549247460086855</v>
      </c>
      <c r="X950" s="31">
        <f>AC939</f>
        <v>0.27116744363983536</v>
      </c>
      <c r="Y950" s="31">
        <f>AE939</f>
        <v>2.5335742820566408E-2</v>
      </c>
      <c r="Z950" s="31">
        <f>AG939</f>
        <v>-0.50395863556073972</v>
      </c>
      <c r="AA950" s="31">
        <f>AI939</f>
        <v>-1.0868755827884087</v>
      </c>
      <c r="AB950" s="42"/>
      <c r="AC950" s="46" t="str">
        <f t="shared" ref="AC950:AE959" si="189">AK939</f>
        <v>ALL</v>
      </c>
      <c r="AD950" s="31">
        <f t="shared" si="189"/>
        <v>0.58568274977767576</v>
      </c>
      <c r="AE950" s="31">
        <f t="shared" si="189"/>
        <v>0.60549397374311076</v>
      </c>
      <c r="AF950" s="31">
        <f t="shared" ref="AF950:AF959" si="190">AO939</f>
        <v>0.70435687215615983</v>
      </c>
      <c r="AG950" s="31">
        <f t="shared" ref="AG950:AG959" si="191">AQ939</f>
        <v>0.64812950266692748</v>
      </c>
      <c r="AH950" s="31">
        <f t="shared" ref="AH950:AH959" si="192">AS939</f>
        <v>0.71332665323236155</v>
      </c>
      <c r="AI950" s="31">
        <f t="shared" ref="AI950:AI959" si="193">AU939</f>
        <v>-0.44617322812537241</v>
      </c>
      <c r="AK950" s="31"/>
      <c r="AL950" s="31"/>
      <c r="AM950" s="31"/>
      <c r="AN950" s="42"/>
      <c r="AO950" s="42"/>
      <c r="AP950" s="42"/>
      <c r="AQ950" s="42"/>
      <c r="AR950" s="42"/>
      <c r="AS950" s="42"/>
      <c r="AT950" s="42"/>
      <c r="AU950" s="42"/>
    </row>
    <row r="951" spans="13:49" x14ac:dyDescent="0.3">
      <c r="M951" t="str">
        <f t="shared" si="187"/>
        <v>Target; Gain &gt; 0.6</v>
      </c>
      <c r="N951" s="31">
        <f t="shared" si="187"/>
        <v>0.29805707900989559</v>
      </c>
      <c r="O951" s="31">
        <f t="shared" si="187"/>
        <v>0.28962646566198597</v>
      </c>
      <c r="P951" s="31">
        <f>Q940</f>
        <v>0.69891778010381322</v>
      </c>
      <c r="Q951" s="31">
        <f>S940</f>
        <v>0.60398693458305019</v>
      </c>
      <c r="R951" s="31">
        <f>U940</f>
        <v>-0.61255963224274446</v>
      </c>
      <c r="S951" s="31">
        <f>W940</f>
        <v>0.25011052686824903</v>
      </c>
      <c r="T951" s="31"/>
      <c r="U951" s="31" t="str">
        <f t="shared" si="188"/>
        <v>Target; Gain &gt; 0.6</v>
      </c>
      <c r="V951" s="31">
        <f t="shared" si="188"/>
        <v>0.2446250062375499</v>
      </c>
      <c r="W951" s="31">
        <f t="shared" si="188"/>
        <v>0.29331992902035126</v>
      </c>
      <c r="X951" s="31">
        <f>AC940</f>
        <v>0.5276718763779249</v>
      </c>
      <c r="Y951" s="31">
        <f>AE940</f>
        <v>0.44434075239986814</v>
      </c>
      <c r="Z951" s="31">
        <f>AG940</f>
        <v>-0.29930030459108009</v>
      </c>
      <c r="AA951" s="31">
        <f>AI940</f>
        <v>-0.29319167287952547</v>
      </c>
      <c r="AB951" s="42"/>
      <c r="AC951" s="46" t="str">
        <f t="shared" si="189"/>
        <v>Target; Gain &gt; 0.6</v>
      </c>
      <c r="AD951" s="31">
        <f t="shared" si="189"/>
        <v>0.68744540787390562</v>
      </c>
      <c r="AE951" s="31">
        <f t="shared" si="189"/>
        <v>0.72843385607272704</v>
      </c>
      <c r="AF951" s="31">
        <f t="shared" si="190"/>
        <v>0.78151008531474253</v>
      </c>
      <c r="AG951" s="31">
        <f t="shared" si="191"/>
        <v>0.75343109870659886</v>
      </c>
      <c r="AH951" s="31">
        <f t="shared" si="192"/>
        <v>0.76250949719266703</v>
      </c>
      <c r="AI951" s="31">
        <f t="shared" si="193"/>
        <v>0.18164699579955046</v>
      </c>
      <c r="AK951" s="31"/>
      <c r="AL951" s="31"/>
      <c r="AM951" s="31"/>
      <c r="AN951" s="42"/>
      <c r="AO951" s="42"/>
      <c r="AP951" s="42"/>
      <c r="AQ951" s="42"/>
      <c r="AR951" s="42"/>
      <c r="AS951" s="42"/>
      <c r="AT951" s="42"/>
      <c r="AU951" s="42"/>
    </row>
    <row r="952" spans="13:49" x14ac:dyDescent="0.3">
      <c r="M952" t="str">
        <f t="shared" si="187"/>
        <v>Gain &gt; 0.6</v>
      </c>
      <c r="N952" s="31">
        <f t="shared" si="187"/>
        <v>0.29805707900989559</v>
      </c>
      <c r="O952" s="31">
        <f t="shared" si="187"/>
        <v>0.28962646566198597</v>
      </c>
      <c r="P952" s="31">
        <f t="shared" ref="P952:P959" si="194">Q941</f>
        <v>0.69891778010381322</v>
      </c>
      <c r="Q952" s="31">
        <f t="shared" ref="Q952:Q959" si="195">S941</f>
        <v>0.60398693458305019</v>
      </c>
      <c r="R952" s="31">
        <f t="shared" ref="R952:R956" si="196">U941</f>
        <v>-0.61255963224274446</v>
      </c>
      <c r="S952" s="31">
        <f t="shared" ref="S952:S959" si="197">W941</f>
        <v>0.25011052686824903</v>
      </c>
      <c r="T952" s="31"/>
      <c r="U952" s="31" t="str">
        <f t="shared" si="188"/>
        <v>Gain &gt; 0.6</v>
      </c>
      <c r="V952" s="31">
        <f t="shared" si="188"/>
        <v>0.2446250062375499</v>
      </c>
      <c r="W952" s="31">
        <f t="shared" si="188"/>
        <v>0.29331992902035126</v>
      </c>
      <c r="X952" s="31">
        <f t="shared" ref="X952:X959" si="198">AC941</f>
        <v>0.5276718763779249</v>
      </c>
      <c r="Y952" s="31">
        <f t="shared" ref="Y952:Y956" si="199">AE941</f>
        <v>0.44434075239986814</v>
      </c>
      <c r="Z952" s="31">
        <f t="shared" ref="Z952:Z959" si="200">AG941</f>
        <v>-0.29930030459108009</v>
      </c>
      <c r="AA952" s="31">
        <f t="shared" ref="AA952:AA959" si="201">AI941</f>
        <v>-0.29319167287952547</v>
      </c>
      <c r="AB952" s="42"/>
      <c r="AC952" s="46" t="str">
        <f t="shared" si="189"/>
        <v>Gain &gt; 0.6</v>
      </c>
      <c r="AD952" s="31">
        <f t="shared" si="189"/>
        <v>0.68744540787390562</v>
      </c>
      <c r="AE952" s="31">
        <f t="shared" si="189"/>
        <v>0.72843385607272704</v>
      </c>
      <c r="AF952" s="31">
        <f t="shared" si="190"/>
        <v>0.78151008531474253</v>
      </c>
      <c r="AG952" s="31">
        <f t="shared" si="191"/>
        <v>0.75343109870659886</v>
      </c>
      <c r="AH952" s="31">
        <f t="shared" si="192"/>
        <v>0.76250949719266703</v>
      </c>
      <c r="AI952" s="31">
        <f t="shared" si="193"/>
        <v>0.18164699579955046</v>
      </c>
      <c r="AK952" s="31"/>
      <c r="AL952" s="31"/>
      <c r="AM952" s="31"/>
      <c r="AN952" s="42"/>
      <c r="AO952" s="42"/>
      <c r="AP952" s="42"/>
      <c r="AQ952" s="42"/>
      <c r="AR952" s="42"/>
      <c r="AS952" s="42"/>
      <c r="AT952" s="42"/>
      <c r="AU952" s="42"/>
    </row>
    <row r="953" spans="13:49" x14ac:dyDescent="0.3">
      <c r="M953" t="str">
        <f t="shared" si="187"/>
        <v>Target (or sym)</v>
      </c>
      <c r="N953" s="31">
        <f t="shared" si="187"/>
        <v>-0.15900107790145721</v>
      </c>
      <c r="O953" s="31">
        <f t="shared" si="187"/>
        <v>-0.16745431451559339</v>
      </c>
      <c r="P953" s="31">
        <f t="shared" si="194"/>
        <v>0.51553660242559207</v>
      </c>
      <c r="Q953" s="31">
        <f t="shared" si="195"/>
        <v>0.56539244974952485</v>
      </c>
      <c r="R953" s="31">
        <f t="shared" si="196"/>
        <v>-2.1328929081025105</v>
      </c>
      <c r="S953" s="31">
        <f t="shared" si="197"/>
        <v>0.15418841888575635</v>
      </c>
      <c r="T953" s="31"/>
      <c r="U953" s="31" t="str">
        <f t="shared" si="188"/>
        <v>Target (or sym)</v>
      </c>
      <c r="V953" s="31">
        <f>Z942</f>
        <v>-9.9630184094889371E-2</v>
      </c>
      <c r="W953" s="31">
        <f t="shared" si="188"/>
        <v>-5.6337123825106264E-2</v>
      </c>
      <c r="X953" s="31">
        <f t="shared" si="198"/>
        <v>0.23289028196092837</v>
      </c>
      <c r="Y953" s="31">
        <f t="shared" si="199"/>
        <v>0.1268437838662444</v>
      </c>
      <c r="Z953" s="31">
        <f t="shared" si="200"/>
        <v>-0.88591924839499359</v>
      </c>
      <c r="AA953" s="31">
        <f t="shared" si="201"/>
        <v>-0.96273648321061545</v>
      </c>
      <c r="AB953" s="42"/>
      <c r="AC953" s="38" t="str">
        <f t="shared" si="189"/>
        <v>Target (or sym)</v>
      </c>
      <c r="AD953" s="31">
        <f t="shared" si="189"/>
        <v>0.57796272411913419</v>
      </c>
      <c r="AE953" s="31">
        <f t="shared" si="189"/>
        <v>0.61892014267228646</v>
      </c>
      <c r="AF953" s="31">
        <f t="shared" si="190"/>
        <v>0.67367213896166012</v>
      </c>
      <c r="AG953" s="31">
        <f t="shared" si="191"/>
        <v>0.6575707276796634</v>
      </c>
      <c r="AH953" s="31">
        <f t="shared" si="192"/>
        <v>0.6354726594960276</v>
      </c>
      <c r="AI953" s="31">
        <f t="shared" si="193"/>
        <v>-0.30847202998248763</v>
      </c>
      <c r="AK953" s="31"/>
      <c r="AL953" s="31"/>
      <c r="AM953" s="31"/>
      <c r="AN953" s="42"/>
      <c r="AO953" s="42"/>
      <c r="AP953" s="42"/>
      <c r="AQ953" s="42"/>
      <c r="AR953" s="42"/>
      <c r="AS953" s="42"/>
      <c r="AT953" s="42"/>
      <c r="AU953" s="42"/>
    </row>
    <row r="954" spans="13:49" x14ac:dyDescent="0.3">
      <c r="M954" t="str">
        <f>M943</f>
        <v>Gain &gt; 0</v>
      </c>
      <c r="N954" s="31">
        <f t="shared" si="187"/>
        <v>-8.2165075570282298E-2</v>
      </c>
      <c r="O954" s="31">
        <f t="shared" si="187"/>
        <v>-9.0524379806126001E-2</v>
      </c>
      <c r="P954" s="31">
        <f t="shared" si="194"/>
        <v>0.48446297568923363</v>
      </c>
      <c r="Q954" s="31">
        <f t="shared" si="195"/>
        <v>0.53524903986928252</v>
      </c>
      <c r="R954" s="31">
        <f t="shared" si="196"/>
        <v>-1.2989957137622063</v>
      </c>
      <c r="S954" s="31">
        <f t="shared" si="197"/>
        <v>2.8011444169062205E-2</v>
      </c>
      <c r="T954" s="31"/>
      <c r="U954" s="31" t="str">
        <f t="shared" si="188"/>
        <v>Gain &gt; 0</v>
      </c>
      <c r="V954" s="31">
        <f t="shared" si="188"/>
        <v>-1.1582493520654026E-2</v>
      </c>
      <c r="W954" s="31">
        <f t="shared" si="188"/>
        <v>1.2845600192520262E-2</v>
      </c>
      <c r="X954" s="31">
        <f t="shared" si="198"/>
        <v>0.32384422493212173</v>
      </c>
      <c r="Y954" s="31">
        <f t="shared" si="199"/>
        <v>0.18102429043033208</v>
      </c>
      <c r="Z954" s="31">
        <f t="shared" si="200"/>
        <v>-0.50070539901888911</v>
      </c>
      <c r="AA954" s="31">
        <f t="shared" si="201"/>
        <v>-0.8106319432826703</v>
      </c>
      <c r="AB954" s="42"/>
      <c r="AC954" s="38" t="str">
        <f t="shared" si="189"/>
        <v>Gain &gt; 0</v>
      </c>
      <c r="AD954" s="31">
        <f t="shared" si="189"/>
        <v>0.61853109159693953</v>
      </c>
      <c r="AE954" s="31">
        <f t="shared" si="189"/>
        <v>0.63947366447197873</v>
      </c>
      <c r="AF954" s="31">
        <f t="shared" si="190"/>
        <v>0.71955267355488717</v>
      </c>
      <c r="AG954" s="31">
        <f t="shared" si="191"/>
        <v>0.68913045842254816</v>
      </c>
      <c r="AH954" s="31">
        <f t="shared" si="192"/>
        <v>0.71210971029651327</v>
      </c>
      <c r="AI954" s="31">
        <f t="shared" si="193"/>
        <v>-0.23778182942760498</v>
      </c>
      <c r="AK954" s="31"/>
      <c r="AL954" s="31"/>
      <c r="AM954" s="31"/>
      <c r="AN954" s="42"/>
      <c r="AO954" s="42"/>
      <c r="AP954" s="42"/>
      <c r="AQ954" s="42"/>
      <c r="AR954" s="42"/>
      <c r="AS954" s="42"/>
      <c r="AT954" s="42"/>
      <c r="AU954" s="42"/>
    </row>
    <row r="955" spans="13:49" x14ac:dyDescent="0.3">
      <c r="M955" t="str">
        <f t="shared" ref="M955" si="202">M944</f>
        <v>Gain &lt;=0</v>
      </c>
      <c r="N955" s="31">
        <f t="shared" si="187"/>
        <v>-0.48925302942892462</v>
      </c>
      <c r="O955" s="31">
        <f t="shared" si="187"/>
        <v>-0.50038453087221846</v>
      </c>
      <c r="P955" s="31">
        <f t="shared" si="194"/>
        <v>0.35194289066317813</v>
      </c>
      <c r="Q955" s="31">
        <f>S944</f>
        <v>0.1864236711167811</v>
      </c>
      <c r="R955" s="31">
        <f>U944</f>
        <v>-1.3028492376992125</v>
      </c>
      <c r="S955" s="31">
        <f t="shared" si="197"/>
        <v>-0.29591192536490546</v>
      </c>
      <c r="T955" s="31"/>
      <c r="U955" s="31" t="str">
        <f t="shared" si="188"/>
        <v>Gain &lt;=0</v>
      </c>
      <c r="V955" s="31">
        <f t="shared" si="188"/>
        <v>-0.2490385094888668</v>
      </c>
      <c r="W955" s="31">
        <f t="shared" si="188"/>
        <v>-0.22671880608847225</v>
      </c>
      <c r="X955" s="31">
        <f t="shared" si="198"/>
        <v>0.22551423318652031</v>
      </c>
      <c r="Y955" s="31">
        <f t="shared" si="199"/>
        <v>-0.10959433177456385</v>
      </c>
      <c r="Z955" s="31">
        <f t="shared" si="200"/>
        <v>-0.50677810723034333</v>
      </c>
      <c r="AA955" s="31">
        <f t="shared" si="201"/>
        <v>-1.3262867370267144</v>
      </c>
      <c r="AB955" s="42"/>
      <c r="AC955" s="38" t="str">
        <f t="shared" si="189"/>
        <v>Gain &lt;=0</v>
      </c>
      <c r="AD955" s="31">
        <f t="shared" si="189"/>
        <v>0.5572141868676469</v>
      </c>
      <c r="AE955" s="31">
        <f t="shared" si="189"/>
        <v>0.57604490844475831</v>
      </c>
      <c r="AF955" s="31">
        <f t="shared" si="190"/>
        <v>0.69118717761059567</v>
      </c>
      <c r="AG955" s="31">
        <f t="shared" si="191"/>
        <v>0.61259534101205626</v>
      </c>
      <c r="AH955" s="31">
        <f t="shared" si="192"/>
        <v>0.71438133711009699</v>
      </c>
      <c r="AI955" s="31">
        <f t="shared" si="193"/>
        <v>-0.62677910699677086</v>
      </c>
      <c r="AK955" s="31"/>
      <c r="AL955" s="31"/>
      <c r="AM955" s="31"/>
      <c r="AN955" s="42"/>
      <c r="AO955" s="42"/>
      <c r="AP955" s="42"/>
      <c r="AQ955" s="42"/>
      <c r="AR955" s="42"/>
      <c r="AS955" s="42"/>
      <c r="AT955" s="42"/>
      <c r="AU955" s="42"/>
    </row>
    <row r="956" spans="13:49" x14ac:dyDescent="0.3">
      <c r="M956" t="str">
        <f>M945</f>
        <v>Target; Gain &gt; 0.6; #pref=2</v>
      </c>
      <c r="N956" s="31" t="e">
        <f t="shared" si="187"/>
        <v>#DIV/0!</v>
      </c>
      <c r="O956" s="31" t="e">
        <f t="shared" si="187"/>
        <v>#DIV/0!</v>
      </c>
      <c r="P956" s="31" t="e">
        <f t="shared" si="194"/>
        <v>#DIV/0!</v>
      </c>
      <c r="Q956" s="31" t="e">
        <f t="shared" si="195"/>
        <v>#DIV/0!</v>
      </c>
      <c r="R956" s="31" t="e">
        <f t="shared" si="196"/>
        <v>#DIV/0!</v>
      </c>
      <c r="S956" s="31" t="e">
        <f t="shared" si="197"/>
        <v>#DIV/0!</v>
      </c>
      <c r="T956" s="31"/>
      <c r="U956" s="31" t="str">
        <f t="shared" si="188"/>
        <v>Target; Gain &gt; 0.6; #pref=2</v>
      </c>
      <c r="V956" s="31" t="e">
        <f t="shared" si="188"/>
        <v>#DIV/0!</v>
      </c>
      <c r="W956" s="31" t="e">
        <f t="shared" si="188"/>
        <v>#DIV/0!</v>
      </c>
      <c r="X956" s="31" t="e">
        <f t="shared" si="198"/>
        <v>#DIV/0!</v>
      </c>
      <c r="Y956" s="31" t="e">
        <f t="shared" si="199"/>
        <v>#DIV/0!</v>
      </c>
      <c r="Z956" s="31" t="e">
        <f t="shared" si="200"/>
        <v>#DIV/0!</v>
      </c>
      <c r="AA956" s="31" t="e">
        <f t="shared" si="201"/>
        <v>#DIV/0!</v>
      </c>
      <c r="AB956" s="42"/>
      <c r="AC956" s="38" t="str">
        <f t="shared" si="189"/>
        <v>Target; Gain &gt; 0.6; #pref=2</v>
      </c>
      <c r="AD956" s="31" t="e">
        <f t="shared" si="189"/>
        <v>#DIV/0!</v>
      </c>
      <c r="AE956" s="31" t="e">
        <f t="shared" si="189"/>
        <v>#DIV/0!</v>
      </c>
      <c r="AF956" s="31" t="e">
        <f t="shared" si="190"/>
        <v>#DIV/0!</v>
      </c>
      <c r="AG956" s="31" t="e">
        <f t="shared" si="191"/>
        <v>#DIV/0!</v>
      </c>
      <c r="AH956" s="31" t="e">
        <f t="shared" si="192"/>
        <v>#DIV/0!</v>
      </c>
      <c r="AI956" s="31" t="e">
        <f t="shared" si="193"/>
        <v>#DIV/0!</v>
      </c>
      <c r="AK956" s="31"/>
      <c r="AL956" s="31"/>
      <c r="AM956" s="31"/>
      <c r="AN956" s="42"/>
      <c r="AO956" s="42"/>
      <c r="AP956" s="42"/>
      <c r="AQ956" s="42"/>
      <c r="AR956" s="42"/>
      <c r="AS956" s="42"/>
      <c r="AT956" s="42"/>
      <c r="AU956" s="42"/>
    </row>
    <row r="957" spans="13:49" x14ac:dyDescent="0.3">
      <c r="M957" t="str">
        <f>M946</f>
        <v>Target; Gain &gt; 0.6; #pref=3</v>
      </c>
      <c r="N957" s="31">
        <f t="shared" si="187"/>
        <v>0.29805707900989559</v>
      </c>
      <c r="O957" s="31">
        <f t="shared" si="187"/>
        <v>0.28962646566198597</v>
      </c>
      <c r="P957" s="31">
        <f t="shared" si="194"/>
        <v>0.69891778010381322</v>
      </c>
      <c r="Q957" s="31">
        <f t="shared" si="195"/>
        <v>0.60398693458305019</v>
      </c>
      <c r="R957" s="31">
        <f>U946</f>
        <v>-0.61255963224274446</v>
      </c>
      <c r="S957" s="31">
        <f t="shared" si="197"/>
        <v>0.25011052686824903</v>
      </c>
      <c r="T957" s="31"/>
      <c r="U957" s="31" t="str">
        <f t="shared" si="188"/>
        <v>Target; Gain &gt; 0.6; #pref=3</v>
      </c>
      <c r="V957" s="31">
        <f t="shared" si="188"/>
        <v>0.2446250062375499</v>
      </c>
      <c r="W957" s="31">
        <f t="shared" si="188"/>
        <v>0.29331992902035126</v>
      </c>
      <c r="X957" s="31">
        <f t="shared" si="198"/>
        <v>0.5276718763779249</v>
      </c>
      <c r="Y957" s="31">
        <f>AE946</f>
        <v>0.44434075239986814</v>
      </c>
      <c r="Z957" s="31">
        <f t="shared" si="200"/>
        <v>-0.29930030459108009</v>
      </c>
      <c r="AA957" s="31">
        <f t="shared" si="201"/>
        <v>-0.29319167287952547</v>
      </c>
      <c r="AB957" s="42"/>
      <c r="AC957" s="38" t="str">
        <f t="shared" si="189"/>
        <v>Target; Gain &gt; 0.6; #pref=3</v>
      </c>
      <c r="AD957" s="31">
        <f t="shared" si="189"/>
        <v>0.68744540787390562</v>
      </c>
      <c r="AE957" s="31">
        <f t="shared" si="189"/>
        <v>0.72843385607272704</v>
      </c>
      <c r="AF957" s="31">
        <f t="shared" si="190"/>
        <v>0.78151008531474253</v>
      </c>
      <c r="AG957" s="31">
        <f t="shared" si="191"/>
        <v>0.75343109870659886</v>
      </c>
      <c r="AH957" s="31">
        <f t="shared" si="192"/>
        <v>0.76250949719266703</v>
      </c>
      <c r="AI957" s="31">
        <f t="shared" si="193"/>
        <v>0.18164699579955046</v>
      </c>
      <c r="AK957" s="31"/>
      <c r="AL957" s="31"/>
      <c r="AM957" s="31"/>
      <c r="AN957" s="42"/>
      <c r="AO957" s="42"/>
      <c r="AP957" s="42"/>
      <c r="AQ957" s="42"/>
      <c r="AR957" s="42"/>
      <c r="AS957" s="42"/>
      <c r="AT957" s="42"/>
      <c r="AU957" s="42"/>
    </row>
    <row r="958" spans="13:49" x14ac:dyDescent="0.3">
      <c r="M958" t="str">
        <f>M947</f>
        <v>Target; Gain &gt; 0.6; #pref=4</v>
      </c>
      <c r="N958" s="31" t="e">
        <f t="shared" si="187"/>
        <v>#DIV/0!</v>
      </c>
      <c r="O958" s="31" t="e">
        <f t="shared" si="187"/>
        <v>#DIV/0!</v>
      </c>
      <c r="P958" s="31" t="e">
        <f t="shared" si="194"/>
        <v>#DIV/0!</v>
      </c>
      <c r="Q958" s="31" t="e">
        <f t="shared" si="195"/>
        <v>#DIV/0!</v>
      </c>
      <c r="R958" s="31" t="e">
        <f>U947</f>
        <v>#DIV/0!</v>
      </c>
      <c r="S958" s="31" t="e">
        <f t="shared" si="197"/>
        <v>#DIV/0!</v>
      </c>
      <c r="T958" s="31"/>
      <c r="U958" s="31" t="str">
        <f t="shared" si="188"/>
        <v>Target; Gain &gt; 0.6; #pref=4</v>
      </c>
      <c r="V958" s="31" t="e">
        <f t="shared" si="188"/>
        <v>#DIV/0!</v>
      </c>
      <c r="W958" s="31" t="e">
        <f t="shared" si="188"/>
        <v>#DIV/0!</v>
      </c>
      <c r="X958" s="31" t="e">
        <f t="shared" si="198"/>
        <v>#DIV/0!</v>
      </c>
      <c r="Y958" s="31" t="e">
        <f>AE947</f>
        <v>#DIV/0!</v>
      </c>
      <c r="Z958" s="31" t="e">
        <f t="shared" si="200"/>
        <v>#DIV/0!</v>
      </c>
      <c r="AA958" s="31" t="e">
        <f t="shared" si="201"/>
        <v>#DIV/0!</v>
      </c>
      <c r="AC958" s="38" t="str">
        <f t="shared" si="189"/>
        <v>Target; Gain &gt; 0.6; #pref=4</v>
      </c>
      <c r="AD958" s="31" t="e">
        <f t="shared" si="189"/>
        <v>#DIV/0!</v>
      </c>
      <c r="AE958" s="31" t="e">
        <f t="shared" si="189"/>
        <v>#DIV/0!</v>
      </c>
      <c r="AF958" s="31" t="e">
        <f t="shared" si="190"/>
        <v>#DIV/0!</v>
      </c>
      <c r="AG958" s="31" t="e">
        <f t="shared" si="191"/>
        <v>#DIV/0!</v>
      </c>
      <c r="AH958" s="31" t="e">
        <f t="shared" si="192"/>
        <v>#DIV/0!</v>
      </c>
      <c r="AI958" s="31" t="e">
        <f t="shared" si="193"/>
        <v>#DIV/0!</v>
      </c>
      <c r="AK958" s="31"/>
      <c r="AL958" s="31"/>
      <c r="AM958" s="31"/>
    </row>
    <row r="959" spans="13:49" x14ac:dyDescent="0.3">
      <c r="M959" t="str">
        <f>M948</f>
        <v>Target (or sym); Gain &gt; 0</v>
      </c>
      <c r="N959" s="31">
        <f t="shared" si="187"/>
        <v>0.24601454564077668</v>
      </c>
      <c r="O959" s="31">
        <f t="shared" si="187"/>
        <v>0.2387760490549839</v>
      </c>
      <c r="P959" s="31">
        <f t="shared" si="194"/>
        <v>0.64307127570490263</v>
      </c>
      <c r="Q959" s="31">
        <f t="shared" si="195"/>
        <v>0.73812253892986734</v>
      </c>
      <c r="R959" s="31">
        <f>U948</f>
        <v>-1.6583406312844362</v>
      </c>
      <c r="S959" s="31">
        <f t="shared" si="197"/>
        <v>0.41039725239376063</v>
      </c>
      <c r="T959" s="31"/>
      <c r="U959" s="31" t="str">
        <f t="shared" si="188"/>
        <v>Target (or sym); Gain &gt; 0</v>
      </c>
      <c r="V959" s="31">
        <f t="shared" si="188"/>
        <v>0.12469115252400872</v>
      </c>
      <c r="W959" s="31">
        <f t="shared" si="188"/>
        <v>0.17138225496993725</v>
      </c>
      <c r="X959" s="31">
        <f t="shared" si="198"/>
        <v>0.36041205110650054</v>
      </c>
      <c r="Y959" s="31">
        <f>AE948</f>
        <v>0.40788781936118362</v>
      </c>
      <c r="Z959" s="31">
        <f t="shared" si="200"/>
        <v>-0.59806971051681612</v>
      </c>
      <c r="AA959" s="31">
        <f t="shared" si="201"/>
        <v>-0.44254877751689392</v>
      </c>
      <c r="AC959" s="38" t="str">
        <f t="shared" si="189"/>
        <v>Target (or sym); Gain &gt; 0</v>
      </c>
      <c r="AD959" s="31">
        <f t="shared" si="189"/>
        <v>0.61964640821774175</v>
      </c>
      <c r="AE959" s="31">
        <f t="shared" si="189"/>
        <v>0.66293410775790174</v>
      </c>
      <c r="AF959" s="31">
        <f t="shared" si="190"/>
        <v>0.70018900361489922</v>
      </c>
      <c r="AG959" s="31">
        <f t="shared" si="191"/>
        <v>0.71137265207731226</v>
      </c>
      <c r="AH959" s="31">
        <f t="shared" si="192"/>
        <v>0.6676764927032427</v>
      </c>
      <c r="AI959" s="31">
        <f t="shared" si="193"/>
        <v>4.2874316690787409E-2</v>
      </c>
      <c r="AK959" s="31"/>
      <c r="AL959" s="31"/>
      <c r="AM959" s="31"/>
    </row>
    <row r="961" spans="12:49" x14ac:dyDescent="0.3">
      <c r="L961" s="27" t="s">
        <v>104</v>
      </c>
      <c r="M961" s="39">
        <f>Y961</f>
        <v>0.6</v>
      </c>
      <c r="N961" s="24" t="s">
        <v>7</v>
      </c>
      <c r="O961" s="24" t="s">
        <v>8</v>
      </c>
      <c r="P961" s="24" t="s">
        <v>22</v>
      </c>
      <c r="Q961" s="24" t="s">
        <v>9</v>
      </c>
      <c r="R961" s="24" t="s">
        <v>23</v>
      </c>
      <c r="S961" s="24" t="s">
        <v>10</v>
      </c>
      <c r="T961" s="24" t="s">
        <v>24</v>
      </c>
      <c r="U961" s="24" t="s">
        <v>11</v>
      </c>
      <c r="V961" s="24" t="s">
        <v>25</v>
      </c>
      <c r="W961" s="24" t="s">
        <v>12</v>
      </c>
      <c r="Y961" s="30">
        <f>X292</f>
        <v>0.6</v>
      </c>
      <c r="Z961" s="24" t="s">
        <v>7</v>
      </c>
      <c r="AA961" s="24" t="s">
        <v>8</v>
      </c>
      <c r="AB961" s="24" t="s">
        <v>22</v>
      </c>
      <c r="AC961" s="24" t="s">
        <v>9</v>
      </c>
      <c r="AD961" s="24" t="s">
        <v>23</v>
      </c>
      <c r="AE961" s="24" t="s">
        <v>10</v>
      </c>
      <c r="AF961" s="24" t="s">
        <v>24</v>
      </c>
      <c r="AG961" s="24" t="s">
        <v>11</v>
      </c>
      <c r="AH961" s="24" t="s">
        <v>25</v>
      </c>
      <c r="AI961" s="24" t="s">
        <v>12</v>
      </c>
      <c r="AK961" s="39">
        <f t="shared" ref="AK961:AK971" si="203">Y961</f>
        <v>0.6</v>
      </c>
      <c r="AL961" s="24" t="s">
        <v>7</v>
      </c>
      <c r="AM961" s="24" t="s">
        <v>8</v>
      </c>
      <c r="AN961" s="24" t="s">
        <v>22</v>
      </c>
      <c r="AO961" s="24" t="s">
        <v>9</v>
      </c>
      <c r="AP961" s="24" t="s">
        <v>23</v>
      </c>
      <c r="AQ961" s="24" t="s">
        <v>10</v>
      </c>
      <c r="AR961" s="24" t="s">
        <v>24</v>
      </c>
      <c r="AS961" s="24" t="s">
        <v>11</v>
      </c>
      <c r="AT961" s="24" t="s">
        <v>25</v>
      </c>
      <c r="AU961" s="24" t="s">
        <v>12</v>
      </c>
    </row>
    <row r="962" spans="12:49" x14ac:dyDescent="0.3">
      <c r="M962" s="31" t="s">
        <v>98</v>
      </c>
      <c r="N962" s="31">
        <f>-1* MEDIAN(N649:N936)</f>
        <v>8.145381684001099E-2</v>
      </c>
      <c r="O962" s="31">
        <f t="shared" ref="O962:W962" si="204">-1* MEDIAN(O649:O936)</f>
        <v>7.1990840889832139E-2</v>
      </c>
      <c r="P962" s="31">
        <f t="shared" si="204"/>
        <v>0.28166516290555832</v>
      </c>
      <c r="Q962" s="31">
        <f t="shared" si="204"/>
        <v>0.56191811535862757</v>
      </c>
      <c r="R962" s="31">
        <f t="shared" si="204"/>
        <v>0.27859498899265245</v>
      </c>
      <c r="S962" s="31">
        <f t="shared" si="204"/>
        <v>0.51141901512164067</v>
      </c>
      <c r="T962" s="31">
        <f t="shared" si="204"/>
        <v>-0.93793862328232713</v>
      </c>
      <c r="U962" s="31">
        <f t="shared" si="204"/>
        <v>-0.66358058043254364</v>
      </c>
      <c r="V962" s="31">
        <f t="shared" si="204"/>
        <v>-0.69249771375520641</v>
      </c>
      <c r="W962" s="31">
        <f t="shared" si="204"/>
        <v>0.19683930694016194</v>
      </c>
      <c r="Y962" s="31" t="s">
        <v>98</v>
      </c>
      <c r="Z962" s="31">
        <f>-1* MEDIAN(Z649:Z936)</f>
        <v>4.5212082438949835E-2</v>
      </c>
      <c r="AA962" s="31">
        <f t="shared" ref="AA962:AI962" si="205">-1* MEDIAN(AA649:AA936)</f>
        <v>7.054059058440959E-2</v>
      </c>
      <c r="AB962" s="31">
        <f t="shared" si="205"/>
        <v>5.3278016993864197E-2</v>
      </c>
      <c r="AC962" s="31">
        <f t="shared" si="205"/>
        <v>0.36567164114080664</v>
      </c>
      <c r="AD962" s="31">
        <f t="shared" si="205"/>
        <v>-4.281888826841293E-2</v>
      </c>
      <c r="AE962" s="31">
        <f t="shared" si="205"/>
        <v>0.22072138513582307</v>
      </c>
      <c r="AF962" s="31">
        <f t="shared" si="205"/>
        <v>-0.2162693362814454</v>
      </c>
      <c r="AG962" s="31">
        <f t="shared" si="205"/>
        <v>-0.32137155873852197</v>
      </c>
      <c r="AH962" s="31">
        <f t="shared" si="205"/>
        <v>-0.42632790630731254</v>
      </c>
      <c r="AI962" s="31">
        <f t="shared" si="205"/>
        <v>-0.6508941302871416</v>
      </c>
      <c r="AK962" s="31" t="str">
        <f t="shared" si="203"/>
        <v>ALL</v>
      </c>
      <c r="AL962" s="31">
        <f>-1* MEDIAN(AL649:AL936)</f>
        <v>0.65327934059934101</v>
      </c>
      <c r="AM962" s="31">
        <f t="shared" ref="AM962:AU962" si="206">-1* MEDIAN(AM649:AM936)</f>
        <v>0.65691333063562074</v>
      </c>
      <c r="AN962" s="31">
        <f t="shared" si="206"/>
        <v>5.3278016993864197E-2</v>
      </c>
      <c r="AO962" s="31">
        <f t="shared" si="206"/>
        <v>0.72855942541672714</v>
      </c>
      <c r="AP962" s="31">
        <f t="shared" si="206"/>
        <v>-4.281888826841293E-2</v>
      </c>
      <c r="AQ962" s="31">
        <f t="shared" si="206"/>
        <v>0.69529168101221273</v>
      </c>
      <c r="AR962" s="31">
        <f t="shared" si="206"/>
        <v>0.34266330222392277</v>
      </c>
      <c r="AS962" s="31">
        <f t="shared" si="206"/>
        <v>0.75789997761062278</v>
      </c>
      <c r="AT962" s="31">
        <f t="shared" si="206"/>
        <v>-0.42632790630731254</v>
      </c>
      <c r="AU962" s="31">
        <f t="shared" si="206"/>
        <v>-0.14612765851743603</v>
      </c>
    </row>
    <row r="963" spans="12:49" x14ac:dyDescent="0.3">
      <c r="M963" s="31" t="str">
        <f>"Target; Gain &gt; "&amp;M961</f>
        <v>Target; Gain &gt; 0.6</v>
      </c>
      <c r="N963" s="31" cm="1">
        <f t="array" ref="N963">-1* MEDIAN(_xlfn._xlws.FILTER(N649:N936, ($AX649:$AX936 &gt; $Y938)*($AX649:$AX936&lt;&gt;"")))</f>
        <v>0.29805707900989559</v>
      </c>
      <c r="O963" s="31" cm="1">
        <f t="array" ref="O963">-1* MEDIAN(_xlfn._xlws.FILTER(O649:O936, ($AX649:$AX936 &gt; $Y938)*($AX649:$AX936&lt;&gt;"")))</f>
        <v>0.28962646566198597</v>
      </c>
      <c r="P963" s="31" cm="1">
        <f t="array" ref="P963">-1* MEDIAN(_xlfn._xlws.FILTER(P649:P936, ($AX649:$AX936 &gt; $Y938)*($AX649:$AX936&lt;&gt;"")))</f>
        <v>-0.98549323926533106</v>
      </c>
      <c r="Q963" s="31" cm="1">
        <f t="array" ref="Q963">-1* MEDIAN(_xlfn._xlws.FILTER(Q649:Q936, ($AX649:$AX936 &gt; $Y938)*($AX649:$AX936&lt;&gt;"")))</f>
        <v>0.69891778010381322</v>
      </c>
      <c r="R963" s="31" cm="1">
        <f t="array" ref="R963">-1* MEDIAN(_xlfn._xlws.FILTER(R649:R936, ($AX649:$AX936 &gt; $Y938)*($AX649:$AX936&lt;&gt;"")))</f>
        <v>-0.66171271265004705</v>
      </c>
      <c r="S963" s="31" cm="1">
        <f t="array" ref="S963">-1* MEDIAN(_xlfn._xlws.FILTER(S649:S936, ($AX649:$AX936 &gt; $Y938)*($AX649:$AX936&lt;&gt;"")))</f>
        <v>0.60398693458305019</v>
      </c>
      <c r="T963" s="31" cm="1">
        <f t="array" ref="T963">-1* MEDIAN(_xlfn._xlws.FILTER(T649:T936, ($AX649:$AX936 &gt; $Y938)*($AX649:$AX936&lt;&gt;"")))</f>
        <v>-1.591319172775473</v>
      </c>
      <c r="U963" s="31" cm="1">
        <f t="array" ref="U963">-1* MEDIAN(_xlfn._xlws.FILTER(U649:U936, ($AX649:$AX936 &gt; $Y938)*($AX649:$AX936&lt;&gt;"")))</f>
        <v>-0.61255963224274446</v>
      </c>
      <c r="V963" s="31" cm="1">
        <f t="array" ref="V963">-1* MEDIAN(_xlfn._xlws.FILTER(V649:V936, ($AX649:$AX936 &gt; $Y938)*($AX649:$AX936&lt;&gt;"")))</f>
        <v>-2.5237957808262146</v>
      </c>
      <c r="W963" s="31" cm="1">
        <f t="array" ref="W963">-1* MEDIAN(_xlfn._xlws.FILTER(W649:W936, ($AX649:$AX936 &gt; $Y938)*($AX649:$AX936&lt;&gt;"")))</f>
        <v>0.25011052686824903</v>
      </c>
      <c r="Y963" s="31" t="str">
        <f>"Target; Gain &gt; "&amp;Y961</f>
        <v>Target; Gain &gt; 0.6</v>
      </c>
      <c r="Z963" s="31" cm="1">
        <f t="array" ref="Z963">-1* MEDIAN(_xlfn._xlws.FILTER(Z649:Z936, ($AX649:$AX936 &gt; $Y938)*($AX649:$AX936 &lt;&gt; "")))</f>
        <v>0.2446250062375499</v>
      </c>
      <c r="AA963" s="31" cm="1">
        <f t="array" ref="AA963">-1* MEDIAN(_xlfn._xlws.FILTER(AA649:AA936, ($AX649:$AX936 &gt; $Y938)*($AX649:$AX936 &lt;&gt; "")))</f>
        <v>0.29331992902035126</v>
      </c>
      <c r="AB963" s="31" cm="1">
        <f t="array" ref="AB963">-1* MEDIAN(_xlfn._xlws.FILTER(AB649:AB936, ($AX649:$AX936 &gt; $Y938)*($AX649:$AX936 &lt;&gt; "")))</f>
        <v>-0.11526388021145884</v>
      </c>
      <c r="AC963" s="31" cm="1">
        <f t="array" ref="AC963">-1* MEDIAN(_xlfn._xlws.FILTER(AC649:AC936, ($AX649:$AX936 &gt; $Y938)*($AX649:$AX936 &lt;&gt; "")))</f>
        <v>0.5276718763779249</v>
      </c>
      <c r="AD963" s="31" cm="1">
        <f t="array" ref="AD963">-1* MEDIAN(_xlfn._xlws.FILTER(AD649:AD936, ($AX649:$AX936 &gt; $Y938)*($AX649:$AX936 &lt;&gt; "")))</f>
        <v>-0.40358099803916025</v>
      </c>
      <c r="AE963" s="31" cm="1">
        <f t="array" ref="AE963">-1* MEDIAN(_xlfn._xlws.FILTER(AE649:AE936, ($AX649:$AX936 &gt; $Y938)*($AX649:$AX936 &lt;&gt; "")))</f>
        <v>0.44434075239986814</v>
      </c>
      <c r="AF963" s="31" cm="1">
        <f t="array" ref="AF963">-1* MEDIAN(_xlfn._xlws.FILTER(AF649:AF936, ($AX649:$AX936 &gt; $Y938)*($AX649:$AX936 &lt;&gt; "")))</f>
        <v>-0.91465770015948356</v>
      </c>
      <c r="AG963" s="31" cm="1">
        <f t="array" ref="AG963">-1* MEDIAN(_xlfn._xlws.FILTER(AG649:AG936, ($AX649:$AX936 &gt; $Y938)*($AX649:$AX936 &lt;&gt; "")))</f>
        <v>-0.29930030459108009</v>
      </c>
      <c r="AH963" s="31" cm="1">
        <f t="array" ref="AH963">-1* MEDIAN(_xlfn._xlws.FILTER(AH649:AH936, ($AX649:$AX936 &gt; $Y938)*($AX649:$AX936 &lt;&gt; "")))</f>
        <v>-0.62125744896695823</v>
      </c>
      <c r="AI963" s="31" cm="1">
        <f t="array" ref="AI963">-1* MEDIAN(_xlfn._xlws.FILTER(AI649:AI936, ($AX649:$AX936 &gt; $Y938)*($AX649:$AX936 &lt;&gt; "")))</f>
        <v>-0.29319167287952547</v>
      </c>
      <c r="AK963" s="31" t="str">
        <f t="shared" si="203"/>
        <v>Target; Gain &gt; 0.6</v>
      </c>
      <c r="AL963" s="31" cm="1">
        <f t="array" ref="AL963">-1* MEDIAN(_xlfn._xlws.FILTER(AL649:AL936, ($AX649:$AX936 &gt; $Y938)*($AX649:$AX936 &lt;&gt; "")))</f>
        <v>0.68744540787390562</v>
      </c>
      <c r="AM963" s="31" cm="1">
        <f t="array" ref="AM963">-1* MEDIAN(_xlfn._xlws.FILTER(AM649:AM936, ($AX649:$AX936 &gt; $Y938)*($AX649:$AX936 &lt;&gt; "")))</f>
        <v>0.72843385607272704</v>
      </c>
      <c r="AN963" s="31" cm="1">
        <f t="array" ref="AN963">-1* MEDIAN(_xlfn._xlws.FILTER(AN649:AN936, ($AX649:$AX936 &gt; $Y938)*($AX649:$AX936 &lt;&gt; "")))</f>
        <v>-0.11526388021145884</v>
      </c>
      <c r="AO963" s="31" cm="1">
        <f t="array" ref="AO963">-1* MEDIAN(_xlfn._xlws.FILTER(AO649:AO936, ($AX649:$AX936 &gt; $Y938)*($AX649:$AX936 &lt;&gt; "")))</f>
        <v>0.78151008531474253</v>
      </c>
      <c r="AP963" s="31" cm="1">
        <f t="array" ref="AP963">-1* MEDIAN(_xlfn._xlws.FILTER(AP649:AP936, ($AX649:$AX936 &gt; $Y938)*($AX649:$AX936 &lt;&gt; "")))</f>
        <v>-0.40358099803916025</v>
      </c>
      <c r="AQ963" s="31" cm="1">
        <f t="array" ref="AQ963">-1* MEDIAN(_xlfn._xlws.FILTER(AQ649:AQ936, ($AX649:$AX936 &gt; $Y938)*($AX649:$AX936 &lt;&gt; "")))</f>
        <v>0.75343109870659886</v>
      </c>
      <c r="AR963" s="31" cm="1">
        <f t="array" ref="AR963">-1* MEDIAN(_xlfn._xlws.FILTER(AR649:AR936, ($AX649:$AX936 &gt; $Y938)*($AX649:$AX936 &lt;&gt; "")))</f>
        <v>-2.9370865125993059E-2</v>
      </c>
      <c r="AS963" s="31" cm="1">
        <f t="array" ref="AS963">-1* MEDIAN(_xlfn._xlws.FILTER(AS649:AS936, ($AX649:$AX936 &gt; $Y938)*($AX649:$AX936 &lt;&gt; "")))</f>
        <v>0.76250949719266703</v>
      </c>
      <c r="AT963" s="31" cm="1">
        <f t="array" ref="AT963">-1* MEDIAN(_xlfn._xlws.FILTER(AT649:AT936, ($AX649:$AX936 &gt; $Y938)*($AX649:$AX936 &lt;&gt; "")))</f>
        <v>-0.62125744896695823</v>
      </c>
      <c r="AU963" s="31" cm="1">
        <f t="array" ref="AU963">-1* MEDIAN(_xlfn._xlws.FILTER(AU649:AU936, ($AX649:$AX936 &gt; $Y938)*($AX649:$AX936 &lt;&gt; "")))</f>
        <v>0.18164699579955046</v>
      </c>
      <c r="AV963" s="26"/>
      <c r="AW963" s="26" t="s">
        <v>31</v>
      </c>
    </row>
    <row r="964" spans="12:49" x14ac:dyDescent="0.3">
      <c r="M964" s="31" t="str">
        <f>"Gain &gt; "&amp;M961</f>
        <v>Gain &gt; 0.6</v>
      </c>
      <c r="N964" s="31" cm="1">
        <f t="array" ref="N964">-1* MEDIAN(_xlfn._xlws.FILTER(N649:N936, $AW649:$AW936 &gt; $Y938))</f>
        <v>0.29805707900989559</v>
      </c>
      <c r="O964" s="31" cm="1">
        <f t="array" ref="O964">-1* MEDIAN(_xlfn._xlws.FILTER(O649:O936, $AW649:$AW936 &gt; $Y938))</f>
        <v>0.28962646566198597</v>
      </c>
      <c r="P964" s="31" cm="1">
        <f t="array" ref="P964">-1* MEDIAN(_xlfn._xlws.FILTER(P649:P936, $AW649:$AW936 &gt; $Y938))</f>
        <v>-0.98549323926533106</v>
      </c>
      <c r="Q964" s="31" cm="1">
        <f t="array" ref="Q964">-1* MEDIAN(_xlfn._xlws.FILTER(Q649:Q936, $AW649:$AW936 &gt; $Y938))</f>
        <v>0.69891778010381322</v>
      </c>
      <c r="R964" s="31" cm="1">
        <f t="array" ref="R964">-1* MEDIAN(_xlfn._xlws.FILTER(R649:R936, $AW649:$AW936 &gt; $Y938))</f>
        <v>-0.66171271265004705</v>
      </c>
      <c r="S964" s="31" cm="1">
        <f t="array" ref="S964">-1* MEDIAN(_xlfn._xlws.FILTER(S649:S936, $AW649:$AW936 &gt; $Y938))</f>
        <v>0.60398693458305019</v>
      </c>
      <c r="T964" s="31" cm="1">
        <f t="array" ref="T964">-1* MEDIAN(_xlfn._xlws.FILTER(T649:T936, $AW649:$AW936 &gt; $Y938))</f>
        <v>-1.591319172775473</v>
      </c>
      <c r="U964" s="31" cm="1">
        <f t="array" ref="U964">-1* MEDIAN(_xlfn._xlws.FILTER(U649:U936, $AW649:$AW936 &gt; $Y938))</f>
        <v>-0.61255963224274446</v>
      </c>
      <c r="V964" s="31" cm="1">
        <f t="array" ref="V964">-1* MEDIAN(_xlfn._xlws.FILTER(V649:V936, $AW649:$AW936 &gt; $Y938))</f>
        <v>-2.5237957808262146</v>
      </c>
      <c r="W964" s="31" cm="1">
        <f t="array" ref="W964">-1* MEDIAN(_xlfn._xlws.FILTER(W649:W936, $AW649:$AW936 &gt; $Y938))</f>
        <v>0.25011052686824903</v>
      </c>
      <c r="Y964" s="31" t="str">
        <f>"Gain &gt; "&amp;Y961</f>
        <v>Gain &gt; 0.6</v>
      </c>
      <c r="Z964" s="31" cm="1">
        <f t="array" ref="Z964">-1* MEDIAN(_xlfn._xlws.FILTER(Z649:Z936, $AW649:$AW936 &gt; $Y938))</f>
        <v>0.2446250062375499</v>
      </c>
      <c r="AA964" s="31" cm="1">
        <f t="array" ref="AA964">-1* MEDIAN(_xlfn._xlws.FILTER(AA649:AA936, $AW649:$AW936 &gt; $Y938))</f>
        <v>0.29331992902035126</v>
      </c>
      <c r="AB964" s="31" cm="1">
        <f t="array" ref="AB964">-1* MEDIAN(_xlfn._xlws.FILTER(AB649:AB936, $AW649:$AW936 &gt; $Y938))</f>
        <v>-0.11526388021145884</v>
      </c>
      <c r="AC964" s="31" cm="1">
        <f t="array" ref="AC964">-1* MEDIAN(_xlfn._xlws.FILTER(AC649:AC936, $AW649:$AW936 &gt; $Y938))</f>
        <v>0.5276718763779249</v>
      </c>
      <c r="AD964" s="31" cm="1">
        <f t="array" ref="AD964">-1* MEDIAN(_xlfn._xlws.FILTER(AD649:AD936, $AW649:$AW936 &gt; $Y938))</f>
        <v>-0.40358099803916025</v>
      </c>
      <c r="AE964" s="31" cm="1">
        <f t="array" ref="AE964">-1* MEDIAN(_xlfn._xlws.FILTER(AE649:AE936, $AW649:$AW936 &gt; $Y938))</f>
        <v>0.44434075239986814</v>
      </c>
      <c r="AF964" s="31" cm="1">
        <f t="array" ref="AF964">-1* MEDIAN(_xlfn._xlws.FILTER(AF649:AF936, $AW649:$AW936 &gt; $Y938))</f>
        <v>-0.91465770015948356</v>
      </c>
      <c r="AG964" s="31" cm="1">
        <f t="array" ref="AG964">-1* MEDIAN(_xlfn._xlws.FILTER(AG649:AG936, $AW649:$AW936 &gt; $Y938))</f>
        <v>-0.29930030459108009</v>
      </c>
      <c r="AH964" s="31" cm="1">
        <f t="array" ref="AH964">-1* MEDIAN(_xlfn._xlws.FILTER(AH649:AH936, $AW649:$AW936 &gt; $Y938))</f>
        <v>-0.62125744896695823</v>
      </c>
      <c r="AI964" s="31" cm="1">
        <f t="array" ref="AI964">-1* MEDIAN(_xlfn._xlws.FILTER(AI649:AI936, $AW649:$AW936 &gt; $Y938))</f>
        <v>-0.29319167287952547</v>
      </c>
      <c r="AK964" s="31" t="str">
        <f t="shared" si="203"/>
        <v>Gain &gt; 0.6</v>
      </c>
      <c r="AL964" s="31" cm="1">
        <f t="array" ref="AL964">-1* MEDIAN(_xlfn._xlws.FILTER(AL649:AL936, $AW649:$AW936 &gt; $Y938))</f>
        <v>0.68744540787390562</v>
      </c>
      <c r="AM964" s="31" cm="1">
        <f t="array" ref="AM964">-1* MEDIAN(_xlfn._xlws.FILTER(AM649:AM936, $AW649:$AW936 &gt; $Y938))</f>
        <v>0.72843385607272704</v>
      </c>
      <c r="AN964" s="31" cm="1">
        <f t="array" ref="AN964">-1* MEDIAN(_xlfn._xlws.FILTER(AN649:AN936, $AW649:$AW936 &gt; $Y938))</f>
        <v>-0.11526388021145884</v>
      </c>
      <c r="AO964" s="31" cm="1">
        <f t="array" ref="AO964">-1* MEDIAN(_xlfn._xlws.FILTER(AO649:AO936, $AW649:$AW936 &gt; $Y938))</f>
        <v>0.78151008531474253</v>
      </c>
      <c r="AP964" s="31" cm="1">
        <f t="array" ref="AP964">-1* MEDIAN(_xlfn._xlws.FILTER(AP649:AP936, $AW649:$AW936 &gt; $Y938))</f>
        <v>-0.40358099803916025</v>
      </c>
      <c r="AQ964" s="31" cm="1">
        <f t="array" ref="AQ964">-1* MEDIAN(_xlfn._xlws.FILTER(AQ649:AQ936, $AW649:$AW936 &gt; $Y938))</f>
        <v>0.75343109870659886</v>
      </c>
      <c r="AR964" s="31" cm="1">
        <f t="array" ref="AR964">-1* MEDIAN(_xlfn._xlws.FILTER(AR649:AR936, $AW649:$AW936 &gt; $Y938))</f>
        <v>-2.9370865125993059E-2</v>
      </c>
      <c r="AS964" s="31" cm="1">
        <f t="array" ref="AS964">-1* MEDIAN(_xlfn._xlws.FILTER(AS649:AS936, $AW649:$AW936 &gt; $Y938))</f>
        <v>0.76250949719266703</v>
      </c>
      <c r="AT964" s="31" cm="1">
        <f t="array" ref="AT964">-1* MEDIAN(_xlfn._xlws.FILTER(AT649:AT936, $AW649:$AW936 &gt; $Y938))</f>
        <v>-0.62125744896695823</v>
      </c>
      <c r="AU964" s="31" cm="1">
        <f t="array" ref="AU964">-1* MEDIAN(_xlfn._xlws.FILTER(AU649:AU936, $AW649:$AW936 &gt; $Y938))</f>
        <v>0.18164699579955046</v>
      </c>
      <c r="AV964" s="26" t="s">
        <v>128</v>
      </c>
      <c r="AW964" s="43">
        <f>AVERAGEIF($H649:$H936,"=1",AW649:AW936)</f>
        <v>0.18786942657390188</v>
      </c>
    </row>
    <row r="965" spans="12:49" x14ac:dyDescent="0.3">
      <c r="M965" t="s">
        <v>128</v>
      </c>
      <c r="N965" s="31" cm="1">
        <f t="array" ref="N965">-1* MEDIAN(_xlfn._xlws.FILTER(N649:N936, $H649:$H936=1))</f>
        <v>0.23217309287393217</v>
      </c>
      <c r="O965" s="31" cm="1">
        <f t="array" ref="O965">-1* MEDIAN(_xlfn._xlws.FILTER(O649:O936, $H649:$H936=1))</f>
        <v>0.22396776241080896</v>
      </c>
      <c r="P965" s="31" cm="1">
        <f t="array" ref="P965">-1* MEDIAN(_xlfn._xlws.FILTER(P649:P936, $H649:$H936=1))</f>
        <v>0.11512060548978437</v>
      </c>
      <c r="Q965" s="31" cm="1">
        <f t="array" ref="Q965">-1* MEDIAN(_xlfn._xlws.FILTER(Q649:Q936, $H649:$H936=1))</f>
        <v>0.61496741614535866</v>
      </c>
      <c r="R965" s="31" cm="1">
        <f t="array" ref="R965">-1* MEDIAN(_xlfn._xlws.FILTER(R649:R936, $H649:$H936=1))</f>
        <v>0.40031153859264168</v>
      </c>
      <c r="S965" s="31" cm="1">
        <f t="array" ref="S965">-1* MEDIAN(_xlfn._xlws.FILTER(S649:S936, $H649:$H936=1))</f>
        <v>0.69180824489003134</v>
      </c>
      <c r="T965" s="31" cm="1">
        <f t="array" ref="T965">-1* MEDIAN(_xlfn._xlws.FILTER(T649:T936, $H649:$H936=1))</f>
        <v>-1.591319172775473</v>
      </c>
      <c r="U965" s="31" cm="1">
        <f t="array" ref="U965">-1* MEDIAN(_xlfn._xlws.FILTER(U649:U936, $H649:$H936=1))</f>
        <v>-0.70404821540154994</v>
      </c>
      <c r="V965" s="31" cm="1">
        <f t="array" ref="V965">-1* MEDIAN(_xlfn._xlws.FILTER(V649:V936, $H649:$H936=1))</f>
        <v>-0.97039172579377786</v>
      </c>
      <c r="W965" s="31" cm="1">
        <f t="array" ref="W965">-1* MEDIAN(_xlfn._xlws.FILTER(W649:W936, $H649:$H936=1))</f>
        <v>0.36282072806594268</v>
      </c>
      <c r="Y965" t="s">
        <v>128</v>
      </c>
      <c r="Z965" s="31" cm="1">
        <f t="array" ref="Z965">-1* MEDIAN(_xlfn._xlws.FILTER(Z649:Z936, $H649:$H936=1))</f>
        <v>8.6990060431566263E-2</v>
      </c>
      <c r="AA965" s="31" cm="1">
        <f t="array" ref="AA965">-1* MEDIAN(_xlfn._xlws.FILTER(AA649:AA936, $H649:$H936=1))</f>
        <v>0.11436011093362262</v>
      </c>
      <c r="AB965" s="31" cm="1">
        <f t="array" ref="AB965">-1* MEDIAN(_xlfn._xlws.FILTER(AB649:AB936, $H649:$H936=1))</f>
        <v>-1.74722448327569E-2</v>
      </c>
      <c r="AC965" s="31" cm="1">
        <f t="array" ref="AC965">-1* MEDIAN(_xlfn._xlws.FILTER(AC649:AC936, $H649:$H936=1))</f>
        <v>0.40433084290855725</v>
      </c>
      <c r="AD965" s="31" cm="1">
        <f t="array" ref="AD965">-1* MEDIAN(_xlfn._xlws.FILTER(AD649:AD936, $H649:$H936=1))</f>
        <v>0.11464516477388668</v>
      </c>
      <c r="AE965" s="31" cm="1">
        <f t="array" ref="AE965">-1* MEDIAN(_xlfn._xlws.FILTER(AE649:AE936, $H649:$H936=1))</f>
        <v>0.3640973537810247</v>
      </c>
      <c r="AF965" s="31" cm="1">
        <f t="array" ref="AF965">-1* MEDIAN(_xlfn._xlws.FILTER(AF649:AF936, $H649:$H936=1))</f>
        <v>-0.61226534739884397</v>
      </c>
      <c r="AG965" s="31" cm="1">
        <f t="array" ref="AG965">-1* MEDIAN(_xlfn._xlws.FILTER(AG649:AG936, $H649:$H936=1))</f>
        <v>-0.35427066336332019</v>
      </c>
      <c r="AH965" s="31" cm="1">
        <f t="array" ref="AH965">-1* MEDIAN(_xlfn._xlws.FILTER(AH649:AH936, $H649:$H936=1))</f>
        <v>-0.63032705971220659</v>
      </c>
      <c r="AI965" s="31" cm="1">
        <f t="array" ref="AI965">-1* MEDIAN(_xlfn._xlws.FILTER(AI649:AI936, $H649:$H936=1))</f>
        <v>-0.50909995078921189</v>
      </c>
      <c r="AK965" t="str">
        <f t="shared" si="203"/>
        <v>Target (or sym)</v>
      </c>
      <c r="AL965" s="31" cm="1">
        <f t="array" ref="AL965">-1* MEDIAN(_xlfn._xlws.FILTER(AL649:AL936, $H649:$H936=1))</f>
        <v>0.66738823389157131</v>
      </c>
      <c r="AM965" s="31" cm="1">
        <f t="array" ref="AM965">-1* MEDIAN(_xlfn._xlws.FILTER(AM649:AM936, $H649:$H936=1))</f>
        <v>0.67592132291755092</v>
      </c>
      <c r="AN965" s="31" cm="1">
        <f t="array" ref="AN965">-1* MEDIAN(_xlfn._xlws.FILTER(AN649:AN936, $H649:$H936=1))</f>
        <v>-1.74722448327569E-2</v>
      </c>
      <c r="AO965" s="31" cm="1">
        <f t="array" ref="AO965">-1* MEDIAN(_xlfn._xlws.FILTER(AO649:AO936, $H649:$H936=1))</f>
        <v>0.7485050301871532</v>
      </c>
      <c r="AP965" s="31" cm="1">
        <f t="array" ref="AP965">-1* MEDIAN(_xlfn._xlws.FILTER(AP649:AP936, $H649:$H936=1))</f>
        <v>0.11464516477388668</v>
      </c>
      <c r="AQ965" s="31" cm="1">
        <f t="array" ref="AQ965">-1* MEDIAN(_xlfn._xlws.FILTER(AQ649:AQ936, $H649:$H936=1))</f>
        <v>0.69212226599550397</v>
      </c>
      <c r="AR965" s="31" cm="1">
        <f t="array" ref="AR965">-1* MEDIAN(_xlfn._xlws.FILTER(AR649:AR936, $H649:$H936=1))</f>
        <v>7.2248977410956886E-2</v>
      </c>
      <c r="AS965" s="31" cm="1">
        <f t="array" ref="AS965">-1* MEDIAN(_xlfn._xlws.FILTER(AS649:AS936, $H649:$H936=1))</f>
        <v>0.75304488994669438</v>
      </c>
      <c r="AT965" s="31" cm="1">
        <f t="array" ref="AT965">-1* MEDIAN(_xlfn._xlws.FILTER(AT649:AT936, $H649:$H936=1))</f>
        <v>-0.63032705971220659</v>
      </c>
      <c r="AU965" s="31" cm="1">
        <f t="array" ref="AU965">-1* MEDIAN(_xlfn._xlws.FILTER(AU649:AU936, $H649:$H936=1))</f>
        <v>-1.8260929215481173E-2</v>
      </c>
      <c r="AV965" s="26" t="s">
        <v>138</v>
      </c>
      <c r="AW965" s="43">
        <f>AVERAGEIF($J649:$J936,"=1",AW649:AW936)</f>
        <v>0.24118117185446517</v>
      </c>
    </row>
    <row r="966" spans="12:49" x14ac:dyDescent="0.3">
      <c r="M966" t="str">
        <f t="shared" ref="M966:M971" si="207">Y966</f>
        <v>Gain &gt; 0</v>
      </c>
      <c r="N966" s="31" cm="1">
        <f t="array" ref="N966">-1* MEDIAN(_xlfn._xlws.FILTER(N649:N936, $J649:$J936=1))</f>
        <v>0.14761645487816055</v>
      </c>
      <c r="O966" s="31" cm="1">
        <f t="array" ref="O966">-1* MEDIAN(_xlfn._xlws.FILTER(O649:O936, $J649:$J936=1))</f>
        <v>0.13844479168977897</v>
      </c>
      <c r="P966" s="31" cm="1">
        <f t="array" ref="P966">-1* MEDIAN(_xlfn._xlws.FILTER(P649:P936, $J649:$J936=1))</f>
        <v>0.13126548495250001</v>
      </c>
      <c r="Q966" s="31" cm="1">
        <f t="array" ref="Q966">-1* MEDIAN(_xlfn._xlws.FILTER(Q649:Q936, $J649:$J936=1))</f>
        <v>0.60761400817899913</v>
      </c>
      <c r="R966" s="31" cm="1">
        <f t="array" ref="R966">-1* MEDIAN(_xlfn._xlws.FILTER(R649:R936, $J649:$J936=1))</f>
        <v>0.34015526020092268</v>
      </c>
      <c r="S966" s="31" cm="1">
        <f t="array" ref="S966">-1* MEDIAN(_xlfn._xlws.FILTER(S649:S936, $J649:$J936=1))</f>
        <v>0.62254831399135957</v>
      </c>
      <c r="T966" s="31" cm="1">
        <f t="array" ref="T966">-1* MEDIAN(_xlfn._xlws.FILTER(T649:T936, $J649:$J936=1))</f>
        <v>-1.082874554652592</v>
      </c>
      <c r="U966" s="31" cm="1">
        <f t="array" ref="U966">-1* MEDIAN(_xlfn._xlws.FILTER(U649:U936, $J649:$J936=1))</f>
        <v>-0.66358058043254364</v>
      </c>
      <c r="V966" s="31" cm="1">
        <f t="array" ref="V966">-1* MEDIAN(_xlfn._xlws.FILTER(V649:V936, $J649:$J936=1))</f>
        <v>-1.3417124284244126</v>
      </c>
      <c r="W966" s="31" cm="1">
        <f t="array" ref="W966">-1* MEDIAN(_xlfn._xlws.FILTER(W649:W936, $J649:$J936=1))</f>
        <v>0.36282072806594268</v>
      </c>
      <c r="Y966" t="s">
        <v>100</v>
      </c>
      <c r="Z966" s="31" cm="1">
        <f t="array" ref="Z966">-1* MEDIAN(_xlfn._xlws.FILTER(Z649:Z936, $J649:$J936=1))</f>
        <v>8.2174394051658425E-2</v>
      </c>
      <c r="AA966" s="31" cm="1">
        <f t="array" ref="AA966">-1* MEDIAN(_xlfn._xlws.FILTER(AA649:AA936, $J649:$J936=1))</f>
        <v>9.0662795121142795E-2</v>
      </c>
      <c r="AB966" s="31" cm="1">
        <f t="array" ref="AB966">-1* MEDIAN(_xlfn._xlws.FILTER(AB649:AB936, $J649:$J936=1))</f>
        <v>1.9265681685349614E-2</v>
      </c>
      <c r="AC966" s="31" cm="1">
        <f t="array" ref="AC966">-1* MEDIAN(_xlfn._xlws.FILTER(AC649:AC936, $J649:$J936=1))</f>
        <v>0.41554042167829885</v>
      </c>
      <c r="AD966" s="31" cm="1">
        <f t="array" ref="AD966">-1* MEDIAN(_xlfn._xlws.FILTER(AD649:AD936, $J649:$J936=1))</f>
        <v>-0.12385110335550764</v>
      </c>
      <c r="AE966" s="31" cm="1">
        <f t="array" ref="AE966">-1* MEDIAN(_xlfn._xlws.FILTER(AE649:AE936, $J649:$J936=1))</f>
        <v>0.25878919236160092</v>
      </c>
      <c r="AF966" s="31" cm="1">
        <f t="array" ref="AF966">-1* MEDIAN(_xlfn._xlws.FILTER(AF649:AF936, $J649:$J936=1))</f>
        <v>-0.46086787141299856</v>
      </c>
      <c r="AG966" s="31" cm="1">
        <f t="array" ref="AG966">-1* MEDIAN(_xlfn._xlws.FILTER(AG649:AG936, $J649:$J936=1))</f>
        <v>-0.34730670268341435</v>
      </c>
      <c r="AH966" s="31" cm="1">
        <f t="array" ref="AH966">-1* MEDIAN(_xlfn._xlws.FILTER(AH649:AH936, $J649:$J936=1))</f>
        <v>-0.57268864959819687</v>
      </c>
      <c r="AI966" s="31" cm="1">
        <f t="array" ref="AI966">-1* MEDIAN(_xlfn._xlws.FILTER(AI649:AI936, $J649:$J936=1))</f>
        <v>-0.58081251021277458</v>
      </c>
      <c r="AK966" t="str">
        <f t="shared" si="203"/>
        <v>Gain &gt; 0</v>
      </c>
      <c r="AL966" s="31" cm="1">
        <f t="array" ref="AL966">-1* MEDIAN(_xlfn._xlws.FILTER(AL649:AL936, $J649:$J936=1))</f>
        <v>0.66377396772887631</v>
      </c>
      <c r="AM966" s="31" cm="1">
        <f t="array" ref="AM966">-1* MEDIAN(_xlfn._xlws.FILTER(AM649:AM936, $J649:$J936=1))</f>
        <v>0.66839700582310313</v>
      </c>
      <c r="AN966" s="31" cm="1">
        <f t="array" ref="AN966">-1* MEDIAN(_xlfn._xlws.FILTER(AN649:AN936, $J649:$J936=1))</f>
        <v>1.9265681685349614E-2</v>
      </c>
      <c r="AO966" s="31" cm="1">
        <f t="array" ref="AO966">-1* MEDIAN(_xlfn._xlws.FILTER(AO649:AO936, $J649:$J936=1))</f>
        <v>0.76411524270797915</v>
      </c>
      <c r="AP966" s="31" cm="1">
        <f t="array" ref="AP966">-1* MEDIAN(_xlfn._xlws.FILTER(AP649:AP936, $J649:$J936=1))</f>
        <v>-0.12385110335550764</v>
      </c>
      <c r="AQ966" s="31" cm="1">
        <f t="array" ref="AQ966">-1* MEDIAN(_xlfn._xlws.FILTER(AQ649:AQ936, $J649:$J936=1))</f>
        <v>0.71191108986569485</v>
      </c>
      <c r="AR966" s="31" cm="1">
        <f t="array" ref="AR966">-1* MEDIAN(_xlfn._xlws.FILTER(AR649:AR936, $J649:$J936=1))</f>
        <v>0.2533472891363312</v>
      </c>
      <c r="AS966" s="31" cm="1">
        <f t="array" ref="AS966">-1* MEDIAN(_xlfn._xlws.FILTER(AS649:AS936, $J649:$J936=1))</f>
        <v>0.75789997761062278</v>
      </c>
      <c r="AT966" s="31" cm="1">
        <f t="array" ref="AT966">-1* MEDIAN(_xlfn._xlws.FILTER(AT649:AT936, $J649:$J936=1))</f>
        <v>-0.57268864959819687</v>
      </c>
      <c r="AU966" s="31" cm="1">
        <f t="array" ref="AU966">-1* MEDIAN(_xlfn._xlws.FILTER(AU649:AU936, $J649:$J936=1))</f>
        <v>-9.6633982699165857E-2</v>
      </c>
      <c r="AV966" s="26" t="s">
        <v>101</v>
      </c>
      <c r="AW966" s="43">
        <f>AVERAGEIF($I649:$I936,"=1",AW649:AW936)</f>
        <v>-0.20902368227386978</v>
      </c>
    </row>
    <row r="967" spans="12:49" x14ac:dyDescent="0.3">
      <c r="M967" t="str">
        <f t="shared" si="207"/>
        <v>Gain &lt;=0</v>
      </c>
      <c r="N967" s="31" cm="1">
        <f t="array" ref="N967">-1* MEDIAN(_xlfn._xlws.FILTER(N649:N936, $I649:$I936=1))</f>
        <v>-4.4562620797522552E-2</v>
      </c>
      <c r="O967" s="31" cm="1">
        <f t="array" ref="O967">-1* MEDIAN(_xlfn._xlws.FILTER(O649:O936, $I649:$I936=1))</f>
        <v>-5.3141199115771261E-2</v>
      </c>
      <c r="P967" s="31" cm="1">
        <f t="array" ref="P967">-1* MEDIAN(_xlfn._xlws.FILTER(P649:P936, $I649:$I936=1))</f>
        <v>0.2948911032553575</v>
      </c>
      <c r="Q967" s="31" cm="1">
        <f t="array" ref="Q967">-1* MEDIAN(_xlfn._xlws.FILTER(Q649:Q936, $I649:$I936=1))</f>
        <v>0.47206666978253542</v>
      </c>
      <c r="R967" s="31" cm="1">
        <f t="array" ref="R967">-1* MEDIAN(_xlfn._xlws.FILTER(R649:R936, $I649:$I936=1))</f>
        <v>0.21833035859215005</v>
      </c>
      <c r="S967" s="31" cm="1">
        <f t="array" ref="S967">-1* MEDIAN(_xlfn._xlws.FILTER(S649:S936, $I649:$I936=1))</f>
        <v>0.44726407143346553</v>
      </c>
      <c r="T967" s="31" cm="1">
        <f t="array" ref="T967">-1* MEDIAN(_xlfn._xlws.FILTER(T649:T936, $I649:$I936=1))</f>
        <v>-0.88832008350654523</v>
      </c>
      <c r="U967" s="31" cm="1">
        <f t="array" ref="U967">-1* MEDIAN(_xlfn._xlws.FILTER(U649:U936, $I649:$I936=1))</f>
        <v>-0.65424477525554237</v>
      </c>
      <c r="V967" s="31" cm="1">
        <f t="array" ref="V967">-1* MEDIAN(_xlfn._xlws.FILTER(V649:V936, $I649:$I936=1))</f>
        <v>-0.56453242939621795</v>
      </c>
      <c r="W967" s="31" cm="1">
        <f t="array" ref="W967">-1* MEDIAN(_xlfn._xlws.FILTER(W649:W936, $I649:$I936=1))</f>
        <v>5.8427381242396922E-2</v>
      </c>
      <c r="Y967" t="s">
        <v>101</v>
      </c>
      <c r="Z967" s="31" cm="1">
        <f t="array" ref="Z967">-1* MEDIAN(_xlfn._xlws.FILTER(Z649:Z936, $I649:$I936=1))</f>
        <v>-3.491401829722026E-2</v>
      </c>
      <c r="AA967" s="31" cm="1">
        <f t="array" ref="AA967">-1* MEDIAN(_xlfn._xlws.FILTER(AA649:AA936, $I649:$I936=1))</f>
        <v>-1.4183786455317225E-2</v>
      </c>
      <c r="AB967" s="31" cm="1">
        <f t="array" ref="AB967">-1* MEDIAN(_xlfn._xlws.FILTER(AB649:AB936, $I649:$I936=1))</f>
        <v>0.16684391327831216</v>
      </c>
      <c r="AC967" s="31" cm="1">
        <f t="array" ref="AC967">-1* MEDIAN(_xlfn._xlws.FILTER(AC649:AC936, $I649:$I936=1))</f>
        <v>0.29080631233189425</v>
      </c>
      <c r="AD967" s="31" cm="1">
        <f t="array" ref="AD967">-1* MEDIAN(_xlfn._xlws.FILTER(AD649:AD936, $I649:$I936=1))</f>
        <v>-1.9669925080399532E-2</v>
      </c>
      <c r="AE967" s="31" cm="1">
        <f t="array" ref="AE967">-1* MEDIAN(_xlfn._xlws.FILTER(AE649:AE936, $I649:$I936=1))</f>
        <v>8.0994515649928947E-2</v>
      </c>
      <c r="AF967" s="31" cm="1">
        <f t="array" ref="AF967">-1* MEDIAN(_xlfn._xlws.FILTER(AF649:AF936, $I649:$I936=1))</f>
        <v>7.40102090183372E-2</v>
      </c>
      <c r="AG967" s="31" cm="1">
        <f t="array" ref="AG967">-1* MEDIAN(_xlfn._xlws.FILTER(AG649:AG936, $I649:$I936=1))</f>
        <v>-0.13113872893076312</v>
      </c>
      <c r="AH967" s="31" cm="1">
        <f t="array" ref="AH967">-1* MEDIAN(_xlfn._xlws.FILTER(AH649:AH936, $I649:$I936=1))</f>
        <v>-0.14534726994909181</v>
      </c>
      <c r="AI967" s="31" cm="1">
        <f t="array" ref="AI967">-1* MEDIAN(_xlfn._xlws.FILTER(AI649:AI936, $I649:$I936=1))</f>
        <v>-0.79202976715625284</v>
      </c>
      <c r="AK967" t="str">
        <f t="shared" si="203"/>
        <v>Gain &lt;=0</v>
      </c>
      <c r="AL967" s="31" cm="1">
        <f t="array" ref="AL967">-1* MEDIAN(_xlfn._xlws.FILTER(AL649:AL936, $I649:$I936=1))</f>
        <v>0.608113369809684</v>
      </c>
      <c r="AM967" s="31" cm="1">
        <f t="array" ref="AM967">-1* MEDIAN(_xlfn._xlws.FILTER(AM649:AM936, $I649:$I936=1))</f>
        <v>0.62409838728176603</v>
      </c>
      <c r="AN967" s="31" cm="1">
        <f t="array" ref="AN967">-1* MEDIAN(_xlfn._xlws.FILTER(AN649:AN936, $I649:$I936=1))</f>
        <v>0.16684391327831216</v>
      </c>
      <c r="AO967" s="31" cm="1">
        <f t="array" ref="AO967">-1* MEDIAN(_xlfn._xlws.FILTER(AO649:AO936, $I649:$I936=1))</f>
        <v>0.71092881699107258</v>
      </c>
      <c r="AP967" s="31" cm="1">
        <f t="array" ref="AP967">-1* MEDIAN(_xlfn._xlws.FILTER(AP649:AP936, $I649:$I936=1))</f>
        <v>-1.9669925080399532E-2</v>
      </c>
      <c r="AQ967" s="31" cm="1">
        <f t="array" ref="AQ967">-1* MEDIAN(_xlfn._xlws.FILTER(AQ649:AQ936, $I649:$I936=1))</f>
        <v>0.65693224942152795</v>
      </c>
      <c r="AR967" s="31" cm="1">
        <f t="array" ref="AR967">-1* MEDIAN(_xlfn._xlws.FILTER(AR649:AR936, $I649:$I936=1))</f>
        <v>0.51450731480410261</v>
      </c>
      <c r="AS967" s="31" cm="1">
        <f t="array" ref="AS967">-1* MEDIAN(_xlfn._xlws.FILTER(AS649:AS936, $I649:$I936=1))</f>
        <v>0.75826104462660993</v>
      </c>
      <c r="AT967" s="31" cm="1">
        <f t="array" ref="AT967">-1* MEDIAN(_xlfn._xlws.FILTER(AT649:AT936, $I649:$I936=1))</f>
        <v>-0.14534726994909181</v>
      </c>
      <c r="AU967" s="31" cm="1">
        <f t="array" ref="AU967">-1* MEDIAN(_xlfn._xlws.FILTER(AU649:AU936, $I649:$I936=1))</f>
        <v>-0.2299481796645523</v>
      </c>
    </row>
    <row r="968" spans="12:49" x14ac:dyDescent="0.3">
      <c r="M968" t="str">
        <f t="shared" si="207"/>
        <v>Target; Gain &gt; 0.6; #pref=2</v>
      </c>
      <c r="N968" s="31" t="e" cm="1" vm="1">
        <f t="array" ref="N968">-1* AVERAGE(_xlfn._xlws.FILTER(N649:N936,($H$649:$H$936=1)*($K$649:$K$936=2)*($AW649:$AW936&gt;$Y$938)))</f>
        <v>#VALUE!</v>
      </c>
      <c r="O968" s="31" t="e" cm="1" vm="1">
        <f t="array" ref="O968">-1* AVERAGE(_xlfn._xlws.FILTER(O649:O936,($H$649:$H$936=1)*($K$649:$K$936=2)*($AW649:$AW936&gt;$Y$938)))</f>
        <v>#VALUE!</v>
      </c>
      <c r="P968" s="31" t="e" cm="1" vm="1">
        <f t="array" ref="P968">-1* AVERAGE(_xlfn._xlws.FILTER(P649:P936,($H$649:$H$936=1)*($K$649:$K$936=2)*($AW649:$AW936&gt;$Y$938)))</f>
        <v>#VALUE!</v>
      </c>
      <c r="Q968" s="31" t="e" cm="1" vm="1">
        <f t="array" ref="Q968">-1* AVERAGE(_xlfn._xlws.FILTER(Q649:Q936,($H$649:$H$936=1)*($K$649:$K$936=2)*($AW649:$AW936&gt;$Y$938)))</f>
        <v>#VALUE!</v>
      </c>
      <c r="R968" s="31" t="e" cm="1" vm="1">
        <f t="array" ref="R968">-1* AVERAGE(_xlfn._xlws.FILTER(R649:R936,($H$649:$H$936=1)*($K$649:$K$936=2)*($AW649:$AW936&gt;$Y$938)))</f>
        <v>#VALUE!</v>
      </c>
      <c r="S968" s="31" t="e" cm="1" vm="1">
        <f t="array" ref="S968">-1* AVERAGE(_xlfn._xlws.FILTER(S649:S936,($H$649:$H$936=1)*($K$649:$K$936=2)*($AW649:$AW936&gt;$Y$938)))</f>
        <v>#VALUE!</v>
      </c>
      <c r="T968" s="31" t="e" cm="1" vm="1">
        <f t="array" ref="T968">-1* AVERAGE(_xlfn._xlws.FILTER(T649:T936,($H$649:$H$936=1)*($K$649:$K$936=2)*($AW649:$AW936&gt;$Y$938)))</f>
        <v>#VALUE!</v>
      </c>
      <c r="U968" s="31" t="e" cm="1" vm="1">
        <f t="array" ref="U968">-1* AVERAGE(_xlfn._xlws.FILTER(U649:U936,($H$649:$H$936=1)*($K$649:$K$936=2)*($AW649:$AW936&gt;$Y$938)))</f>
        <v>#VALUE!</v>
      </c>
      <c r="V968" s="31" t="e" cm="1" vm="1">
        <f t="array" ref="V968">-1* AVERAGE(_xlfn._xlws.FILTER(V649:V936,($H$649:$H$936=1)*($K$649:$K$936=2)*($AW649:$AW936&gt;$Y$938)))</f>
        <v>#VALUE!</v>
      </c>
      <c r="W968" s="31" t="e" cm="1" vm="1">
        <f t="array" ref="W968">-1* AVERAGE(_xlfn._xlws.FILTER(W649:W936,($H$649:$H$936=1)*($K$649:$K$936=2)*($AW649:$AW936&gt;$Y$938)))</f>
        <v>#VALUE!</v>
      </c>
      <c r="Y968" t="str">
        <f>"Target; Gain &gt; "&amp;Y961&amp;"; #pref=2"</f>
        <v>Target; Gain &gt; 0.6; #pref=2</v>
      </c>
      <c r="Z968" s="31" t="e" cm="1" vm="1">
        <f t="array" ref="Z968">-1* AVERAGE(_xlfn._xlws.FILTER(Z649:Z936,($H$649:$H$936=1)*($K$649:$K$936=2)*($AW649:$AW936&gt;$Y$938)))</f>
        <v>#VALUE!</v>
      </c>
      <c r="AA968" s="31" t="e" cm="1" vm="1">
        <f t="array" ref="AA968">-1* AVERAGE(_xlfn._xlws.FILTER(AA649:AA936,($H$649:$H$936=1)*($K$649:$K$936=2)*($AW649:$AW936&gt;$Y$938)))</f>
        <v>#VALUE!</v>
      </c>
      <c r="AB968" s="31" t="e" cm="1" vm="1">
        <f t="array" ref="AB968">-1* AVERAGE(_xlfn._xlws.FILTER(AB649:AB936,($H$649:$H$936=1)*($K$649:$K$936=2)*($AW649:$AW936&gt;$Y$938)))</f>
        <v>#VALUE!</v>
      </c>
      <c r="AC968" s="31" t="e" cm="1" vm="1">
        <f t="array" ref="AC968">-1* AVERAGE(_xlfn._xlws.FILTER(AC649:AC936,($H$649:$H$936=1)*($K$649:$K$936=2)*($AW649:$AW936&gt;$Y$938)))</f>
        <v>#VALUE!</v>
      </c>
      <c r="AD968" s="31" t="e" cm="1" vm="1">
        <f t="array" ref="AD968">-1* AVERAGE(_xlfn._xlws.FILTER(AD649:AD936,($H$649:$H$936=1)*($K$649:$K$936=2)*($AW649:$AW936&gt;$Y$938)))</f>
        <v>#VALUE!</v>
      </c>
      <c r="AE968" s="31" t="e" cm="1" vm="1">
        <f t="array" ref="AE968">-1* AVERAGE(_xlfn._xlws.FILTER(AE649:AE936,($H$649:$H$936=1)*($K$649:$K$936=2)*($AW649:$AW936&gt;$Y$938)))</f>
        <v>#VALUE!</v>
      </c>
      <c r="AF968" s="31" t="e" cm="1" vm="1">
        <f t="array" ref="AF968">-1* AVERAGE(_xlfn._xlws.FILTER(AF649:AF936,($H$649:$H$936=1)*($K$649:$K$936=2)*($AW649:$AW936&gt;$Y$938)))</f>
        <v>#VALUE!</v>
      </c>
      <c r="AG968" s="31" t="e" cm="1" vm="1">
        <f t="array" ref="AG968">-1* AVERAGE(_xlfn._xlws.FILTER(AG649:AG936,($H$649:$H$936=1)*($K$649:$K$936=2)*($AW649:$AW936&gt;$Y$938)))</f>
        <v>#VALUE!</v>
      </c>
      <c r="AH968" s="31" t="e" cm="1" vm="1">
        <f t="array" ref="AH968">-1* AVERAGE(_xlfn._xlws.FILTER(AH649:AH936,($H$649:$H$936=1)*($K$649:$K$936=2)*($AW649:$AW936&gt;$Y$938)))</f>
        <v>#VALUE!</v>
      </c>
      <c r="AI968" s="31" t="e" cm="1" vm="1">
        <f t="array" ref="AI968">-1* AVERAGE(_xlfn._xlws.FILTER(AI649:AI936,($H$649:$H$936=1)*($K$649:$K$936=2)*($AW649:$AW936&gt;$Y$938)))</f>
        <v>#VALUE!</v>
      </c>
      <c r="AK968" t="str">
        <f t="shared" si="203"/>
        <v>Target; Gain &gt; 0.6; #pref=2</v>
      </c>
      <c r="AL968" s="31" t="e" cm="1" vm="1">
        <f t="array" ref="AL968">-1* AVERAGE(_xlfn._xlws.FILTER(AL649:AL936,($H$649:$H$936=1)*($K$649:$K$936=2)*($AW649:$AW936&gt;$Y$938)))</f>
        <v>#VALUE!</v>
      </c>
      <c r="AM968" s="31" t="e" cm="1" vm="1">
        <f t="array" ref="AM968">-1* AVERAGE(_xlfn._xlws.FILTER(AM649:AM936,($H$649:$H$936=1)*($K$649:$K$936=2)*($AW649:$AW936&gt;$Y$938)))</f>
        <v>#VALUE!</v>
      </c>
      <c r="AN968" s="31" t="e" cm="1" vm="1">
        <f t="array" ref="AN968">-1* AVERAGE(_xlfn._xlws.FILTER(AN649:AN936,($H$649:$H$936=1)*($K$649:$K$936=2)*($AW649:$AW936&gt;$Y$938)))</f>
        <v>#VALUE!</v>
      </c>
      <c r="AO968" s="31" t="e" cm="1" vm="1">
        <f t="array" ref="AO968">-1* AVERAGE(_xlfn._xlws.FILTER(AO649:AO936,($H$649:$H$936=1)*($K$649:$K$936=2)*($AW649:$AW936&gt;$Y$938)))</f>
        <v>#VALUE!</v>
      </c>
      <c r="AP968" s="31" t="e" cm="1" vm="1">
        <f t="array" ref="AP968">-1* AVERAGE(_xlfn._xlws.FILTER(AP649:AP936,($H$649:$H$936=1)*($K$649:$K$936=2)*($AW649:$AW936&gt;$Y$938)))</f>
        <v>#VALUE!</v>
      </c>
      <c r="AQ968" s="31" t="e" cm="1" vm="1">
        <f t="array" ref="AQ968">-1* AVERAGE(_xlfn._xlws.FILTER(AQ649:AQ936,($H$649:$H$936=1)*($K$649:$K$936=2)*($AW649:$AW936&gt;$Y$938)))</f>
        <v>#VALUE!</v>
      </c>
      <c r="AR968" s="31" t="e" cm="1" vm="1">
        <f t="array" ref="AR968">-1* AVERAGE(_xlfn._xlws.FILTER(AR649:AR936,($H$649:$H$936=1)*($K$649:$K$936=2)*($AW649:$AW936&gt;$Y$938)))</f>
        <v>#VALUE!</v>
      </c>
      <c r="AS968" s="31" t="e" cm="1" vm="1">
        <f t="array" ref="AS968">-1* AVERAGE(_xlfn._xlws.FILTER(AS649:AS936,($H$649:$H$936=1)*($K$649:$K$936=2)*($AW649:$AW936&gt;$Y$938)))</f>
        <v>#VALUE!</v>
      </c>
      <c r="AT968" s="31" t="e" cm="1" vm="1">
        <f t="array" ref="AT968">-1* AVERAGE(_xlfn._xlws.FILTER(AT649:AT936,($H$649:$H$936=1)*($K$649:$K$936=2)*($AW649:$AW936&gt;$Y$938)))</f>
        <v>#VALUE!</v>
      </c>
      <c r="AU968" s="31" t="e" cm="1" vm="1">
        <f t="array" ref="AU968">-1* AVERAGE(_xlfn._xlws.FILTER(AU649:AU936,($H$649:$H$936=1)*($K$649:$K$936=2)*($AW649:$AW936&gt;$Y$938)))</f>
        <v>#VALUE!</v>
      </c>
    </row>
    <row r="969" spans="12:49" x14ac:dyDescent="0.3">
      <c r="M969" t="str">
        <f t="shared" si="207"/>
        <v>Target; Gain &gt; 0.6; #pref=3</v>
      </c>
      <c r="N969" s="31" cm="1">
        <f t="array" ref="N969">-1* MEDIAN(_xlfn._xlws.FILTER(N649:N936,($H$649:$H$936=1)*($K$649:$K$936=3)*($AW649:$AW936&gt;$Y$938)))</f>
        <v>0.29805707900989559</v>
      </c>
      <c r="O969" s="31" cm="1">
        <f t="array" ref="O969">-1* MEDIAN(_xlfn._xlws.FILTER(O649:O936,($H$649:$H$936=1)*($K$649:$K$936=3)*($AW649:$AW936&gt;$Y$938)))</f>
        <v>0.28962646566198597</v>
      </c>
      <c r="P969" s="31" cm="1">
        <f t="array" ref="P969">-1* MEDIAN(_xlfn._xlws.FILTER(P649:P936,($H$649:$H$936=1)*($K$649:$K$936=3)*($AW649:$AW936&gt;$Y$938)))</f>
        <v>-0.98549323926533106</v>
      </c>
      <c r="Q969" s="31" cm="1">
        <f t="array" ref="Q969">-1* MEDIAN(_xlfn._xlws.FILTER(Q649:Q936,($H$649:$H$936=1)*($K$649:$K$936=3)*($AW649:$AW936&gt;$Y$938)))</f>
        <v>0.69891778010381322</v>
      </c>
      <c r="R969" s="31" cm="1">
        <f t="array" ref="R969">-1* MEDIAN(_xlfn._xlws.FILTER(R649:R936,($H$649:$H$936=1)*($K$649:$K$936=3)*($AW649:$AW936&gt;$Y$938)))</f>
        <v>-0.66171271265004705</v>
      </c>
      <c r="S969" s="31" cm="1">
        <f t="array" ref="S969">-1* MEDIAN(_xlfn._xlws.FILTER(S649:S936,($H$649:$H$936=1)*($K$649:$K$936=3)*($AW649:$AW936&gt;$Y$938)))</f>
        <v>0.60398693458305019</v>
      </c>
      <c r="T969" s="31" cm="1">
        <f t="array" ref="T969">-1* MEDIAN(_xlfn._xlws.FILTER(T649:T936,($H$649:$H$936=1)*($K$649:$K$936=3)*($AW649:$AW936&gt;$Y$938)))</f>
        <v>-1.591319172775473</v>
      </c>
      <c r="U969" s="31" cm="1">
        <f t="array" ref="U969">-1* MEDIAN(_xlfn._xlws.FILTER(U649:U936,($H$649:$H$936=1)*($K$649:$K$936=3)*($AW649:$AW936&gt;$Y$938)))</f>
        <v>-0.61255963224274446</v>
      </c>
      <c r="V969" s="31" cm="1">
        <f t="array" ref="V969">-1* MEDIAN(_xlfn._xlws.FILTER(V649:V936,($H$649:$H$936=1)*($K$649:$K$936=3)*($AW649:$AW936&gt;$Y$938)))</f>
        <v>-2.5237957808262146</v>
      </c>
      <c r="W969" s="31" cm="1">
        <f t="array" ref="W969">-1* MEDIAN(_xlfn._xlws.FILTER(W649:W936,($H$649:$H$936=1)*($K$649:$K$936=3)*($AW649:$AW936&gt;$Y$938)))</f>
        <v>0.25011052686824903</v>
      </c>
      <c r="Y969" t="str">
        <f>"Target; Gain &gt; "&amp;Y961&amp;"; #pref=3"</f>
        <v>Target; Gain &gt; 0.6; #pref=3</v>
      </c>
      <c r="Z969" s="31" cm="1">
        <f t="array" ref="Z969">-1* MEDIAN(_xlfn._xlws.FILTER(Z649:Z936,($H$649:$H$936=1)*($K$649:$K$936=3)*($AW649:$AW936&gt;$Y$938)))</f>
        <v>0.2446250062375499</v>
      </c>
      <c r="AA969" s="31" cm="1">
        <f t="array" ref="AA969">-1* MEDIAN(_xlfn._xlws.FILTER(AA649:AA936,($H$649:$H$936=1)*($K$649:$K$936=3)*($AW649:$AW936&gt;$Y$938)))</f>
        <v>0.29331992902035126</v>
      </c>
      <c r="AB969" s="31" cm="1">
        <f t="array" ref="AB969">-1* MEDIAN(_xlfn._xlws.FILTER(AB649:AB936,($H$649:$H$936=1)*($K$649:$K$936=3)*($AW649:$AW936&gt;$Y$938)))</f>
        <v>-0.11526388021145884</v>
      </c>
      <c r="AC969" s="31" cm="1">
        <f t="array" ref="AC969">-1* MEDIAN(_xlfn._xlws.FILTER(AC649:AC936,($H$649:$H$936=1)*($K$649:$K$936=3)*($AW649:$AW936&gt;$Y$938)))</f>
        <v>0.5276718763779249</v>
      </c>
      <c r="AD969" s="31" cm="1">
        <f t="array" ref="AD969">-1* MEDIAN(_xlfn._xlws.FILTER(AD649:AD936,($H$649:$H$936=1)*($K$649:$K$936=3)*($AW649:$AW936&gt;$Y$938)))</f>
        <v>-0.40358099803916025</v>
      </c>
      <c r="AE969" s="31" cm="1">
        <f t="array" ref="AE969">-1* MEDIAN(_xlfn._xlws.FILTER(AE649:AE936,($H$649:$H$936=1)*($K$649:$K$936=3)*($AW649:$AW936&gt;$Y$938)))</f>
        <v>0.44434075239986814</v>
      </c>
      <c r="AF969" s="31" cm="1">
        <f t="array" ref="AF969">-1* MEDIAN(_xlfn._xlws.FILTER(AF649:AF936,($H$649:$H$936=1)*($K$649:$K$936=3)*($AW649:$AW936&gt;$Y$938)))</f>
        <v>-0.91465770015948356</v>
      </c>
      <c r="AG969" s="31" cm="1">
        <f t="array" ref="AG969">-1* MEDIAN(_xlfn._xlws.FILTER(AG649:AG936,($H$649:$H$936=1)*($K$649:$K$936=3)*($AW649:$AW936&gt;$Y$938)))</f>
        <v>-0.29930030459108009</v>
      </c>
      <c r="AH969" s="31" cm="1">
        <f t="array" ref="AH969">-1* MEDIAN(_xlfn._xlws.FILTER(AH649:AH936,($H$649:$H$936=1)*($K$649:$K$936=3)*($AW649:$AW936&gt;$Y$938)))</f>
        <v>-0.62125744896695823</v>
      </c>
      <c r="AI969" s="31" cm="1">
        <f t="array" ref="AI969">-1* MEDIAN(_xlfn._xlws.FILTER(AI649:AI936,($H$649:$H$936=1)*($K$649:$K$936=3)*($AW649:$AW936&gt;$Y$938)))</f>
        <v>-0.29319167287952547</v>
      </c>
      <c r="AK969" t="str">
        <f t="shared" si="203"/>
        <v>Target; Gain &gt; 0.6; #pref=3</v>
      </c>
      <c r="AL969" s="31" cm="1">
        <f t="array" ref="AL969">-1* MEDIAN(_xlfn._xlws.FILTER(AL649:AL936,($H$649:$H$936=1)*($K$649:$K$936=3)*($AW649:$AW936&gt;$Y$938)))</f>
        <v>0.68744540787390562</v>
      </c>
      <c r="AM969" s="31" cm="1">
        <f t="array" ref="AM969">-1* MEDIAN(_xlfn._xlws.FILTER(AM649:AM936,($H$649:$H$936=1)*($K$649:$K$936=3)*($AW649:$AW936&gt;$Y$938)))</f>
        <v>0.72843385607272704</v>
      </c>
      <c r="AN969" s="31" cm="1">
        <f t="array" ref="AN969">-1* MEDIAN(_xlfn._xlws.FILTER(AN649:AN936,($H$649:$H$936=1)*($K$649:$K$936=3)*($AW649:$AW936&gt;$Y$938)))</f>
        <v>-0.11526388021145884</v>
      </c>
      <c r="AO969" s="31" cm="1">
        <f t="array" ref="AO969">-1* MEDIAN(_xlfn._xlws.FILTER(AO649:AO936,($H$649:$H$936=1)*($K$649:$K$936=3)*($AW649:$AW936&gt;$Y$938)))</f>
        <v>0.78151008531474253</v>
      </c>
      <c r="AP969" s="31" cm="1">
        <f t="array" ref="AP969">-1* MEDIAN(_xlfn._xlws.FILTER(AP649:AP936,($H$649:$H$936=1)*($K$649:$K$936=3)*($AW649:$AW936&gt;$Y$938)))</f>
        <v>-0.40358099803916025</v>
      </c>
      <c r="AQ969" s="31" cm="1">
        <f t="array" ref="AQ969">-1* MEDIAN(_xlfn._xlws.FILTER(AQ649:AQ936,($H$649:$H$936=1)*($K$649:$K$936=3)*($AW649:$AW936&gt;$Y$938)))</f>
        <v>0.75343109870659886</v>
      </c>
      <c r="AR969" s="31" cm="1">
        <f t="array" ref="AR969">-1* MEDIAN(_xlfn._xlws.FILTER(AR649:AR936,($H$649:$H$936=1)*($K$649:$K$936=3)*($AW649:$AW936&gt;$Y$938)))</f>
        <v>-2.9370865125993059E-2</v>
      </c>
      <c r="AS969" s="31" cm="1">
        <f t="array" ref="AS969">-1* MEDIAN(_xlfn._xlws.FILTER(AS649:AS936,($H$649:$H$936=1)*($K$649:$K$936=3)*($AW649:$AW936&gt;$Y$938)))</f>
        <v>0.76250949719266703</v>
      </c>
      <c r="AT969" s="31" cm="1">
        <f t="array" ref="AT969">-1* MEDIAN(_xlfn._xlws.FILTER(AT649:AT936,($H$649:$H$936=1)*($K$649:$K$936=3)*($AW649:$AW936&gt;$Y$938)))</f>
        <v>-0.62125744896695823</v>
      </c>
      <c r="AU969" s="31" cm="1">
        <f t="array" ref="AU969">-1* MEDIAN(_xlfn._xlws.FILTER(AU649:AU936,($H$649:$H$936=1)*($K$649:$K$936=3)*($AW649:$AW936&gt;$Y$938)))</f>
        <v>0.18164699579955046</v>
      </c>
    </row>
    <row r="970" spans="12:49" x14ac:dyDescent="0.3">
      <c r="M970" t="str">
        <f t="shared" si="207"/>
        <v>Target; Gain &gt; 0.6; #pref=4</v>
      </c>
      <c r="N970" s="31" t="e" cm="1" vm="1">
        <f t="array" ref="N970">-1* MEDIAN(_xlfn._xlws.FILTER(N649:N936,($H$649:$H$936=1)*($K$649:$K$936=4)*($AW649:$AW936&gt;$Y$938)))</f>
        <v>#VALUE!</v>
      </c>
      <c r="O970" s="31" t="e" cm="1" vm="1">
        <f t="array" ref="O970">-1* MEDIAN(_xlfn._xlws.FILTER(O649:O936,($H$649:$H$936=1)*($K$649:$K$936=4)*($AW649:$AW936&gt;$Y$938)))</f>
        <v>#VALUE!</v>
      </c>
      <c r="P970" s="31" t="e" cm="1" vm="1">
        <f t="array" ref="P970">-1* MEDIAN(_xlfn._xlws.FILTER(P649:P936,($H$649:$H$936=1)*($K$649:$K$936=4)*($AW649:$AW936&gt;$Y$938)))</f>
        <v>#VALUE!</v>
      </c>
      <c r="Q970" s="31" t="e" cm="1" vm="1">
        <f t="array" ref="Q970">-1* MEDIAN(_xlfn._xlws.FILTER(Q649:Q936,($H$649:$H$936=1)*($K$649:$K$936=4)*($AW649:$AW936&gt;$Y$938)))</f>
        <v>#VALUE!</v>
      </c>
      <c r="R970" s="31" t="e" cm="1" vm="1">
        <f t="array" ref="R970">-1* MEDIAN(_xlfn._xlws.FILTER(R649:R936,($H$649:$H$936=1)*($K$649:$K$936=4)*($AW649:$AW936&gt;$Y$938)))</f>
        <v>#VALUE!</v>
      </c>
      <c r="S970" s="31" t="e" cm="1" vm="1">
        <f t="array" ref="S970">-1* MEDIAN(_xlfn._xlws.FILTER(S649:S936,($H$649:$H$936=1)*($K$649:$K$936=4)*($AW649:$AW936&gt;$Y$938)))</f>
        <v>#VALUE!</v>
      </c>
      <c r="T970" s="31" t="e" cm="1" vm="1">
        <f t="array" ref="T970">-1* MEDIAN(_xlfn._xlws.FILTER(T649:T936,($H$649:$H$936=1)*($K$649:$K$936=4)*($AW649:$AW936&gt;$Y$938)))</f>
        <v>#VALUE!</v>
      </c>
      <c r="U970" s="31" t="e" cm="1" vm="1">
        <f t="array" ref="U970">-1* MEDIAN(_xlfn._xlws.FILTER(U649:U936,($H$649:$H$936=1)*($K$649:$K$936=4)*($AW649:$AW936&gt;$Y$938)))</f>
        <v>#VALUE!</v>
      </c>
      <c r="V970" s="31" t="e" cm="1" vm="1">
        <f t="array" ref="V970">-1* MEDIAN(_xlfn._xlws.FILTER(V649:V936,($H$649:$H$936=1)*($K$649:$K$936=4)*($AW649:$AW936&gt;$Y$938)))</f>
        <v>#VALUE!</v>
      </c>
      <c r="W970" s="31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0.6; #pref=4</v>
      </c>
      <c r="Z970" s="31" t="e" cm="1" vm="1">
        <f t="array" ref="Z970">-1* MEDIAN(_xlfn._xlws.FILTER(Z649:Z936,($H$649:$H$936=1)*($K$649:$K$936=4)*($AW649:$AW936&gt;$Y$938)))</f>
        <v>#VALUE!</v>
      </c>
      <c r="AA970" s="31" t="e" cm="1" vm="1">
        <f t="array" ref="AA970">-1* MEDIAN(_xlfn._xlws.FILTER(AA649:AA936,($H$649:$H$936=1)*($K$649:$K$936=4)*($AW649:$AW936&gt;$Y$938)))</f>
        <v>#VALUE!</v>
      </c>
      <c r="AB970" s="31" t="e" cm="1" vm="1">
        <f t="array" ref="AB970">-1* MEDIAN(_xlfn._xlws.FILTER(AB649:AB936,($H$649:$H$936=1)*($K$649:$K$936=4)*($AW649:$AW936&gt;$Y$938)))</f>
        <v>#VALUE!</v>
      </c>
      <c r="AC970" s="31" t="e" cm="1" vm="1">
        <f t="array" ref="AC970">-1* MEDIAN(_xlfn._xlws.FILTER(AC649:AC936,($H$649:$H$936=1)*($K$649:$K$936=4)*($AW649:$AW936&gt;$Y$938)))</f>
        <v>#VALUE!</v>
      </c>
      <c r="AD970" s="31" t="e" cm="1" vm="1">
        <f t="array" ref="AD970">-1* MEDIAN(_xlfn._xlws.FILTER(AD649:AD936,($H$649:$H$936=1)*($K$649:$K$936=4)*($AW649:$AW936&gt;$Y$938)))</f>
        <v>#VALUE!</v>
      </c>
      <c r="AE970" s="31" t="e" cm="1" vm="1">
        <f t="array" ref="AE970">-1* MEDIAN(_xlfn._xlws.FILTER(AE649:AE936,($H$649:$H$936=1)*($K$649:$K$936=4)*($AW649:$AW936&gt;$Y$938)))</f>
        <v>#VALUE!</v>
      </c>
      <c r="AF970" s="31" t="e" cm="1" vm="1">
        <f t="array" ref="AF970">-1* MEDIAN(_xlfn._xlws.FILTER(AF649:AF936,($H$649:$H$936=1)*($K$649:$K$936=4)*($AW649:$AW936&gt;$Y$938)))</f>
        <v>#VALUE!</v>
      </c>
      <c r="AG970" s="31" t="e" cm="1" vm="1">
        <f t="array" ref="AG970">-1* MEDIAN(_xlfn._xlws.FILTER(AG649:AG936,($H$649:$H$936=1)*($K$649:$K$936=4)*($AW649:$AW936&gt;$Y$938)))</f>
        <v>#VALUE!</v>
      </c>
      <c r="AH970" s="31" t="e" cm="1" vm="1">
        <f t="array" ref="AH970">-1* MEDIAN(_xlfn._xlws.FILTER(AH649:AH936,($H$649:$H$936=1)*($K$649:$K$936=4)*($AW649:$AW936&gt;$Y$938)))</f>
        <v>#VALUE!</v>
      </c>
      <c r="AI970" s="31" t="e" cm="1" vm="1">
        <f t="array" ref="AI970">-1* MEDIAN(_xlfn._xlws.FILTER(AI649:AI936,($H$649:$H$936=1)*($K$649:$K$936=4)*($AW649:$AW936&gt;$Y$938)))</f>
        <v>#VALUE!</v>
      </c>
      <c r="AK970" t="str">
        <f t="shared" si="203"/>
        <v>Target; Gain &gt; 0.6; #pref=4</v>
      </c>
      <c r="AL970" s="31" t="e" cm="1" vm="1">
        <f t="array" ref="AL970">-1* MEDIAN(_xlfn._xlws.FILTER(AL649:AL936,($H$649:$H$936=1)*($K$649:$K$936=4)*($AW649:$AW936&gt;$Y$938)))</f>
        <v>#VALUE!</v>
      </c>
      <c r="AM970" s="31" t="e" cm="1" vm="1">
        <f t="array" ref="AM970">-1* MEDIAN(_xlfn._xlws.FILTER(AM649:AM936,($H$649:$H$936=1)*($K$649:$K$936=4)*($AW649:$AW936&gt;$Y$938)))</f>
        <v>#VALUE!</v>
      </c>
      <c r="AN970" s="31" t="e" cm="1" vm="1">
        <f t="array" ref="AN970">-1* MEDIAN(_xlfn._xlws.FILTER(AN649:AN936,($H$649:$H$936=1)*($K$649:$K$936=4)*($AW649:$AW936&gt;$Y$938)))</f>
        <v>#VALUE!</v>
      </c>
      <c r="AO970" s="31" t="e" cm="1" vm="1">
        <f t="array" ref="AO970">-1* MEDIAN(_xlfn._xlws.FILTER(AO649:AO936,($H$649:$H$936=1)*($K$649:$K$936=4)*($AW649:$AW936&gt;$Y$938)))</f>
        <v>#VALUE!</v>
      </c>
      <c r="AP970" s="31" t="e" cm="1" vm="1">
        <f t="array" ref="AP970">-1* MEDIAN(_xlfn._xlws.FILTER(AP649:AP936,($H$649:$H$936=1)*($K$649:$K$936=4)*($AW649:$AW936&gt;$Y$938)))</f>
        <v>#VALUE!</v>
      </c>
      <c r="AQ970" s="31" t="e" cm="1" vm="1">
        <f t="array" ref="AQ970">-1* MEDIAN(_xlfn._xlws.FILTER(AQ649:AQ936,($H$649:$H$936=1)*($K$649:$K$936=4)*($AW649:$AW936&gt;$Y$938)))</f>
        <v>#VALUE!</v>
      </c>
      <c r="AR970" s="31" t="e" cm="1" vm="1">
        <f t="array" ref="AR970">-1* MEDIAN(_xlfn._xlws.FILTER(AR649:AR936,($H$649:$H$936=1)*($K$649:$K$936=4)*($AW649:$AW936&gt;$Y$938)))</f>
        <v>#VALUE!</v>
      </c>
      <c r="AS970" s="31" t="e" cm="1" vm="1">
        <f t="array" ref="AS970">-1* MEDIAN(_xlfn._xlws.FILTER(AS649:AS936,($H$649:$H$936=1)*($K$649:$K$936=4)*($AW649:$AW936&gt;$Y$938)))</f>
        <v>#VALUE!</v>
      </c>
      <c r="AT970" s="31" t="e" cm="1" vm="1">
        <f t="array" ref="AT970">-1* MEDIAN(_xlfn._xlws.FILTER(AT649:AT936,($H$649:$H$936=1)*($K$649:$K$936=4)*($AW649:$AW936&gt;$Y$938)))</f>
        <v>#VALUE!</v>
      </c>
      <c r="AU970" s="31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207"/>
        <v>Target (or sym); Gain &gt; 0</v>
      </c>
      <c r="N971" s="31" cm="1">
        <f t="array" ref="N971">-1* MEDIAN(_xlfn._xlws.FILTER(N649:N936,($H649:$H936=1)*($J649:$J936=1)))</f>
        <v>0.29218949672218808</v>
      </c>
      <c r="O971" s="31" cm="1">
        <f t="array" ref="O971">-1* MEDIAN(_xlfn._xlws.FILTER(O649:O936,($H649:$H936=1)*($J649:$J936=1)))</f>
        <v>0.28581688452620646</v>
      </c>
      <c r="P971" s="31" cm="1">
        <f t="array" ref="P971">-1* MEDIAN(_xlfn._xlws.FILTER(P649:P936,($H649:$H936=1)*($J649:$J936=1)))</f>
        <v>0.12287819216112095</v>
      </c>
      <c r="Q971" s="31" cm="1">
        <f t="array" ref="Q971">-1* MEDIAN(_xlfn._xlws.FILTER(Q649:Q936,($H649:$H936=1)*($J649:$J936=1)))</f>
        <v>0.66857691164368571</v>
      </c>
      <c r="R971" s="31" cm="1">
        <f t="array" ref="R971">-1* MEDIAN(_xlfn._xlws.FILTER(R649:R936,($H649:$H936=1)*($J649:$J936=1)))</f>
        <v>0.40031153859264168</v>
      </c>
      <c r="S971" s="31" cm="1">
        <f t="array" ref="S971">-1* MEDIAN(_xlfn._xlws.FILTER(S649:S936,($H649:$H936=1)*($J649:$J936=1)))</f>
        <v>0.76387193086933691</v>
      </c>
      <c r="T971" s="31" cm="1">
        <f t="array" ref="T971">-1* MEDIAN(_xlfn._xlws.FILTER(T649:T936,($H649:$H936=1)*($J649:$J936=1)))</f>
        <v>-1.2351807970313389</v>
      </c>
      <c r="U971" s="31" cm="1">
        <f t="array" ref="U971">-1* MEDIAN(_xlfn._xlws.FILTER(U649:U936,($H649:$H936=1)*($J649:$J936=1)))</f>
        <v>-0.66960381184604267</v>
      </c>
      <c r="V971" s="31" cm="1">
        <f t="array" ref="V971">-1* MEDIAN(_xlfn._xlws.FILTER(V649:V936,($H649:$H936=1)*($J649:$J936=1)))</f>
        <v>-1.5848453553287967</v>
      </c>
      <c r="W971" s="31" cm="1">
        <f t="array" ref="W971">-1* MEDIAN(_xlfn._xlws.FILTER(W649:W936,($H649:$H936=1)*($J649:$J936=1)))</f>
        <v>0.4802244594474056</v>
      </c>
      <c r="Y971" t="s">
        <v>129</v>
      </c>
      <c r="Z971" s="31" cm="1">
        <f t="array" ref="Z971">-1* MEDIAN(_xlfn._xlws.FILTER(Z649:Z936,($H649:$H936=1)*($J649:$J936=1)))</f>
        <v>0.16619748272520002</v>
      </c>
      <c r="AA971" s="31" cm="1">
        <f t="array" ref="AA971">-1* MEDIAN(_xlfn._xlws.FILTER(AA649:AA936,($H649:$H936=1)*($J649:$J936=1)))</f>
        <v>0.2004911218529041</v>
      </c>
      <c r="AB971" s="31" cm="1">
        <f t="array" ref="AB971">-1* MEDIAN(_xlfn._xlws.FILTER(AB649:AB936,($H649:$H936=1)*($J649:$J936=1)))</f>
        <v>6.0033963969489401E-3</v>
      </c>
      <c r="AC971" s="31" cm="1">
        <f t="array" ref="AC971">-1* MEDIAN(_xlfn._xlws.FILTER(AC649:AC936,($H649:$H936=1)*($J649:$J936=1)))</f>
        <v>0.47668436267241721</v>
      </c>
      <c r="AD971" s="31" cm="1">
        <f t="array" ref="AD971">-1* MEDIAN(_xlfn._xlws.FILTER(AD649:AD936,($H649:$H936=1)*($J649:$J936=1)))</f>
        <v>0.19524406812097103</v>
      </c>
      <c r="AE971" s="31" cm="1">
        <f t="array" ref="AE971">-1* MEDIAN(_xlfn._xlws.FILTER(AE649:AE936,($H649:$H936=1)*($J649:$J936=1)))</f>
        <v>0.44434075239986814</v>
      </c>
      <c r="AF971" s="31" cm="1">
        <f t="array" ref="AF971">-1* MEDIAN(_xlfn._xlws.FILTER(AF649:AF936,($H649:$H936=1)*($J649:$J936=1)))</f>
        <v>-0.55842559284834847</v>
      </c>
      <c r="AG971" s="31" cm="1">
        <f t="array" ref="AG971">-1* MEDIAN(_xlfn._xlws.FILTER(AG649:AG936,($H649:$H936=1)*($J649:$J936=1)))</f>
        <v>-0.29930030459108009</v>
      </c>
      <c r="AH971" s="31" cm="1">
        <f t="array" ref="AH971">-1* MEDIAN(_xlfn._xlws.FILTER(AH649:AH936,($H649:$H936=1)*($J649:$J936=1)))</f>
        <v>-0.74067120900297989</v>
      </c>
      <c r="AI971" s="31" cm="1">
        <f t="array" ref="AI971">-1* MEDIAN(_xlfn._xlws.FILTER(AI649:AI936,($H649:$H936=1)*($J649:$J936=1)))</f>
        <v>-0.38910783347836619</v>
      </c>
      <c r="AK971" t="str">
        <f t="shared" si="203"/>
        <v>Target (or sym); Gain &gt; 0</v>
      </c>
      <c r="AL971" s="31" cm="1">
        <f t="array" ref="AL971">-1* MEDIAN(_xlfn._xlws.FILTER(AL649:AL936,($H649:$H936=1)*($J649:$J936=1)))</f>
        <v>0.67869307928259914</v>
      </c>
      <c r="AM971" s="31" cm="1">
        <f t="array" ref="AM971">-1* MEDIAN(_xlfn._xlws.FILTER(AM649:AM936,($H649:$H936=1)*($J649:$J936=1)))</f>
        <v>0.70511029627616451</v>
      </c>
      <c r="AN971" s="31" cm="1">
        <f t="array" ref="AN971">-1* MEDIAN(_xlfn._xlws.FILTER(AN649:AN936,($H649:$H936=1)*($J649:$J936=1)))</f>
        <v>6.0033963969489401E-3</v>
      </c>
      <c r="AO971" s="31" cm="1">
        <f t="array" ref="AO971">-1* MEDIAN(_xlfn._xlws.FILTER(AO649:AO936,($H649:$H936=1)*($J649:$J936=1)))</f>
        <v>0.76843711374693013</v>
      </c>
      <c r="AP971" s="31" cm="1">
        <f t="array" ref="AP971">-1* MEDIAN(_xlfn._xlws.FILTER(AP649:AP936,($H649:$H936=1)*($J649:$J936=1)))</f>
        <v>0.19524406812097103</v>
      </c>
      <c r="AQ971" s="31" cm="1">
        <f t="array" ref="AQ971">-1* MEDIAN(_xlfn._xlws.FILTER(AQ649:AQ936,($H649:$H936=1)*($J649:$J936=1)))</f>
        <v>0.7284618283503852</v>
      </c>
      <c r="AR971" s="31" cm="1">
        <f t="array" ref="AR971">-1* MEDIAN(_xlfn._xlws.FILTER(AR649:AR936,($H649:$H936=1)*($J649:$J936=1)))</f>
        <v>0.179014415235449</v>
      </c>
      <c r="AS971" s="31" cm="1">
        <f t="array" ref="AS971">-1* MEDIAN(_xlfn._xlws.FILTER(AS649:AS936,($H649:$H936=1)*($J649:$J936=1)))</f>
        <v>0.76250949719266703</v>
      </c>
      <c r="AT971" s="31" cm="1">
        <f t="array" ref="AT971">-1* MEDIAN(_xlfn._xlws.FILTER(AT649:AT936,($H649:$H936=1)*($J649:$J936=1)))</f>
        <v>-0.74067120900297989</v>
      </c>
      <c r="AU971" s="31" cm="1">
        <f t="array" ref="AU971">-1* MEDIAN(_xlfn._xlws.FILTER(AU649:AU936,($H649:$H936=1)*($J649:$J936=1)))</f>
        <v>7.8307152239171313E-2</v>
      </c>
      <c r="AV971" s="26" t="s">
        <v>138</v>
      </c>
      <c r="AW971" s="43">
        <f>AVERAGEIF($J649:$J936,"=1",AW649:AW936)</f>
        <v>0.24118117185446517</v>
      </c>
    </row>
    <row r="972" spans="12:49" x14ac:dyDescent="0.3">
      <c r="M972" s="44">
        <f t="shared" ref="M972:O977" si="208">M961</f>
        <v>0.6</v>
      </c>
      <c r="N972" s="44" t="str">
        <f t="shared" si="208"/>
        <v>BNL Causal</v>
      </c>
      <c r="O972" s="44" t="str">
        <f t="shared" si="208"/>
        <v>BNL Causal HM</v>
      </c>
      <c r="P972" s="44" t="str">
        <f>Q961</f>
        <v>SFS Causal</v>
      </c>
      <c r="Q972" s="44" t="str">
        <f>S961</f>
        <v>SaLSa Causal</v>
      </c>
      <c r="R972" s="44" t="str">
        <f>U961</f>
        <v>D&amp;C Causal</v>
      </c>
      <c r="S972" s="44" t="str">
        <f>W961</f>
        <v>BBS Causal</v>
      </c>
      <c r="T972" s="44"/>
      <c r="U972" s="44">
        <f t="shared" ref="U972:W982" si="209">Y961</f>
        <v>0.6</v>
      </c>
      <c r="V972" s="44" t="str">
        <f t="shared" si="209"/>
        <v>BNL Causal</v>
      </c>
      <c r="W972" s="44" t="str">
        <f t="shared" si="209"/>
        <v>BNL Causal HM</v>
      </c>
      <c r="X972" s="44" t="str">
        <f>AC961</f>
        <v>SFS Causal</v>
      </c>
      <c r="Y972" s="44" t="str">
        <f>AE961</f>
        <v>SaLSa Causal</v>
      </c>
      <c r="Z972" s="44" t="str">
        <f>AG961</f>
        <v>D&amp;C Causal</v>
      </c>
      <c r="AA972" s="44" t="str">
        <f>AI961</f>
        <v>BBS Causal</v>
      </c>
      <c r="AB972" s="42"/>
      <c r="AC972" s="45">
        <f>AK961</f>
        <v>0.6</v>
      </c>
      <c r="AD972" s="45" t="str">
        <f>AL961</f>
        <v>BNL Causal</v>
      </c>
      <c r="AE972" s="45" t="str">
        <f>AM961</f>
        <v>BNL Causal HM</v>
      </c>
      <c r="AF972" s="45" t="str">
        <f>AO961</f>
        <v>SFS Causal</v>
      </c>
      <c r="AG972" s="45" t="str">
        <f>AQ961</f>
        <v>SaLSa Causal</v>
      </c>
      <c r="AH972" s="45" t="str">
        <f>AS961</f>
        <v>D&amp;C Causal</v>
      </c>
      <c r="AI972" s="45" t="str">
        <f>AU961</f>
        <v>BBS Causal</v>
      </c>
      <c r="AK972" s="44"/>
      <c r="AL972" s="44"/>
      <c r="AM972" s="44"/>
      <c r="AN972" s="42"/>
      <c r="AO972" s="42"/>
      <c r="AP972" s="42"/>
      <c r="AQ972" s="42"/>
      <c r="AR972" s="42"/>
      <c r="AS972" s="42"/>
      <c r="AT972" s="42"/>
      <c r="AU972" s="42"/>
    </row>
    <row r="973" spans="12:49" x14ac:dyDescent="0.3">
      <c r="M973" t="str">
        <f t="shared" si="208"/>
        <v>ALL</v>
      </c>
      <c r="N973" s="31">
        <f t="shared" si="208"/>
        <v>8.145381684001099E-2</v>
      </c>
      <c r="O973" s="31">
        <f t="shared" si="208"/>
        <v>7.1990840889832139E-2</v>
      </c>
      <c r="P973" s="31">
        <f>Q962</f>
        <v>0.56191811535862757</v>
      </c>
      <c r="Q973" s="31">
        <f>S962</f>
        <v>0.51141901512164067</v>
      </c>
      <c r="R973" s="31">
        <f>U962</f>
        <v>-0.66358058043254364</v>
      </c>
      <c r="S973" s="31">
        <f>W962</f>
        <v>0.19683930694016194</v>
      </c>
      <c r="T973" s="31"/>
      <c r="U973" s="31" t="str">
        <f t="shared" si="209"/>
        <v>ALL</v>
      </c>
      <c r="V973" s="31">
        <f t="shared" si="209"/>
        <v>4.5212082438949835E-2</v>
      </c>
      <c r="W973" s="31">
        <f t="shared" si="209"/>
        <v>7.054059058440959E-2</v>
      </c>
      <c r="X973" s="31">
        <f>AC962</f>
        <v>0.36567164114080664</v>
      </c>
      <c r="Y973" s="31">
        <f>AE962</f>
        <v>0.22072138513582307</v>
      </c>
      <c r="Z973" s="31">
        <f>AG962</f>
        <v>-0.32137155873852197</v>
      </c>
      <c r="AA973" s="31">
        <f>AI962</f>
        <v>-0.6508941302871416</v>
      </c>
      <c r="AB973" s="42"/>
      <c r="AC973" s="46" t="str">
        <f t="shared" ref="AC973:AE982" si="210">AK962</f>
        <v>ALL</v>
      </c>
      <c r="AD973" s="31">
        <f t="shared" si="210"/>
        <v>0.65327934059934101</v>
      </c>
      <c r="AE973" s="31">
        <f t="shared" si="210"/>
        <v>0.65691333063562074</v>
      </c>
      <c r="AF973" s="31">
        <f t="shared" ref="AF973:AF982" si="211">AO962</f>
        <v>0.72855942541672714</v>
      </c>
      <c r="AG973" s="31">
        <f t="shared" ref="AG973:AG982" si="212">AQ962</f>
        <v>0.69529168101221273</v>
      </c>
      <c r="AH973" s="31">
        <f t="shared" ref="AH973:AH982" si="213">AS962</f>
        <v>0.75789997761062278</v>
      </c>
      <c r="AI973" s="31">
        <f t="shared" ref="AI973:AI982" si="214">AU962</f>
        <v>-0.14612765851743603</v>
      </c>
      <c r="AK973" s="31"/>
      <c r="AL973" s="31"/>
      <c r="AM973" s="31"/>
      <c r="AN973" s="42"/>
      <c r="AO973" s="42"/>
      <c r="AP973" s="42"/>
      <c r="AQ973" s="42"/>
      <c r="AR973" s="42"/>
      <c r="AS973" s="42"/>
      <c r="AT973" s="42"/>
      <c r="AU973" s="42"/>
    </row>
    <row r="974" spans="12:49" x14ac:dyDescent="0.3">
      <c r="M974" t="str">
        <f t="shared" si="208"/>
        <v>Target; Gain &gt; 0.6</v>
      </c>
      <c r="N974" s="31">
        <f t="shared" si="208"/>
        <v>0.29805707900989559</v>
      </c>
      <c r="O974" s="31">
        <f t="shared" si="208"/>
        <v>0.28962646566198597</v>
      </c>
      <c r="P974" s="31">
        <f>Q963</f>
        <v>0.69891778010381322</v>
      </c>
      <c r="Q974" s="31">
        <f>S963</f>
        <v>0.60398693458305019</v>
      </c>
      <c r="R974" s="31">
        <f>U963</f>
        <v>-0.61255963224274446</v>
      </c>
      <c r="S974" s="31">
        <f>W963</f>
        <v>0.25011052686824903</v>
      </c>
      <c r="T974" s="31"/>
      <c r="U974" s="31" t="str">
        <f t="shared" si="209"/>
        <v>Target; Gain &gt; 0.6</v>
      </c>
      <c r="V974" s="31">
        <f t="shared" si="209"/>
        <v>0.2446250062375499</v>
      </c>
      <c r="W974" s="31">
        <f t="shared" si="209"/>
        <v>0.29331992902035126</v>
      </c>
      <c r="X974" s="31">
        <f>AC963</f>
        <v>0.5276718763779249</v>
      </c>
      <c r="Y974" s="31">
        <f>AE963</f>
        <v>0.44434075239986814</v>
      </c>
      <c r="Z974" s="31">
        <f>AG963</f>
        <v>-0.29930030459108009</v>
      </c>
      <c r="AA974" s="31">
        <f>AI963</f>
        <v>-0.29319167287952547</v>
      </c>
      <c r="AB974" s="42"/>
      <c r="AC974" s="46" t="str">
        <f t="shared" si="210"/>
        <v>Target; Gain &gt; 0.6</v>
      </c>
      <c r="AD974" s="31">
        <f t="shared" si="210"/>
        <v>0.68744540787390562</v>
      </c>
      <c r="AE974" s="31">
        <f t="shared" si="210"/>
        <v>0.72843385607272704</v>
      </c>
      <c r="AF974" s="31">
        <f t="shared" si="211"/>
        <v>0.78151008531474253</v>
      </c>
      <c r="AG974" s="31">
        <f t="shared" si="212"/>
        <v>0.75343109870659886</v>
      </c>
      <c r="AH974" s="31">
        <f t="shared" si="213"/>
        <v>0.76250949719266703</v>
      </c>
      <c r="AI974" s="31">
        <f t="shared" si="214"/>
        <v>0.18164699579955046</v>
      </c>
      <c r="AK974" s="31"/>
      <c r="AL974" s="31"/>
      <c r="AM974" s="31"/>
      <c r="AN974" s="42"/>
      <c r="AO974" s="42"/>
      <c r="AP974" s="42"/>
      <c r="AQ974" s="42"/>
      <c r="AR974" s="42"/>
      <c r="AS974" s="42"/>
      <c r="AT974" s="42"/>
      <c r="AU974" s="42"/>
    </row>
    <row r="975" spans="12:49" x14ac:dyDescent="0.3">
      <c r="M975" t="str">
        <f t="shared" si="208"/>
        <v>Gain &gt; 0.6</v>
      </c>
      <c r="N975" s="31">
        <f t="shared" si="208"/>
        <v>0.29805707900989559</v>
      </c>
      <c r="O975" s="31">
        <f t="shared" si="208"/>
        <v>0.28962646566198597</v>
      </c>
      <c r="P975" s="31">
        <f t="shared" ref="P975:P982" si="215">Q964</f>
        <v>0.69891778010381322</v>
      </c>
      <c r="Q975" s="31">
        <f t="shared" ref="Q975:Q977" si="216">S964</f>
        <v>0.60398693458305019</v>
      </c>
      <c r="R975" s="31">
        <f t="shared" ref="R975:R977" si="217">U964</f>
        <v>-0.61255963224274446</v>
      </c>
      <c r="S975" s="31">
        <f t="shared" ref="S975:S982" si="218">W964</f>
        <v>0.25011052686824903</v>
      </c>
      <c r="T975" s="31"/>
      <c r="U975" s="31" t="str">
        <f t="shared" si="209"/>
        <v>Gain &gt; 0.6</v>
      </c>
      <c r="V975" s="31">
        <f t="shared" si="209"/>
        <v>0.2446250062375499</v>
      </c>
      <c r="W975" s="31">
        <f t="shared" si="209"/>
        <v>0.29331992902035126</v>
      </c>
      <c r="X975" s="31">
        <f t="shared" ref="X975:X982" si="219">AC964</f>
        <v>0.5276718763779249</v>
      </c>
      <c r="Y975" s="31">
        <f t="shared" ref="Y975:Y979" si="220">AE964</f>
        <v>0.44434075239986814</v>
      </c>
      <c r="Z975" s="31">
        <f t="shared" ref="Z975:Z982" si="221">AG964</f>
        <v>-0.29930030459108009</v>
      </c>
      <c r="AA975" s="31">
        <f t="shared" ref="AA975:AA982" si="222">AI964</f>
        <v>-0.29319167287952547</v>
      </c>
      <c r="AB975" s="42"/>
      <c r="AC975" s="46" t="str">
        <f t="shared" si="210"/>
        <v>Gain &gt; 0.6</v>
      </c>
      <c r="AD975" s="31">
        <f t="shared" si="210"/>
        <v>0.68744540787390562</v>
      </c>
      <c r="AE975" s="31">
        <f t="shared" si="210"/>
        <v>0.72843385607272704</v>
      </c>
      <c r="AF975" s="31">
        <f t="shared" si="211"/>
        <v>0.78151008531474253</v>
      </c>
      <c r="AG975" s="31">
        <f t="shared" si="212"/>
        <v>0.75343109870659886</v>
      </c>
      <c r="AH975" s="31">
        <f t="shared" si="213"/>
        <v>0.76250949719266703</v>
      </c>
      <c r="AI975" s="31">
        <f t="shared" si="214"/>
        <v>0.18164699579955046</v>
      </c>
      <c r="AK975" s="31"/>
      <c r="AL975" s="31"/>
      <c r="AM975" s="31"/>
      <c r="AN975" s="42"/>
      <c r="AO975" s="42"/>
      <c r="AP975" s="42"/>
      <c r="AQ975" s="42"/>
      <c r="AR975" s="42"/>
      <c r="AS975" s="42"/>
      <c r="AT975" s="42"/>
      <c r="AU975" s="42"/>
    </row>
    <row r="976" spans="12:49" x14ac:dyDescent="0.3">
      <c r="M976" t="str">
        <f t="shared" si="208"/>
        <v>Target (or sym)</v>
      </c>
      <c r="N976" s="31">
        <f t="shared" si="208"/>
        <v>0.23217309287393217</v>
      </c>
      <c r="O976" s="31">
        <f t="shared" si="208"/>
        <v>0.22396776241080896</v>
      </c>
      <c r="P976" s="31">
        <f t="shared" si="215"/>
        <v>0.61496741614535866</v>
      </c>
      <c r="Q976" s="31">
        <f t="shared" si="216"/>
        <v>0.69180824489003134</v>
      </c>
      <c r="R976" s="31">
        <f t="shared" si="217"/>
        <v>-0.70404821540154994</v>
      </c>
      <c r="S976" s="31">
        <f t="shared" si="218"/>
        <v>0.36282072806594268</v>
      </c>
      <c r="T976" s="31"/>
      <c r="U976" s="31" t="str">
        <f t="shared" si="209"/>
        <v>Target (or sym)</v>
      </c>
      <c r="V976" s="31">
        <f>Z965</f>
        <v>8.6990060431566263E-2</v>
      </c>
      <c r="W976" s="31">
        <f t="shared" si="209"/>
        <v>0.11436011093362262</v>
      </c>
      <c r="X976" s="31">
        <f t="shared" si="219"/>
        <v>0.40433084290855725</v>
      </c>
      <c r="Y976" s="31">
        <f t="shared" si="220"/>
        <v>0.3640973537810247</v>
      </c>
      <c r="Z976" s="31">
        <f t="shared" si="221"/>
        <v>-0.35427066336332019</v>
      </c>
      <c r="AA976" s="31">
        <f t="shared" si="222"/>
        <v>-0.50909995078921189</v>
      </c>
      <c r="AB976" s="42"/>
      <c r="AC976" s="38" t="str">
        <f t="shared" si="210"/>
        <v>Target (or sym)</v>
      </c>
      <c r="AD976" s="31">
        <f t="shared" si="210"/>
        <v>0.66738823389157131</v>
      </c>
      <c r="AE976" s="31">
        <f t="shared" si="210"/>
        <v>0.67592132291755092</v>
      </c>
      <c r="AF976" s="31">
        <f t="shared" si="211"/>
        <v>0.7485050301871532</v>
      </c>
      <c r="AG976" s="31">
        <f t="shared" si="212"/>
        <v>0.69212226599550397</v>
      </c>
      <c r="AH976" s="31">
        <f t="shared" si="213"/>
        <v>0.75304488994669438</v>
      </c>
      <c r="AI976" s="31">
        <f t="shared" si="214"/>
        <v>-1.8260929215481173E-2</v>
      </c>
      <c r="AK976" s="31"/>
      <c r="AL976" s="31"/>
      <c r="AM976" s="31"/>
      <c r="AN976" s="42"/>
      <c r="AO976" s="42"/>
      <c r="AP976" s="42"/>
      <c r="AQ976" s="42"/>
      <c r="AR976" s="42"/>
      <c r="AS976" s="42"/>
      <c r="AT976" s="42"/>
      <c r="AU976" s="42"/>
    </row>
    <row r="977" spans="13:47" x14ac:dyDescent="0.3">
      <c r="M977" t="str">
        <f>M966</f>
        <v>Gain &gt; 0</v>
      </c>
      <c r="N977" s="31">
        <f t="shared" si="208"/>
        <v>0.14761645487816055</v>
      </c>
      <c r="O977" s="31">
        <f t="shared" si="208"/>
        <v>0.13844479168977897</v>
      </c>
      <c r="P977" s="31">
        <f t="shared" si="215"/>
        <v>0.60761400817899913</v>
      </c>
      <c r="Q977" s="31">
        <f t="shared" si="216"/>
        <v>0.62254831399135957</v>
      </c>
      <c r="R977" s="31">
        <f t="shared" si="217"/>
        <v>-0.66358058043254364</v>
      </c>
      <c r="S977" s="31">
        <f t="shared" si="218"/>
        <v>0.36282072806594268</v>
      </c>
      <c r="T977" s="31"/>
      <c r="U977" s="31" t="str">
        <f t="shared" si="209"/>
        <v>Gain &gt; 0</v>
      </c>
      <c r="V977" s="31">
        <f t="shared" si="209"/>
        <v>8.2174394051658425E-2</v>
      </c>
      <c r="W977" s="31">
        <f t="shared" si="209"/>
        <v>9.0662795121142795E-2</v>
      </c>
      <c r="X977" s="31">
        <f t="shared" si="219"/>
        <v>0.41554042167829885</v>
      </c>
      <c r="Y977" s="31">
        <f t="shared" si="220"/>
        <v>0.25878919236160092</v>
      </c>
      <c r="Z977" s="31">
        <f t="shared" si="221"/>
        <v>-0.34730670268341435</v>
      </c>
      <c r="AA977" s="31">
        <f t="shared" si="222"/>
        <v>-0.58081251021277458</v>
      </c>
      <c r="AB977" s="42"/>
      <c r="AC977" s="38" t="str">
        <f t="shared" si="210"/>
        <v>Gain &gt; 0</v>
      </c>
      <c r="AD977" s="31">
        <f t="shared" si="210"/>
        <v>0.66377396772887631</v>
      </c>
      <c r="AE977" s="31">
        <f t="shared" si="210"/>
        <v>0.66839700582310313</v>
      </c>
      <c r="AF977" s="31">
        <f t="shared" si="211"/>
        <v>0.76411524270797915</v>
      </c>
      <c r="AG977" s="31">
        <f t="shared" si="212"/>
        <v>0.71191108986569485</v>
      </c>
      <c r="AH977" s="31">
        <f t="shared" si="213"/>
        <v>0.75789997761062278</v>
      </c>
      <c r="AI977" s="31">
        <f t="shared" si="214"/>
        <v>-9.6633982699165857E-2</v>
      </c>
      <c r="AK977" s="31"/>
      <c r="AL977" s="31"/>
      <c r="AM977" s="31"/>
      <c r="AN977" s="42"/>
      <c r="AO977" s="42"/>
      <c r="AP977" s="42"/>
      <c r="AQ977" s="42"/>
      <c r="AR977" s="42"/>
      <c r="AS977" s="42"/>
      <c r="AT977" s="42"/>
      <c r="AU977" s="42"/>
    </row>
    <row r="978" spans="13:47" x14ac:dyDescent="0.3">
      <c r="M978" t="str">
        <f t="shared" ref="M978:O982" si="223">M967</f>
        <v>Gain &lt;=0</v>
      </c>
      <c r="N978" s="31">
        <f t="shared" si="223"/>
        <v>-4.4562620797522552E-2</v>
      </c>
      <c r="O978" s="31">
        <f t="shared" si="223"/>
        <v>-5.3141199115771261E-2</v>
      </c>
      <c r="P978" s="31">
        <f t="shared" si="215"/>
        <v>0.47206666978253542</v>
      </c>
      <c r="Q978" s="31">
        <f>S967</f>
        <v>0.44726407143346553</v>
      </c>
      <c r="R978" s="31">
        <f>U967</f>
        <v>-0.65424477525554237</v>
      </c>
      <c r="S978" s="31">
        <f t="shared" si="218"/>
        <v>5.8427381242396922E-2</v>
      </c>
      <c r="T978" s="31"/>
      <c r="U978" s="31" t="str">
        <f t="shared" si="209"/>
        <v>Gain &lt;=0</v>
      </c>
      <c r="V978" s="31">
        <f t="shared" si="209"/>
        <v>-3.491401829722026E-2</v>
      </c>
      <c r="W978" s="31">
        <f t="shared" si="209"/>
        <v>-1.4183786455317225E-2</v>
      </c>
      <c r="X978" s="31">
        <f t="shared" si="219"/>
        <v>0.29080631233189425</v>
      </c>
      <c r="Y978" s="31">
        <f t="shared" si="220"/>
        <v>8.0994515649928947E-2</v>
      </c>
      <c r="Z978" s="31">
        <f t="shared" si="221"/>
        <v>-0.13113872893076312</v>
      </c>
      <c r="AA978" s="31">
        <f t="shared" si="222"/>
        <v>-0.79202976715625284</v>
      </c>
      <c r="AB978" s="42"/>
      <c r="AC978" s="38" t="str">
        <f t="shared" si="210"/>
        <v>Gain &lt;=0</v>
      </c>
      <c r="AD978" s="31">
        <f t="shared" si="210"/>
        <v>0.608113369809684</v>
      </c>
      <c r="AE978" s="31">
        <f t="shared" si="210"/>
        <v>0.62409838728176603</v>
      </c>
      <c r="AF978" s="31">
        <f t="shared" si="211"/>
        <v>0.71092881699107258</v>
      </c>
      <c r="AG978" s="31">
        <f t="shared" si="212"/>
        <v>0.65693224942152795</v>
      </c>
      <c r="AH978" s="31">
        <f t="shared" si="213"/>
        <v>0.75826104462660993</v>
      </c>
      <c r="AI978" s="31">
        <f t="shared" si="214"/>
        <v>-0.2299481796645523</v>
      </c>
      <c r="AK978" s="31"/>
      <c r="AL978" s="31"/>
      <c r="AM978" s="31"/>
      <c r="AN978" s="42"/>
      <c r="AO978" s="42"/>
      <c r="AP978" s="42"/>
      <c r="AQ978" s="42"/>
      <c r="AR978" s="42"/>
      <c r="AS978" s="42"/>
      <c r="AT978" s="42"/>
      <c r="AU978" s="42"/>
    </row>
    <row r="979" spans="13:47" x14ac:dyDescent="0.3">
      <c r="M979" t="str">
        <f>M968</f>
        <v>Target; Gain &gt; 0.6; #pref=2</v>
      </c>
      <c r="N979" s="31" t="e" vm="2">
        <f t="shared" si="223"/>
        <v>#VALUE!</v>
      </c>
      <c r="O979" s="31" t="e" vm="2">
        <f t="shared" si="223"/>
        <v>#VALUE!</v>
      </c>
      <c r="P979" s="31" t="e" vm="2">
        <f t="shared" si="215"/>
        <v>#VALUE!</v>
      </c>
      <c r="Q979" s="31" t="e" vm="2">
        <f t="shared" ref="Q979:Q982" si="224">S968</f>
        <v>#VALUE!</v>
      </c>
      <c r="R979" s="31" t="e" vm="2">
        <f t="shared" ref="R979" si="225">U968</f>
        <v>#VALUE!</v>
      </c>
      <c r="S979" s="31" t="e" vm="2">
        <f t="shared" si="218"/>
        <v>#VALUE!</v>
      </c>
      <c r="T979" s="31"/>
      <c r="U979" s="31" t="str">
        <f t="shared" si="209"/>
        <v>Target; Gain &gt; 0.6; #pref=2</v>
      </c>
      <c r="V979" s="31" t="e" vm="2">
        <f t="shared" si="209"/>
        <v>#VALUE!</v>
      </c>
      <c r="W979" s="31" t="e" vm="2">
        <f t="shared" si="209"/>
        <v>#VALUE!</v>
      </c>
      <c r="X979" s="31" t="e" vm="2">
        <f t="shared" si="219"/>
        <v>#VALUE!</v>
      </c>
      <c r="Y979" s="31" t="e" vm="2">
        <f t="shared" si="220"/>
        <v>#VALUE!</v>
      </c>
      <c r="Z979" s="31" t="e" vm="2">
        <f t="shared" si="221"/>
        <v>#VALUE!</v>
      </c>
      <c r="AA979" s="31" t="e" vm="2">
        <f t="shared" si="222"/>
        <v>#VALUE!</v>
      </c>
      <c r="AB979" s="42"/>
      <c r="AC979" s="38" t="str">
        <f t="shared" si="210"/>
        <v>Target; Gain &gt; 0.6; #pref=2</v>
      </c>
      <c r="AD979" s="31" t="e" vm="2">
        <f t="shared" si="210"/>
        <v>#VALUE!</v>
      </c>
      <c r="AE979" s="31" t="e" vm="2">
        <f t="shared" si="210"/>
        <v>#VALUE!</v>
      </c>
      <c r="AF979" s="31" t="e" vm="2">
        <f t="shared" si="211"/>
        <v>#VALUE!</v>
      </c>
      <c r="AG979" s="31" t="e" vm="2">
        <f t="shared" si="212"/>
        <v>#VALUE!</v>
      </c>
      <c r="AH979" s="31" t="e" vm="2">
        <f t="shared" si="213"/>
        <v>#VALUE!</v>
      </c>
      <c r="AI979" s="31" t="e" vm="2">
        <f t="shared" si="214"/>
        <v>#VALUE!</v>
      </c>
      <c r="AK979" s="31"/>
      <c r="AL979" s="31"/>
      <c r="AM979" s="31"/>
      <c r="AN979" s="42"/>
      <c r="AO979" s="42"/>
      <c r="AP979" s="42"/>
      <c r="AQ979" s="42"/>
      <c r="AR979" s="42"/>
      <c r="AS979" s="42"/>
      <c r="AT979" s="42"/>
      <c r="AU979" s="42"/>
    </row>
    <row r="980" spans="13:47" x14ac:dyDescent="0.3">
      <c r="M980" t="str">
        <f>M969</f>
        <v>Target; Gain &gt; 0.6; #pref=3</v>
      </c>
      <c r="N980" s="31">
        <f t="shared" si="223"/>
        <v>0.29805707900989559</v>
      </c>
      <c r="O980" s="31">
        <f t="shared" si="223"/>
        <v>0.28962646566198597</v>
      </c>
      <c r="P980" s="31">
        <f t="shared" si="215"/>
        <v>0.69891778010381322</v>
      </c>
      <c r="Q980" s="31">
        <f t="shared" si="224"/>
        <v>0.60398693458305019</v>
      </c>
      <c r="R980" s="31">
        <f>U969</f>
        <v>-0.61255963224274446</v>
      </c>
      <c r="S980" s="31">
        <f t="shared" si="218"/>
        <v>0.25011052686824903</v>
      </c>
      <c r="T980" s="31"/>
      <c r="U980" s="31" t="str">
        <f t="shared" si="209"/>
        <v>Target; Gain &gt; 0.6; #pref=3</v>
      </c>
      <c r="V980" s="31">
        <f t="shared" si="209"/>
        <v>0.2446250062375499</v>
      </c>
      <c r="W980" s="31">
        <f t="shared" si="209"/>
        <v>0.29331992902035126</v>
      </c>
      <c r="X980" s="31">
        <f t="shared" si="219"/>
        <v>0.5276718763779249</v>
      </c>
      <c r="Y980" s="31">
        <f>AE969</f>
        <v>0.44434075239986814</v>
      </c>
      <c r="Z980" s="31">
        <f t="shared" si="221"/>
        <v>-0.29930030459108009</v>
      </c>
      <c r="AA980" s="31">
        <f t="shared" si="222"/>
        <v>-0.29319167287952547</v>
      </c>
      <c r="AB980" s="42"/>
      <c r="AC980" s="38" t="str">
        <f t="shared" si="210"/>
        <v>Target; Gain &gt; 0.6; #pref=3</v>
      </c>
      <c r="AD980" s="31">
        <f t="shared" si="210"/>
        <v>0.68744540787390562</v>
      </c>
      <c r="AE980" s="31">
        <f t="shared" si="210"/>
        <v>0.72843385607272704</v>
      </c>
      <c r="AF980" s="31">
        <f t="shared" si="211"/>
        <v>0.78151008531474253</v>
      </c>
      <c r="AG980" s="31">
        <f t="shared" si="212"/>
        <v>0.75343109870659886</v>
      </c>
      <c r="AH980" s="31">
        <f t="shared" si="213"/>
        <v>0.76250949719266703</v>
      </c>
      <c r="AI980" s="31">
        <f t="shared" si="214"/>
        <v>0.18164699579955046</v>
      </c>
      <c r="AK980" s="31"/>
      <c r="AL980" s="31"/>
      <c r="AM980" s="31"/>
      <c r="AN980" s="42"/>
      <c r="AO980" s="42"/>
      <c r="AP980" s="42"/>
      <c r="AQ980" s="42"/>
      <c r="AR980" s="42"/>
      <c r="AS980" s="42"/>
      <c r="AT980" s="42"/>
      <c r="AU980" s="42"/>
    </row>
    <row r="981" spans="13:47" x14ac:dyDescent="0.3">
      <c r="M981" t="str">
        <f>M970</f>
        <v>Target; Gain &gt; 0.6; #pref=4</v>
      </c>
      <c r="N981" s="31" t="e" vm="2">
        <f t="shared" si="223"/>
        <v>#VALUE!</v>
      </c>
      <c r="O981" s="31" t="e" vm="2">
        <f t="shared" si="223"/>
        <v>#VALUE!</v>
      </c>
      <c r="P981" s="31" t="e" vm="2">
        <f t="shared" si="215"/>
        <v>#VALUE!</v>
      </c>
      <c r="Q981" s="31" t="e" vm="2">
        <f t="shared" si="224"/>
        <v>#VALUE!</v>
      </c>
      <c r="R981" s="31" t="e" vm="2">
        <f>U970</f>
        <v>#VALUE!</v>
      </c>
      <c r="S981" s="31" t="e" vm="2">
        <f t="shared" si="218"/>
        <v>#VALUE!</v>
      </c>
      <c r="T981" s="31"/>
      <c r="U981" s="31" t="str">
        <f t="shared" si="209"/>
        <v>Target; Gain &gt; 0.6; #pref=4</v>
      </c>
      <c r="V981" s="31" t="e" vm="2">
        <f t="shared" si="209"/>
        <v>#VALUE!</v>
      </c>
      <c r="W981" s="31" t="e" vm="2">
        <f t="shared" si="209"/>
        <v>#VALUE!</v>
      </c>
      <c r="X981" s="31" t="e" vm="2">
        <f t="shared" si="219"/>
        <v>#VALUE!</v>
      </c>
      <c r="Y981" s="31" t="e" vm="2">
        <f>AE970</f>
        <v>#VALUE!</v>
      </c>
      <c r="Z981" s="31" t="e" vm="2">
        <f t="shared" si="221"/>
        <v>#VALUE!</v>
      </c>
      <c r="AA981" s="31" t="e" vm="2">
        <f t="shared" si="222"/>
        <v>#VALUE!</v>
      </c>
      <c r="AC981" s="38" t="str">
        <f t="shared" si="210"/>
        <v>Target; Gain &gt; 0.6; #pref=4</v>
      </c>
      <c r="AD981" s="31" t="e" vm="2">
        <f t="shared" si="210"/>
        <v>#VALUE!</v>
      </c>
      <c r="AE981" s="31" t="e" vm="2">
        <f t="shared" si="210"/>
        <v>#VALUE!</v>
      </c>
      <c r="AF981" s="31" t="e" vm="2">
        <f t="shared" si="211"/>
        <v>#VALUE!</v>
      </c>
      <c r="AG981" s="31" t="e" vm="2">
        <f t="shared" si="212"/>
        <v>#VALUE!</v>
      </c>
      <c r="AH981" s="31" t="e" vm="2">
        <f t="shared" si="213"/>
        <v>#VALUE!</v>
      </c>
      <c r="AI981" s="31" t="e" vm="2">
        <f t="shared" si="214"/>
        <v>#VALUE!</v>
      </c>
      <c r="AK981" s="31"/>
      <c r="AL981" s="31"/>
      <c r="AM981" s="31"/>
    </row>
    <row r="982" spans="13:47" x14ac:dyDescent="0.3">
      <c r="M982" t="str">
        <f>M971</f>
        <v>Target (or sym); Gain &gt; 0</v>
      </c>
      <c r="N982" s="31">
        <f t="shared" si="223"/>
        <v>0.29218949672218808</v>
      </c>
      <c r="O982" s="31">
        <f t="shared" si="223"/>
        <v>0.28581688452620646</v>
      </c>
      <c r="P982" s="31">
        <f t="shared" si="215"/>
        <v>0.66857691164368571</v>
      </c>
      <c r="Q982" s="31">
        <f t="shared" si="224"/>
        <v>0.76387193086933691</v>
      </c>
      <c r="R982" s="31">
        <f>U971</f>
        <v>-0.66960381184604267</v>
      </c>
      <c r="S982" s="31">
        <f t="shared" si="218"/>
        <v>0.4802244594474056</v>
      </c>
      <c r="T982" s="31"/>
      <c r="U982" s="31" t="str">
        <f t="shared" si="209"/>
        <v>Target (or sym); Gain &gt; 0</v>
      </c>
      <c r="V982" s="31">
        <f t="shared" si="209"/>
        <v>0.16619748272520002</v>
      </c>
      <c r="W982" s="31">
        <f t="shared" si="209"/>
        <v>0.2004911218529041</v>
      </c>
      <c r="X982" s="31">
        <f t="shared" si="219"/>
        <v>0.47668436267241721</v>
      </c>
      <c r="Y982" s="31">
        <f>AE971</f>
        <v>0.44434075239986814</v>
      </c>
      <c r="Z982" s="31">
        <f t="shared" si="221"/>
        <v>-0.29930030459108009</v>
      </c>
      <c r="AA982" s="31">
        <f t="shared" si="222"/>
        <v>-0.38910783347836619</v>
      </c>
      <c r="AC982" s="38" t="str">
        <f t="shared" si="210"/>
        <v>Target (or sym); Gain &gt; 0</v>
      </c>
      <c r="AD982" s="31">
        <f t="shared" si="210"/>
        <v>0.67869307928259914</v>
      </c>
      <c r="AE982" s="31">
        <f t="shared" si="210"/>
        <v>0.70511029627616451</v>
      </c>
      <c r="AF982" s="31">
        <f t="shared" si="211"/>
        <v>0.76843711374693013</v>
      </c>
      <c r="AG982" s="31">
        <f t="shared" si="212"/>
        <v>0.7284618283503852</v>
      </c>
      <c r="AH982" s="31">
        <f t="shared" si="213"/>
        <v>0.76250949719266703</v>
      </c>
      <c r="AI982" s="31">
        <f t="shared" si="214"/>
        <v>7.8307152239171313E-2</v>
      </c>
      <c r="AK982" s="31"/>
      <c r="AL982" s="31"/>
      <c r="AM982" s="31"/>
    </row>
  </sheetData>
  <mergeCells count="11">
    <mergeCell ref="M647:W647"/>
    <mergeCell ref="Y647:AI647"/>
    <mergeCell ref="AK647:AU647"/>
    <mergeCell ref="M1:W1"/>
    <mergeCell ref="Y1:AI1"/>
    <mergeCell ref="AK1:AU1"/>
    <mergeCell ref="M337:R337"/>
    <mergeCell ref="T337:Y337"/>
    <mergeCell ref="AA337:AF337"/>
    <mergeCell ref="AJ337:AQ337"/>
    <mergeCell ref="AS337:AZ337"/>
  </mergeCells>
  <conditionalFormatting sqref="G629:K629 M339:R626 T339:Y626 M649:W936 Y649:AI936 AG339:AG626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0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04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0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0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0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03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39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7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4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7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7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6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79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36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7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394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5:AH626">
    <cfRule type="colorScale" priority="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394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5:AQ626">
    <cfRule type="colorScale" priority="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8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88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37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9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8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3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4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394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5:AZ626">
    <cfRule type="colorScale" priority="1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">
    <cfRule type="colorScale" priority="10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1" priority="116" operator="lessThan">
      <formula>0</formula>
    </cfRule>
  </conditionalFormatting>
  <conditionalFormatting sqref="AX291:BB335 AZ336:BD336">
    <cfRule type="colorScale" priority="8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0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0" priority="115" operator="greaterThan">
      <formula>0</formula>
    </cfRule>
  </conditionalFormatting>
  <conditionalFormatting sqref="BB339:BB626">
    <cfRule type="colorScale" priority="1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800F-4F75-4EBA-9EF9-4A40A0F08F17}">
  <sheetPr codeName="Sheet8"/>
  <dimension ref="A1:BB982"/>
  <sheetViews>
    <sheetView topLeftCell="D623" zoomScale="85" zoomScaleNormal="85" workbookViewId="0">
      <selection activeCell="T644" sqref="T644:Y644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19" t="s">
        <v>26</v>
      </c>
      <c r="N1" s="20"/>
      <c r="O1" s="20"/>
      <c r="P1" s="20"/>
      <c r="Q1" s="20"/>
      <c r="R1" s="20"/>
      <c r="S1" s="20"/>
      <c r="T1" s="20"/>
      <c r="U1" s="20"/>
      <c r="V1" s="20"/>
      <c r="W1" s="20"/>
      <c r="Y1" s="19" t="s">
        <v>27</v>
      </c>
      <c r="Z1" s="20"/>
      <c r="AA1" s="20"/>
      <c r="AB1" s="20"/>
      <c r="AC1" s="20"/>
      <c r="AD1" s="20"/>
      <c r="AE1" s="20"/>
      <c r="AF1" s="20"/>
      <c r="AG1" s="20"/>
      <c r="AH1" s="20"/>
      <c r="AI1" s="20"/>
      <c r="AK1" s="19" t="s">
        <v>28</v>
      </c>
      <c r="AL1" s="20"/>
      <c r="AM1" s="20"/>
      <c r="AN1" s="20"/>
      <c r="AO1" s="20"/>
      <c r="AP1" s="20"/>
      <c r="AQ1" s="20"/>
      <c r="AR1" s="20"/>
      <c r="AS1" s="20"/>
      <c r="AT1" s="20"/>
      <c r="AU1" s="20"/>
      <c r="AW1" s="21" t="s">
        <v>29</v>
      </c>
    </row>
    <row r="2" spans="1:54" x14ac:dyDescent="0.3">
      <c r="F2" s="22" t="str">
        <f>F648</f>
        <v>TargetN</v>
      </c>
      <c r="G2" s="2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23" t="s">
        <v>20</v>
      </c>
      <c r="N2" s="23" t="s">
        <v>7</v>
      </c>
      <c r="O2" s="23" t="s">
        <v>8</v>
      </c>
      <c r="P2" s="23" t="s">
        <v>22</v>
      </c>
      <c r="Q2" s="23" t="s">
        <v>9</v>
      </c>
      <c r="R2" s="23" t="s">
        <v>23</v>
      </c>
      <c r="S2" s="23" t="s">
        <v>10</v>
      </c>
      <c r="T2" s="23" t="s">
        <v>24</v>
      </c>
      <c r="U2" s="23" t="s">
        <v>11</v>
      </c>
      <c r="V2" s="23" t="s">
        <v>25</v>
      </c>
      <c r="W2" s="23" t="s">
        <v>12</v>
      </c>
      <c r="Y2" s="23" t="s">
        <v>20</v>
      </c>
      <c r="Z2" s="23" t="s">
        <v>7</v>
      </c>
      <c r="AA2" s="23" t="s">
        <v>8</v>
      </c>
      <c r="AB2" s="23" t="s">
        <v>22</v>
      </c>
      <c r="AC2" s="23" t="s">
        <v>9</v>
      </c>
      <c r="AD2" s="23" t="s">
        <v>23</v>
      </c>
      <c r="AE2" s="23" t="s">
        <v>10</v>
      </c>
      <c r="AF2" s="23" t="s">
        <v>24</v>
      </c>
      <c r="AG2" s="23" t="s">
        <v>11</v>
      </c>
      <c r="AH2" s="23" t="s">
        <v>25</v>
      </c>
      <c r="AI2" s="23" t="s">
        <v>12</v>
      </c>
      <c r="AK2" s="23" t="s">
        <v>20</v>
      </c>
      <c r="AL2" s="23" t="s">
        <v>7</v>
      </c>
      <c r="AM2" s="23" t="s">
        <v>8</v>
      </c>
      <c r="AN2" s="23" t="s">
        <v>22</v>
      </c>
      <c r="AO2" s="23" t="s">
        <v>9</v>
      </c>
      <c r="AP2" s="23" t="s">
        <v>23</v>
      </c>
      <c r="AQ2" s="23" t="s">
        <v>10</v>
      </c>
      <c r="AR2" s="23" t="s">
        <v>24</v>
      </c>
      <c r="AS2" s="23" t="s">
        <v>11</v>
      </c>
      <c r="AT2" s="23" t="s">
        <v>25</v>
      </c>
      <c r="AU2" s="23" t="s">
        <v>12</v>
      </c>
      <c r="AW2" s="23" t="s">
        <v>30</v>
      </c>
      <c r="AY2" s="24" t="s">
        <v>31</v>
      </c>
      <c r="AZ2" s="25" t="str">
        <f t="shared" ref="AZ2:BB58" si="1">AX648</f>
        <v>Target (or sym) ; Gain</v>
      </c>
      <c r="BA2" s="25" t="str">
        <f t="shared" si="1"/>
        <v>Gain&lt;=0</v>
      </c>
      <c r="BB2" s="25" t="str">
        <f t="shared" si="1"/>
        <v>Gain&gt;0</v>
      </c>
    </row>
    <row r="3" spans="1:54" x14ac:dyDescent="0.3">
      <c r="A3">
        <v>21</v>
      </c>
      <c r="B3" t="s">
        <v>32</v>
      </c>
      <c r="C3" t="s">
        <v>33</v>
      </c>
      <c r="D3" t="s">
        <v>34</v>
      </c>
      <c r="F3" s="22">
        <f t="shared" ref="F3:L18" si="2">F649</f>
        <v>0</v>
      </c>
      <c r="G3" s="22">
        <f t="shared" si="2"/>
        <v>0</v>
      </c>
      <c r="H3" s="26">
        <f>H649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L649</f>
        <v>4</v>
      </c>
      <c r="M3">
        <v>591322.80000000005</v>
      </c>
      <c r="N3">
        <v>1131017.3999999999</v>
      </c>
      <c r="O3">
        <v>1134285.3999999999</v>
      </c>
      <c r="P3">
        <v>610685.6</v>
      </c>
      <c r="Q3">
        <v>591221.80000000005</v>
      </c>
      <c r="R3">
        <v>558184.6</v>
      </c>
      <c r="S3">
        <v>850799.8</v>
      </c>
      <c r="T3">
        <v>1990328.4</v>
      </c>
      <c r="U3">
        <v>2005935.8</v>
      </c>
      <c r="V3">
        <v>806095.8</v>
      </c>
      <c r="W3">
        <v>983579.8</v>
      </c>
      <c r="Y3">
        <v>0.68790593314915893</v>
      </c>
      <c r="Z3">
        <v>0.94351960755884645</v>
      </c>
      <c r="AA3">
        <v>0.94054130674339831</v>
      </c>
      <c r="AB3">
        <v>0.80676238500163888</v>
      </c>
      <c r="AC3">
        <v>0.74834985280176625</v>
      </c>
      <c r="AD3">
        <v>0.65796092185191812</v>
      </c>
      <c r="AE3">
        <v>1.0270101898349819</v>
      </c>
      <c r="AF3">
        <v>0.79895243984647091</v>
      </c>
      <c r="AG3">
        <v>1.344492602813989</v>
      </c>
      <c r="AH3">
        <v>1.215991590404883</v>
      </c>
      <c r="AI3">
        <v>2.3067331208381798</v>
      </c>
      <c r="AK3">
        <v>0.68790593314915893</v>
      </c>
      <c r="AL3">
        <v>0.28158120512962342</v>
      </c>
      <c r="AM3">
        <v>0.27704600873403251</v>
      </c>
      <c r="AN3">
        <v>0.80676238500163888</v>
      </c>
      <c r="AO3">
        <v>0.26755443580914279</v>
      </c>
      <c r="AP3">
        <v>0.65796092185191812</v>
      </c>
      <c r="AQ3">
        <v>0.35027438080869622</v>
      </c>
      <c r="AR3">
        <v>0.50380232585594054</v>
      </c>
      <c r="AS3">
        <v>0.2346141899935901</v>
      </c>
      <c r="AT3">
        <v>1.215991590404883</v>
      </c>
      <c r="AU3">
        <v>1.6234461856074629</v>
      </c>
      <c r="AW3">
        <v>7.9765795171260798E-2</v>
      </c>
      <c r="AY3">
        <f t="shared" ref="AY3:AY58" si="3">BB339</f>
        <v>-0.35233006178009058</v>
      </c>
      <c r="AZ3">
        <f t="shared" si="1"/>
        <v>-0.35233006178009058</v>
      </c>
      <c r="BA3">
        <f t="shared" si="1"/>
        <v>-0.35233006178009058</v>
      </c>
      <c r="BB3" t="str">
        <f t="shared" si="1"/>
        <v/>
      </c>
    </row>
    <row r="4" spans="1:54" x14ac:dyDescent="0.3">
      <c r="A4">
        <v>21</v>
      </c>
      <c r="B4" t="s">
        <v>35</v>
      </c>
      <c r="C4" t="s">
        <v>33</v>
      </c>
      <c r="D4" t="s">
        <v>34</v>
      </c>
      <c r="F4" s="22">
        <f t="shared" si="2"/>
        <v>0</v>
      </c>
      <c r="G4" s="22">
        <f t="shared" si="2"/>
        <v>1</v>
      </c>
      <c r="H4" s="26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5784805.2000000002</v>
      </c>
      <c r="N4">
        <v>4417204.4000000004</v>
      </c>
      <c r="O4">
        <v>4516919.4000000004</v>
      </c>
      <c r="P4">
        <v>5944589</v>
      </c>
      <c r="Q4">
        <v>1757442.2</v>
      </c>
      <c r="R4">
        <v>8401086.8000000007</v>
      </c>
      <c r="S4">
        <v>3710031</v>
      </c>
      <c r="T4">
        <v>2452290.6</v>
      </c>
      <c r="U4">
        <v>2102672.4</v>
      </c>
      <c r="V4">
        <v>9319006.1999999993</v>
      </c>
      <c r="W4">
        <v>4277233.4000000004</v>
      </c>
      <c r="Y4">
        <v>4.4349502932745963</v>
      </c>
      <c r="Z4">
        <v>3.1316225332673642</v>
      </c>
      <c r="AA4">
        <v>3.163541608024389</v>
      </c>
      <c r="AB4">
        <v>3.3250107620027851</v>
      </c>
      <c r="AC4">
        <v>1.5801390345906841</v>
      </c>
      <c r="AD4">
        <v>5.4640978088136762</v>
      </c>
      <c r="AE4">
        <v>2.8201795068103821</v>
      </c>
      <c r="AF4">
        <v>1.262536467704922</v>
      </c>
      <c r="AG4">
        <v>1.5358553830534221</v>
      </c>
      <c r="AH4">
        <v>3.4247445425949992</v>
      </c>
      <c r="AI4">
        <v>5.8018100892193614</v>
      </c>
      <c r="AK4">
        <v>4.4349502932745963</v>
      </c>
      <c r="AL4">
        <v>1.2096429237164561</v>
      </c>
      <c r="AM4">
        <v>1.249185967678204</v>
      </c>
      <c r="AN4">
        <v>3.3250107620027851</v>
      </c>
      <c r="AO4">
        <v>0.5888403694145381</v>
      </c>
      <c r="AP4">
        <v>5.4640978088136762</v>
      </c>
      <c r="AQ4">
        <v>0.94967773207463324</v>
      </c>
      <c r="AR4">
        <v>0.71332692694850264</v>
      </c>
      <c r="AS4">
        <v>0.36049684085883199</v>
      </c>
      <c r="AT4">
        <v>3.4247445425949992</v>
      </c>
      <c r="AU4">
        <v>4.6636627679225056</v>
      </c>
      <c r="AW4">
        <v>7.984697776846586E-2</v>
      </c>
      <c r="AY4">
        <f t="shared" si="3"/>
        <v>-5.8564036138107199E-2</v>
      </c>
      <c r="AZ4" t="str">
        <f t="shared" si="1"/>
        <v/>
      </c>
      <c r="BA4">
        <f t="shared" si="1"/>
        <v>-5.8564036138107199E-2</v>
      </c>
      <c r="BB4" t="str">
        <f t="shared" si="1"/>
        <v/>
      </c>
    </row>
    <row r="5" spans="1:54" x14ac:dyDescent="0.3">
      <c r="A5">
        <v>21</v>
      </c>
      <c r="B5" t="s">
        <v>36</v>
      </c>
      <c r="C5" t="s">
        <v>33</v>
      </c>
      <c r="D5" t="s">
        <v>34</v>
      </c>
      <c r="F5" s="22">
        <f t="shared" si="2"/>
        <v>0</v>
      </c>
      <c r="G5" s="22">
        <f t="shared" si="2"/>
        <v>1</v>
      </c>
      <c r="H5" s="26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2656066</v>
      </c>
      <c r="N5">
        <v>2212539.7999999998</v>
      </c>
      <c r="O5">
        <v>2201148.6</v>
      </c>
      <c r="P5">
        <v>777244.4</v>
      </c>
      <c r="Q5">
        <v>625033.80000000005</v>
      </c>
      <c r="R5">
        <v>416308.2</v>
      </c>
      <c r="S5">
        <v>451931</v>
      </c>
      <c r="T5">
        <v>2027516.4</v>
      </c>
      <c r="U5">
        <v>1924123.4</v>
      </c>
      <c r="V5">
        <v>1527111.2</v>
      </c>
      <c r="W5">
        <v>1064940.6000000001</v>
      </c>
      <c r="Y5">
        <v>2.1301415071357042</v>
      </c>
      <c r="Z5">
        <v>1.657446224987507</v>
      </c>
      <c r="AA5">
        <v>1.6368959551211451</v>
      </c>
      <c r="AB5">
        <v>1.243219211208634</v>
      </c>
      <c r="AC5">
        <v>0.89618469141423707</v>
      </c>
      <c r="AD5">
        <v>0.94773275777697563</v>
      </c>
      <c r="AE5">
        <v>0.94394227252341811</v>
      </c>
      <c r="AF5">
        <v>0.83007952272891994</v>
      </c>
      <c r="AG5">
        <v>1.208653911063448</v>
      </c>
      <c r="AH5">
        <v>1.5732902804389599</v>
      </c>
      <c r="AI5">
        <v>2.4382824857719241</v>
      </c>
      <c r="AK5">
        <v>2.1301415071357042</v>
      </c>
      <c r="AL5">
        <v>0.64858157737180588</v>
      </c>
      <c r="AM5">
        <v>0.63129243673756719</v>
      </c>
      <c r="AN5">
        <v>1.243219211208634</v>
      </c>
      <c r="AO5">
        <v>0.38674046860542149</v>
      </c>
      <c r="AP5">
        <v>0.94773275777697563</v>
      </c>
      <c r="AQ5">
        <v>0.33794345981441432</v>
      </c>
      <c r="AR5">
        <v>0.55682227057404821</v>
      </c>
      <c r="AS5">
        <v>0.27537748287431901</v>
      </c>
      <c r="AT5">
        <v>1.5732902804389599</v>
      </c>
      <c r="AU5">
        <v>1.7028200847096739</v>
      </c>
      <c r="AW5">
        <v>8.2820945186540457E-2</v>
      </c>
      <c r="AY5">
        <f t="shared" si="3"/>
        <v>-0.12790195555663891</v>
      </c>
      <c r="AZ5" t="str">
        <f t="shared" si="1"/>
        <v/>
      </c>
      <c r="BA5">
        <f t="shared" si="1"/>
        <v>-0.12790195555663891</v>
      </c>
      <c r="BB5" t="str">
        <f t="shared" si="1"/>
        <v/>
      </c>
    </row>
    <row r="6" spans="1:54" x14ac:dyDescent="0.3">
      <c r="A6">
        <v>21</v>
      </c>
      <c r="B6" t="s">
        <v>37</v>
      </c>
      <c r="C6" t="s">
        <v>33</v>
      </c>
      <c r="D6" t="s">
        <v>34</v>
      </c>
      <c r="F6" s="22">
        <f t="shared" si="2"/>
        <v>0</v>
      </c>
      <c r="G6" s="22">
        <f t="shared" si="2"/>
        <v>0</v>
      </c>
      <c r="H6" s="26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3325676.6</v>
      </c>
      <c r="N6">
        <v>1874489.4</v>
      </c>
      <c r="O6">
        <v>1904038.6</v>
      </c>
      <c r="P6">
        <v>770825.8</v>
      </c>
      <c r="Q6">
        <v>603198.6</v>
      </c>
      <c r="R6">
        <v>605513.80000000005</v>
      </c>
      <c r="S6">
        <v>471418.4</v>
      </c>
      <c r="T6">
        <v>2219802.7999999998</v>
      </c>
      <c r="U6">
        <v>1544412.2</v>
      </c>
      <c r="V6">
        <v>3651384.6</v>
      </c>
      <c r="W6">
        <v>518458</v>
      </c>
      <c r="Y6">
        <v>2.594382073031738</v>
      </c>
      <c r="Z6">
        <v>1.561734500573948</v>
      </c>
      <c r="AA6">
        <v>1.557545397104696</v>
      </c>
      <c r="AB6">
        <v>1.2285040023969489</v>
      </c>
      <c r="AC6">
        <v>0.89660550619009882</v>
      </c>
      <c r="AD6">
        <v>1.4214836237952111</v>
      </c>
      <c r="AE6">
        <v>1.1349205520004031</v>
      </c>
      <c r="AF6">
        <v>0.96858314466662709</v>
      </c>
      <c r="AG6">
        <v>0.87191437017172579</v>
      </c>
      <c r="AH6">
        <v>2.2860310456249859</v>
      </c>
      <c r="AI6">
        <v>1.891346141370013</v>
      </c>
      <c r="AK6">
        <v>2.594382073031738</v>
      </c>
      <c r="AL6">
        <v>0.52368851313367482</v>
      </c>
      <c r="AM6">
        <v>0.52560113728977742</v>
      </c>
      <c r="AN6">
        <v>1.2285040023969489</v>
      </c>
      <c r="AO6">
        <v>0.32056125719682321</v>
      </c>
      <c r="AP6">
        <v>1.4214836237952111</v>
      </c>
      <c r="AQ6">
        <v>0.36702605462633081</v>
      </c>
      <c r="AR6">
        <v>0.55182214970700438</v>
      </c>
      <c r="AS6">
        <v>0.2100589630194008</v>
      </c>
      <c r="AT6">
        <v>2.2860310456249859</v>
      </c>
      <c r="AU6">
        <v>1.2491216660011559</v>
      </c>
      <c r="AW6">
        <v>8.8176290178671429E-2</v>
      </c>
      <c r="AY6">
        <f t="shared" si="3"/>
        <v>0.11627095377051599</v>
      </c>
      <c r="AZ6" t="str">
        <f t="shared" si="1"/>
        <v/>
      </c>
      <c r="BA6" t="str">
        <f t="shared" si="1"/>
        <v/>
      </c>
      <c r="BB6">
        <f t="shared" si="1"/>
        <v>0.11627095377051599</v>
      </c>
    </row>
    <row r="7" spans="1:54" x14ac:dyDescent="0.3">
      <c r="A7">
        <v>21</v>
      </c>
      <c r="B7" t="s">
        <v>38</v>
      </c>
      <c r="C7" t="s">
        <v>33</v>
      </c>
      <c r="D7" t="s">
        <v>34</v>
      </c>
      <c r="F7" s="22">
        <f t="shared" si="2"/>
        <v>0</v>
      </c>
      <c r="G7" s="22">
        <f t="shared" si="2"/>
        <v>1</v>
      </c>
      <c r="H7" s="26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719562.8</v>
      </c>
      <c r="N7">
        <v>514981.8</v>
      </c>
      <c r="O7">
        <v>518937.2</v>
      </c>
      <c r="P7">
        <v>1511964.4</v>
      </c>
      <c r="Q7">
        <v>250619.8</v>
      </c>
      <c r="R7">
        <v>707016.6</v>
      </c>
      <c r="S7">
        <v>228762</v>
      </c>
      <c r="T7">
        <v>2288383</v>
      </c>
      <c r="U7">
        <v>1687985.6</v>
      </c>
      <c r="V7">
        <v>4018571.2</v>
      </c>
      <c r="W7">
        <v>378833.2</v>
      </c>
      <c r="Y7">
        <v>0.86360003263689578</v>
      </c>
      <c r="Z7">
        <v>0.61499745314940812</v>
      </c>
      <c r="AA7">
        <v>0.60752525720745321</v>
      </c>
      <c r="AB7">
        <v>1.4775578958040569</v>
      </c>
      <c r="AC7">
        <v>0.49027639003470541</v>
      </c>
      <c r="AD7">
        <v>1.429016285389662</v>
      </c>
      <c r="AE7">
        <v>0.55326075218617921</v>
      </c>
      <c r="AF7">
        <v>1.1102086050901561</v>
      </c>
      <c r="AG7">
        <v>1.104821687098593</v>
      </c>
      <c r="AH7">
        <v>2.4256375405937431</v>
      </c>
      <c r="AI7">
        <v>1.1232568316627289</v>
      </c>
      <c r="AK7">
        <v>0.86360003263689578</v>
      </c>
      <c r="AL7">
        <v>0.25701692374423152</v>
      </c>
      <c r="AM7">
        <v>0.25258217616938061</v>
      </c>
      <c r="AN7">
        <v>1.4775578958040569</v>
      </c>
      <c r="AO7">
        <v>0.1936888644122518</v>
      </c>
      <c r="AP7">
        <v>1.429016285389662</v>
      </c>
      <c r="AQ7">
        <v>0.20973878791555761</v>
      </c>
      <c r="AR7">
        <v>0.58542886031791563</v>
      </c>
      <c r="AS7">
        <v>0.2076682892628014</v>
      </c>
      <c r="AT7">
        <v>2.4256375405937431</v>
      </c>
      <c r="AU7">
        <v>0.72332432847470041</v>
      </c>
      <c r="AW7">
        <v>8.5144601576030224E-2</v>
      </c>
      <c r="AY7">
        <f t="shared" si="3"/>
        <v>0.23808717767835699</v>
      </c>
      <c r="AZ7" t="str">
        <f t="shared" si="1"/>
        <v/>
      </c>
      <c r="BA7" t="str">
        <f t="shared" si="1"/>
        <v/>
      </c>
      <c r="BB7">
        <f t="shared" si="1"/>
        <v>0.23808717767835699</v>
      </c>
    </row>
    <row r="8" spans="1:54" x14ac:dyDescent="0.3">
      <c r="A8">
        <v>21</v>
      </c>
      <c r="B8" t="s">
        <v>39</v>
      </c>
      <c r="C8" t="s">
        <v>33</v>
      </c>
      <c r="D8" t="s">
        <v>34</v>
      </c>
      <c r="F8" s="22">
        <f t="shared" si="2"/>
        <v>0</v>
      </c>
      <c r="G8" s="22">
        <f t="shared" si="2"/>
        <v>0</v>
      </c>
      <c r="H8" s="26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2694259.6</v>
      </c>
      <c r="N8">
        <v>5056444</v>
      </c>
      <c r="O8">
        <v>5030009.8</v>
      </c>
      <c r="P8">
        <v>2576512.4</v>
      </c>
      <c r="Q8">
        <v>2352969.6</v>
      </c>
      <c r="R8">
        <v>2006673.2</v>
      </c>
      <c r="S8">
        <v>4299936</v>
      </c>
      <c r="T8">
        <v>1950584.4</v>
      </c>
      <c r="U8">
        <v>2497032.4</v>
      </c>
      <c r="V8">
        <v>9822797.5999999996</v>
      </c>
      <c r="W8">
        <v>4558580.5999999996</v>
      </c>
      <c r="Y8">
        <v>2.588829877460376</v>
      </c>
      <c r="Z8">
        <v>3.5544232553336772</v>
      </c>
      <c r="AA8">
        <v>3.4993318282533439</v>
      </c>
      <c r="AB8">
        <v>3.1161521456029728</v>
      </c>
      <c r="AC8">
        <v>1.6330286848125981</v>
      </c>
      <c r="AD8">
        <v>2.743379480810836</v>
      </c>
      <c r="AE8">
        <v>2.992736331094056</v>
      </c>
      <c r="AF8">
        <v>0.83356837546452878</v>
      </c>
      <c r="AG8">
        <v>2.018516913382336</v>
      </c>
      <c r="AH8">
        <v>3.558435751404613</v>
      </c>
      <c r="AI8">
        <v>7.0006634827237573</v>
      </c>
      <c r="AK8">
        <v>2.588829877460376</v>
      </c>
      <c r="AL8">
        <v>1.108189455699176</v>
      </c>
      <c r="AM8">
        <v>1.0804278705269099</v>
      </c>
      <c r="AN8">
        <v>3.1161521456029728</v>
      </c>
      <c r="AO8">
        <v>0.558530804811744</v>
      </c>
      <c r="AP8">
        <v>2.743379480810836</v>
      </c>
      <c r="AQ8">
        <v>0.80967589081265035</v>
      </c>
      <c r="AR8">
        <v>0.55884432177990673</v>
      </c>
      <c r="AS8">
        <v>0.36750090522691609</v>
      </c>
      <c r="AT8">
        <v>3.558435751404613</v>
      </c>
      <c r="AU8">
        <v>5.6998283543158319</v>
      </c>
      <c r="AW8">
        <v>8.5135836200788587E-2</v>
      </c>
      <c r="AY8">
        <f t="shared" si="3"/>
        <v>8.9505628453601299E-2</v>
      </c>
      <c r="AZ8" t="str">
        <f t="shared" si="1"/>
        <v/>
      </c>
      <c r="BA8" t="str">
        <f t="shared" si="1"/>
        <v/>
      </c>
      <c r="BB8">
        <f t="shared" si="1"/>
        <v>8.9505628453601299E-2</v>
      </c>
    </row>
    <row r="9" spans="1:54" x14ac:dyDescent="0.3">
      <c r="A9">
        <v>21</v>
      </c>
      <c r="B9" t="s">
        <v>40</v>
      </c>
      <c r="C9" t="s">
        <v>33</v>
      </c>
      <c r="D9" t="s">
        <v>34</v>
      </c>
      <c r="F9" s="22">
        <f t="shared" si="2"/>
        <v>0</v>
      </c>
      <c r="G9" s="22">
        <f t="shared" si="2"/>
        <v>0</v>
      </c>
      <c r="H9" s="26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855806.6</v>
      </c>
      <c r="N9">
        <v>870324.8</v>
      </c>
      <c r="O9">
        <v>874922.6</v>
      </c>
      <c r="P9">
        <v>758482</v>
      </c>
      <c r="Q9">
        <v>319383</v>
      </c>
      <c r="R9">
        <v>251952.2</v>
      </c>
      <c r="S9">
        <v>207372</v>
      </c>
      <c r="T9">
        <v>2201870.4</v>
      </c>
      <c r="U9">
        <v>1604905.4</v>
      </c>
      <c r="V9">
        <v>305572.8</v>
      </c>
      <c r="W9">
        <v>232329</v>
      </c>
      <c r="Y9">
        <v>0.88253907361067829</v>
      </c>
      <c r="Z9">
        <v>0.85303863007575276</v>
      </c>
      <c r="AA9">
        <v>0.84032081882469356</v>
      </c>
      <c r="AB9">
        <v>0.98148526819422843</v>
      </c>
      <c r="AC9">
        <v>0.57443236978724599</v>
      </c>
      <c r="AD9">
        <v>0.81492779557593165</v>
      </c>
      <c r="AE9">
        <v>0.76273021711967881</v>
      </c>
      <c r="AF9">
        <v>0.97267768653109665</v>
      </c>
      <c r="AG9">
        <v>0.9563266057055444</v>
      </c>
      <c r="AH9">
        <v>1.252527930401266</v>
      </c>
      <c r="AI9">
        <v>1.1573413699399679</v>
      </c>
      <c r="AK9">
        <v>0.88253907361067829</v>
      </c>
      <c r="AL9">
        <v>0.34848979720845819</v>
      </c>
      <c r="AM9">
        <v>0.33925478006713089</v>
      </c>
      <c r="AN9">
        <v>0.98148526819422843</v>
      </c>
      <c r="AO9">
        <v>0.2274498226004652</v>
      </c>
      <c r="AP9">
        <v>0.81492779557593165</v>
      </c>
      <c r="AQ9">
        <v>0.24714230247773231</v>
      </c>
      <c r="AR9">
        <v>0.56090306318365035</v>
      </c>
      <c r="AS9">
        <v>0.21696128146722909</v>
      </c>
      <c r="AT9">
        <v>1.252527930401266</v>
      </c>
      <c r="AU9">
        <v>0.7265796525403857</v>
      </c>
      <c r="AW9">
        <v>8.7667384045198499E-2</v>
      </c>
      <c r="AY9">
        <f t="shared" si="3"/>
        <v>0.14655347955597331</v>
      </c>
      <c r="AZ9" t="str">
        <f t="shared" si="1"/>
        <v/>
      </c>
      <c r="BA9" t="str">
        <f t="shared" si="1"/>
        <v/>
      </c>
      <c r="BB9">
        <f t="shared" si="1"/>
        <v>0.14655347955597331</v>
      </c>
    </row>
    <row r="10" spans="1:54" x14ac:dyDescent="0.3">
      <c r="A10">
        <v>21</v>
      </c>
      <c r="B10" t="s">
        <v>41</v>
      </c>
      <c r="C10" t="s">
        <v>33</v>
      </c>
      <c r="D10" t="s">
        <v>34</v>
      </c>
      <c r="F10" s="22">
        <f t="shared" si="2"/>
        <v>0</v>
      </c>
      <c r="G10" s="22">
        <f t="shared" si="2"/>
        <v>1</v>
      </c>
      <c r="H10" s="26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762461.6</v>
      </c>
      <c r="N10">
        <v>2138579.6</v>
      </c>
      <c r="O10">
        <v>2143938.6</v>
      </c>
      <c r="P10">
        <v>258523.8</v>
      </c>
      <c r="Q10">
        <v>466952.2</v>
      </c>
      <c r="R10">
        <v>179744.2</v>
      </c>
      <c r="S10">
        <v>376655.6</v>
      </c>
      <c r="T10">
        <v>1771848.2</v>
      </c>
      <c r="U10">
        <v>1813385.6</v>
      </c>
      <c r="V10">
        <v>152247.20000000001</v>
      </c>
      <c r="W10">
        <v>634684.6</v>
      </c>
      <c r="Y10">
        <v>0.82063039597123866</v>
      </c>
      <c r="Z10">
        <v>1.6830551083199681</v>
      </c>
      <c r="AA10">
        <v>1.674540923442692</v>
      </c>
      <c r="AB10">
        <v>0.54528792480123234</v>
      </c>
      <c r="AC10">
        <v>0.76698609276791108</v>
      </c>
      <c r="AD10">
        <v>0.81092518577352168</v>
      </c>
      <c r="AE10">
        <v>1.022158780088648</v>
      </c>
      <c r="AF10">
        <v>0.60068474789150061</v>
      </c>
      <c r="AG10">
        <v>1.138613347662613</v>
      </c>
      <c r="AH10">
        <v>0.78327831784263258</v>
      </c>
      <c r="AI10">
        <v>2.4637325073126699</v>
      </c>
      <c r="AK10">
        <v>0.82063039597123866</v>
      </c>
      <c r="AL10">
        <v>0.45642531863413749</v>
      </c>
      <c r="AM10">
        <v>0.45620556408539409</v>
      </c>
      <c r="AN10">
        <v>0.54528792480123234</v>
      </c>
      <c r="AO10">
        <v>0.27678808540222227</v>
      </c>
      <c r="AP10">
        <v>0.81092518577352168</v>
      </c>
      <c r="AQ10">
        <v>0.32096603992395101</v>
      </c>
      <c r="AR10">
        <v>0.38625747305341063</v>
      </c>
      <c r="AS10">
        <v>0.21962168700993059</v>
      </c>
      <c r="AT10">
        <v>0.78327831784263258</v>
      </c>
      <c r="AU10">
        <v>1.7823788405396039</v>
      </c>
      <c r="AW10">
        <v>8.5246643424034083E-2</v>
      </c>
      <c r="AY10">
        <f t="shared" si="3"/>
        <v>-5.1621185983610797E-2</v>
      </c>
      <c r="AZ10" t="str">
        <f t="shared" si="1"/>
        <v/>
      </c>
      <c r="BA10">
        <f t="shared" si="1"/>
        <v>-5.1621185983610797E-2</v>
      </c>
      <c r="BB10" t="str">
        <f t="shared" si="1"/>
        <v/>
      </c>
    </row>
    <row r="11" spans="1:54" x14ac:dyDescent="0.3">
      <c r="A11">
        <v>21</v>
      </c>
      <c r="B11" t="s">
        <v>42</v>
      </c>
      <c r="C11" t="s">
        <v>33</v>
      </c>
      <c r="D11" t="s">
        <v>34</v>
      </c>
      <c r="F11" s="22">
        <f t="shared" si="2"/>
        <v>0</v>
      </c>
      <c r="G11" s="22">
        <f t="shared" si="2"/>
        <v>1</v>
      </c>
      <c r="H11" s="26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3483312.4</v>
      </c>
      <c r="N11">
        <v>5050990.2</v>
      </c>
      <c r="O11">
        <v>5114443.5999999996</v>
      </c>
      <c r="P11">
        <v>2914342.8</v>
      </c>
      <c r="Q11">
        <v>2117099</v>
      </c>
      <c r="R11">
        <v>4349300.5999999996</v>
      </c>
      <c r="S11">
        <v>4071798</v>
      </c>
      <c r="T11">
        <v>2012199.6</v>
      </c>
      <c r="U11">
        <v>2131113.2000000002</v>
      </c>
      <c r="V11">
        <v>6722022.5999999996</v>
      </c>
      <c r="W11">
        <v>4560902.4000000004</v>
      </c>
      <c r="Y11">
        <v>3.2947702118661248</v>
      </c>
      <c r="Z11">
        <v>3.7537318488117308</v>
      </c>
      <c r="AA11">
        <v>3.7373905898537489</v>
      </c>
      <c r="AB11">
        <v>3.4209251863940149</v>
      </c>
      <c r="AC11">
        <v>2.1461832088127268</v>
      </c>
      <c r="AD11">
        <v>4.2697962466161696</v>
      </c>
      <c r="AE11">
        <v>3.6977414843626319</v>
      </c>
      <c r="AF11">
        <v>0.87113623572513466</v>
      </c>
      <c r="AG11">
        <v>1.571414063032716</v>
      </c>
      <c r="AH11">
        <v>4.126566750416532</v>
      </c>
      <c r="AI11">
        <v>7.8868352559395136</v>
      </c>
      <c r="AK11">
        <v>3.2947702118661248</v>
      </c>
      <c r="AL11">
        <v>1.268330269865692</v>
      </c>
      <c r="AM11">
        <v>1.2835330755915491</v>
      </c>
      <c r="AN11">
        <v>3.4209251863940149</v>
      </c>
      <c r="AO11">
        <v>0.80756241661729289</v>
      </c>
      <c r="AP11">
        <v>4.2697962466161696</v>
      </c>
      <c r="AQ11">
        <v>1.229503672290593</v>
      </c>
      <c r="AR11">
        <v>0.54576941230334342</v>
      </c>
      <c r="AS11">
        <v>0.28269383343867949</v>
      </c>
      <c r="AT11">
        <v>4.126566750416532</v>
      </c>
      <c r="AU11">
        <v>6.468197354581207</v>
      </c>
      <c r="AW11">
        <v>8.5371460672467897E-2</v>
      </c>
      <c r="AY11">
        <f t="shared" si="3"/>
        <v>-5.1621185983610797E-2</v>
      </c>
      <c r="AZ11" t="str">
        <f t="shared" si="1"/>
        <v/>
      </c>
      <c r="BA11">
        <f t="shared" si="1"/>
        <v>-5.1621185983610797E-2</v>
      </c>
      <c r="BB11" t="str">
        <f t="shared" si="1"/>
        <v/>
      </c>
    </row>
    <row r="12" spans="1:54" x14ac:dyDescent="0.3">
      <c r="A12">
        <v>21</v>
      </c>
      <c r="B12" t="s">
        <v>43</v>
      </c>
      <c r="C12" t="s">
        <v>33</v>
      </c>
      <c r="D12" t="s">
        <v>34</v>
      </c>
      <c r="F12" s="22">
        <f t="shared" si="2"/>
        <v>0</v>
      </c>
      <c r="G12" s="22">
        <f t="shared" si="2"/>
        <v>0</v>
      </c>
      <c r="H12" s="26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3711535.8</v>
      </c>
      <c r="N12">
        <v>2675703.2000000002</v>
      </c>
      <c r="O12">
        <v>2684537.8</v>
      </c>
      <c r="P12">
        <v>5929558.7999999998</v>
      </c>
      <c r="Q12">
        <v>2163008.7999999998</v>
      </c>
      <c r="R12">
        <v>4448174.2</v>
      </c>
      <c r="S12">
        <v>2020884.4</v>
      </c>
      <c r="T12">
        <v>2410642.6</v>
      </c>
      <c r="U12">
        <v>1974837.4</v>
      </c>
      <c r="V12">
        <v>12633703</v>
      </c>
      <c r="W12">
        <v>3899083.4</v>
      </c>
      <c r="Y12">
        <v>3.1750540411099788</v>
      </c>
      <c r="Z12">
        <v>2.1138982601929461</v>
      </c>
      <c r="AA12">
        <v>2.097927460772917</v>
      </c>
      <c r="AB12">
        <v>5.1763130217965223</v>
      </c>
      <c r="AC12">
        <v>2.1931484075903431</v>
      </c>
      <c r="AD12">
        <v>4.6216452212072907</v>
      </c>
      <c r="AE12">
        <v>2.4180419146083301</v>
      </c>
      <c r="AF12">
        <v>1.2674211844801899</v>
      </c>
      <c r="AG12">
        <v>1.4358079681638629</v>
      </c>
      <c r="AH12">
        <v>4.8661701996810738</v>
      </c>
      <c r="AI12">
        <v>3.7573560453485699</v>
      </c>
      <c r="AK12">
        <v>3.1750540411099788</v>
      </c>
      <c r="AL12">
        <v>0.97869131835177536</v>
      </c>
      <c r="AM12">
        <v>0.96946590994484727</v>
      </c>
      <c r="AN12">
        <v>5.1763130217965223</v>
      </c>
      <c r="AO12">
        <v>1.1353702909953429</v>
      </c>
      <c r="AP12">
        <v>4.6216452212072907</v>
      </c>
      <c r="AQ12">
        <v>1.0960199730470781</v>
      </c>
      <c r="AR12">
        <v>0.70262826764956121</v>
      </c>
      <c r="AS12">
        <v>0.3106114733032882</v>
      </c>
      <c r="AT12">
        <v>4.8661701996810738</v>
      </c>
      <c r="AU12">
        <v>2.745269367564469</v>
      </c>
      <c r="AW12">
        <v>8.5222634300589489E-2</v>
      </c>
      <c r="AY12">
        <f t="shared" si="3"/>
        <v>0.14655347955597331</v>
      </c>
      <c r="AZ12" t="str">
        <f t="shared" si="1"/>
        <v/>
      </c>
      <c r="BA12" t="str">
        <f t="shared" si="1"/>
        <v/>
      </c>
      <c r="BB12">
        <f t="shared" si="1"/>
        <v>0.14655347955597331</v>
      </c>
    </row>
    <row r="13" spans="1:54" x14ac:dyDescent="0.3">
      <c r="A13">
        <v>21</v>
      </c>
      <c r="B13" t="s">
        <v>44</v>
      </c>
      <c r="C13" t="s">
        <v>33</v>
      </c>
      <c r="D13" t="s">
        <v>34</v>
      </c>
      <c r="F13" s="22">
        <f t="shared" si="2"/>
        <v>0</v>
      </c>
      <c r="G13" s="22">
        <f t="shared" si="2"/>
        <v>0</v>
      </c>
      <c r="H13" s="26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2273660.4</v>
      </c>
      <c r="N13">
        <v>2833983</v>
      </c>
      <c r="O13">
        <v>2831678.2</v>
      </c>
      <c r="P13">
        <v>2238888.6</v>
      </c>
      <c r="Q13">
        <v>1481466.8</v>
      </c>
      <c r="R13">
        <v>1431666.2</v>
      </c>
      <c r="S13">
        <v>1119906.6000000001</v>
      </c>
      <c r="T13">
        <v>2031283</v>
      </c>
      <c r="U13">
        <v>1947608.8</v>
      </c>
      <c r="V13">
        <v>2857603.8</v>
      </c>
      <c r="W13">
        <v>2153795.2000000002</v>
      </c>
      <c r="Y13">
        <v>1.9889240829739721</v>
      </c>
      <c r="Z13">
        <v>2.1385190878994762</v>
      </c>
      <c r="AA13">
        <v>2.1034545270726079</v>
      </c>
      <c r="AB13">
        <v>1.4160070761980019</v>
      </c>
      <c r="AC13">
        <v>0.98443531701923348</v>
      </c>
      <c r="AD13">
        <v>1.3784737632144239</v>
      </c>
      <c r="AE13">
        <v>1.220047610113397</v>
      </c>
      <c r="AF13">
        <v>0.86393521595746281</v>
      </c>
      <c r="AG13">
        <v>1.2893379224929959</v>
      </c>
      <c r="AH13">
        <v>1.9771856362465769</v>
      </c>
      <c r="AI13">
        <v>2.950097280228511</v>
      </c>
      <c r="AK13">
        <v>1.9889240829739721</v>
      </c>
      <c r="AL13">
        <v>0.64161276184022431</v>
      </c>
      <c r="AM13">
        <v>0.62697813468985264</v>
      </c>
      <c r="AN13">
        <v>1.4160070761980019</v>
      </c>
      <c r="AO13">
        <v>0.31967654420877811</v>
      </c>
      <c r="AP13">
        <v>1.3784737632144239</v>
      </c>
      <c r="AQ13">
        <v>0.36108031575568023</v>
      </c>
      <c r="AR13">
        <v>0.57970295916311443</v>
      </c>
      <c r="AS13">
        <v>0.276185060525313</v>
      </c>
      <c r="AT13">
        <v>1.9771856362465769</v>
      </c>
      <c r="AU13">
        <v>2.0681724111083901</v>
      </c>
      <c r="AW13">
        <v>8.6920907953754026E-2</v>
      </c>
      <c r="AY13">
        <f t="shared" si="3"/>
        <v>8.9505628453601299E-2</v>
      </c>
      <c r="AZ13" t="str">
        <f t="shared" si="1"/>
        <v/>
      </c>
      <c r="BA13" t="str">
        <f t="shared" si="1"/>
        <v/>
      </c>
      <c r="BB13">
        <f t="shared" si="1"/>
        <v>8.9505628453601299E-2</v>
      </c>
    </row>
    <row r="14" spans="1:54" x14ac:dyDescent="0.3">
      <c r="A14">
        <v>21</v>
      </c>
      <c r="B14" t="s">
        <v>45</v>
      </c>
      <c r="C14" t="s">
        <v>33</v>
      </c>
      <c r="D14" t="s">
        <v>34</v>
      </c>
      <c r="F14" s="22">
        <f t="shared" si="2"/>
        <v>0</v>
      </c>
      <c r="G14" s="22">
        <f t="shared" si="2"/>
        <v>1</v>
      </c>
      <c r="H14" s="26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1034197.2</v>
      </c>
      <c r="N14">
        <v>492818.8</v>
      </c>
      <c r="O14">
        <v>494875</v>
      </c>
      <c r="P14">
        <v>1605475.2</v>
      </c>
      <c r="Q14">
        <v>202083</v>
      </c>
      <c r="R14">
        <v>1169925.2</v>
      </c>
      <c r="S14">
        <v>148212</v>
      </c>
      <c r="T14">
        <v>2206026.2000000002</v>
      </c>
      <c r="U14">
        <v>1486066.4</v>
      </c>
      <c r="V14">
        <v>3238075.8</v>
      </c>
      <c r="W14">
        <v>244145.6</v>
      </c>
      <c r="Y14">
        <v>0.97003316381014881</v>
      </c>
      <c r="Z14">
        <v>0.5850007202010602</v>
      </c>
      <c r="AA14">
        <v>0.57832601852715015</v>
      </c>
      <c r="AB14">
        <v>1.382617687393213</v>
      </c>
      <c r="AC14">
        <v>0.41901294300914738</v>
      </c>
      <c r="AD14">
        <v>1.51593924020417</v>
      </c>
      <c r="AE14">
        <v>0.72328620874322946</v>
      </c>
      <c r="AF14">
        <v>0.97865895088762045</v>
      </c>
      <c r="AG14">
        <v>0.84089693580754099</v>
      </c>
      <c r="AH14">
        <v>2.145652786549181</v>
      </c>
      <c r="AI14">
        <v>0.75598150696605448</v>
      </c>
      <c r="AK14">
        <v>0.97003316381014881</v>
      </c>
      <c r="AL14">
        <v>0.24218342462554571</v>
      </c>
      <c r="AM14">
        <v>0.23729675053618851</v>
      </c>
      <c r="AN14">
        <v>1.382617687393213</v>
      </c>
      <c r="AO14">
        <v>0.18168260539532641</v>
      </c>
      <c r="AP14">
        <v>1.51593924020417</v>
      </c>
      <c r="AQ14">
        <v>0.24994076360017059</v>
      </c>
      <c r="AR14">
        <v>0.55780924013815825</v>
      </c>
      <c r="AS14">
        <v>0.19390890882350501</v>
      </c>
      <c r="AT14">
        <v>2.145652786549181</v>
      </c>
      <c r="AU14">
        <v>0.46574566145427532</v>
      </c>
      <c r="AW14">
        <v>8.6343355244025519E-2</v>
      </c>
      <c r="AY14">
        <f t="shared" si="3"/>
        <v>0.23808717767835699</v>
      </c>
      <c r="AZ14" t="str">
        <f t="shared" si="1"/>
        <v/>
      </c>
      <c r="BA14" t="str">
        <f t="shared" si="1"/>
        <v/>
      </c>
      <c r="BB14">
        <f t="shared" si="1"/>
        <v>0.23808717767835699</v>
      </c>
    </row>
    <row r="15" spans="1:54" x14ac:dyDescent="0.3">
      <c r="A15">
        <v>21</v>
      </c>
      <c r="B15" t="s">
        <v>46</v>
      </c>
      <c r="C15" t="s">
        <v>33</v>
      </c>
      <c r="D15" t="s">
        <v>34</v>
      </c>
      <c r="F15" s="22">
        <f t="shared" si="2"/>
        <v>0</v>
      </c>
      <c r="G15" s="22">
        <f t="shared" si="2"/>
        <v>0</v>
      </c>
      <c r="H15" s="26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6290393</v>
      </c>
      <c r="N15">
        <v>4728890.8</v>
      </c>
      <c r="O15">
        <v>4785675.5999999996</v>
      </c>
      <c r="P15">
        <v>8207986</v>
      </c>
      <c r="Q15">
        <v>2362685.2000000002</v>
      </c>
      <c r="R15">
        <v>8631421.5999999996</v>
      </c>
      <c r="S15">
        <v>3452013.4</v>
      </c>
      <c r="T15">
        <v>2326018.7999999998</v>
      </c>
      <c r="U15">
        <v>1873645.6</v>
      </c>
      <c r="V15">
        <v>10257666.6</v>
      </c>
      <c r="W15">
        <v>3845965.4</v>
      </c>
      <c r="Y15">
        <v>5.1411253364756702</v>
      </c>
      <c r="Z15">
        <v>3.6154982690699402</v>
      </c>
      <c r="AA15">
        <v>3.6154478075448422</v>
      </c>
      <c r="AB15">
        <v>4.7800521099939939</v>
      </c>
      <c r="AC15">
        <v>2.4929734320379788</v>
      </c>
      <c r="AD15">
        <v>6.907216309430078</v>
      </c>
      <c r="AE15">
        <v>3.7180742628406729</v>
      </c>
      <c r="AF15">
        <v>1.191557789966464</v>
      </c>
      <c r="AG15">
        <v>1.3530133330263201</v>
      </c>
      <c r="AH15">
        <v>4.9685426700394597</v>
      </c>
      <c r="AI15">
        <v>5.760455357236788</v>
      </c>
      <c r="AK15">
        <v>5.1411253364756702</v>
      </c>
      <c r="AL15">
        <v>1.4771140731871131</v>
      </c>
      <c r="AM15">
        <v>1.488228417187929</v>
      </c>
      <c r="AN15">
        <v>4.7800521099939939</v>
      </c>
      <c r="AO15">
        <v>1.0192720804014239</v>
      </c>
      <c r="AP15">
        <v>6.907216309430078</v>
      </c>
      <c r="AQ15">
        <v>1.4481325806584211</v>
      </c>
      <c r="AR15">
        <v>0.63027870175428691</v>
      </c>
      <c r="AS15">
        <v>0.29032749664038421</v>
      </c>
      <c r="AT15">
        <v>4.9685426700394597</v>
      </c>
      <c r="AU15">
        <v>4.5125759365502747</v>
      </c>
      <c r="AW15">
        <v>8.6898730974644373E-2</v>
      </c>
      <c r="AY15">
        <f t="shared" si="3"/>
        <v>0.11627095377051599</v>
      </c>
      <c r="AZ15" t="str">
        <f t="shared" si="1"/>
        <v/>
      </c>
      <c r="BA15" t="str">
        <f t="shared" si="1"/>
        <v/>
      </c>
      <c r="BB15">
        <f t="shared" si="1"/>
        <v>0.11627095377051599</v>
      </c>
    </row>
    <row r="16" spans="1:54" x14ac:dyDescent="0.3">
      <c r="A16">
        <v>21</v>
      </c>
      <c r="B16" t="s">
        <v>47</v>
      </c>
      <c r="C16" t="s">
        <v>33</v>
      </c>
      <c r="D16" t="s">
        <v>34</v>
      </c>
      <c r="F16" s="22">
        <f t="shared" si="2"/>
        <v>0</v>
      </c>
      <c r="G16" s="22">
        <f t="shared" si="2"/>
        <v>1</v>
      </c>
      <c r="H16" s="26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2545692.2000000002</v>
      </c>
      <c r="N16">
        <v>4397733.5999999996</v>
      </c>
      <c r="O16">
        <v>4299523.8</v>
      </c>
      <c r="P16">
        <v>1319630.3999999999</v>
      </c>
      <c r="Q16">
        <v>2045181.2</v>
      </c>
      <c r="R16">
        <v>1448526.2</v>
      </c>
      <c r="S16">
        <v>2545887.6</v>
      </c>
      <c r="T16">
        <v>1935454.4</v>
      </c>
      <c r="U16">
        <v>2409990.7999999998</v>
      </c>
      <c r="V16">
        <v>6580146.7999999998</v>
      </c>
      <c r="W16">
        <v>4657223</v>
      </c>
      <c r="Y16">
        <v>2.4230238603428012</v>
      </c>
      <c r="Z16">
        <v>3.280529561033473</v>
      </c>
      <c r="AA16">
        <v>3.1839493043720721</v>
      </c>
      <c r="AB16">
        <v>1.693863386200974</v>
      </c>
      <c r="AC16">
        <v>2.0819938708213162</v>
      </c>
      <c r="AD16">
        <v>2.1825746970716859</v>
      </c>
      <c r="AE16">
        <v>2.9332860944792629</v>
      </c>
      <c r="AF16">
        <v>0.84115572078153489</v>
      </c>
      <c r="AG16">
        <v>1.952831273432821</v>
      </c>
      <c r="AH16">
        <v>2.9611035192385322</v>
      </c>
      <c r="AI16">
        <v>5.9225114323664458</v>
      </c>
      <c r="AK16">
        <v>2.4230238603428012</v>
      </c>
      <c r="AL16">
        <v>1.2486292063724249</v>
      </c>
      <c r="AM16">
        <v>1.172512069297954</v>
      </c>
      <c r="AN16">
        <v>1.693863386200974</v>
      </c>
      <c r="AO16">
        <v>0.80472903121262784</v>
      </c>
      <c r="AP16">
        <v>2.1825746970716859</v>
      </c>
      <c r="AQ16">
        <v>1.059941606782377</v>
      </c>
      <c r="AR16">
        <v>0.57029887130483981</v>
      </c>
      <c r="AS16">
        <v>0.35664758449420331</v>
      </c>
      <c r="AT16">
        <v>2.9611035192385322</v>
      </c>
      <c r="AU16">
        <v>4.651640352094546</v>
      </c>
      <c r="AW16">
        <v>9.2348780017346102E-2</v>
      </c>
      <c r="AY16">
        <f t="shared" si="3"/>
        <v>-0.12790195555663891</v>
      </c>
      <c r="AZ16" t="str">
        <f t="shared" si="1"/>
        <v/>
      </c>
      <c r="BA16">
        <f t="shared" si="1"/>
        <v>-0.12790195555663891</v>
      </c>
      <c r="BB16" t="str">
        <f t="shared" si="1"/>
        <v/>
      </c>
    </row>
    <row r="17" spans="1:54" x14ac:dyDescent="0.3">
      <c r="A17">
        <v>21</v>
      </c>
      <c r="B17" t="s">
        <v>48</v>
      </c>
      <c r="C17" t="s">
        <v>33</v>
      </c>
      <c r="D17" t="s">
        <v>34</v>
      </c>
      <c r="F17" s="22">
        <f t="shared" si="2"/>
        <v>0</v>
      </c>
      <c r="G17" s="22">
        <f t="shared" si="2"/>
        <v>1</v>
      </c>
      <c r="H17" s="26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3723413.2</v>
      </c>
      <c r="N17">
        <v>2612749.4</v>
      </c>
      <c r="O17">
        <v>2648085.2000000002</v>
      </c>
      <c r="P17">
        <v>4454913.5999999996</v>
      </c>
      <c r="Q17">
        <v>1030927.8</v>
      </c>
      <c r="R17">
        <v>3212465.8</v>
      </c>
      <c r="S17">
        <v>809594.6</v>
      </c>
      <c r="T17">
        <v>2218806.2000000002</v>
      </c>
      <c r="U17">
        <v>1686152.4</v>
      </c>
      <c r="V17">
        <v>3172220.2</v>
      </c>
      <c r="W17">
        <v>1772278.6</v>
      </c>
      <c r="Y17">
        <v>3.1216868342831732</v>
      </c>
      <c r="Z17">
        <v>2.187295688455924</v>
      </c>
      <c r="AA17">
        <v>2.1950889275874941</v>
      </c>
      <c r="AB17">
        <v>2.256293894996634</v>
      </c>
      <c r="AC17">
        <v>0.8574188099941239</v>
      </c>
      <c r="AD17">
        <v>2.320217911619693</v>
      </c>
      <c r="AE17">
        <v>1.184928703773767</v>
      </c>
      <c r="AF17">
        <v>1.064249391946942</v>
      </c>
      <c r="AG17">
        <v>1.1155719066970049</v>
      </c>
      <c r="AH17">
        <v>2.0226004103198649</v>
      </c>
      <c r="AI17">
        <v>2.630771355843172</v>
      </c>
      <c r="AK17">
        <v>3.1216868342831732</v>
      </c>
      <c r="AL17">
        <v>0.66116391867399216</v>
      </c>
      <c r="AM17">
        <v>0.66974717862904076</v>
      </c>
      <c r="AN17">
        <v>2.256293894996634</v>
      </c>
      <c r="AO17">
        <v>0.29385329638607799</v>
      </c>
      <c r="AP17">
        <v>2.320217911619693</v>
      </c>
      <c r="AQ17">
        <v>0.37802834240719668</v>
      </c>
      <c r="AR17">
        <v>0.61836457280442114</v>
      </c>
      <c r="AS17">
        <v>0.26588280443102119</v>
      </c>
      <c r="AT17">
        <v>2.0226004103198649</v>
      </c>
      <c r="AU17">
        <v>1.8445510427933189</v>
      </c>
      <c r="AW17">
        <v>9.274658621288831E-2</v>
      </c>
      <c r="AY17">
        <f t="shared" si="3"/>
        <v>-5.8564036138107199E-2</v>
      </c>
      <c r="AZ17" t="str">
        <f t="shared" si="1"/>
        <v/>
      </c>
      <c r="BA17">
        <f t="shared" si="1"/>
        <v>-5.8564036138107199E-2</v>
      </c>
      <c r="BB17" t="str">
        <f t="shared" si="1"/>
        <v/>
      </c>
    </row>
    <row r="18" spans="1:54" x14ac:dyDescent="0.3">
      <c r="A18">
        <v>21</v>
      </c>
      <c r="B18" t="s">
        <v>49</v>
      </c>
      <c r="C18" t="s">
        <v>33</v>
      </c>
      <c r="D18" t="s">
        <v>34</v>
      </c>
      <c r="F18" s="22">
        <f t="shared" si="2"/>
        <v>0</v>
      </c>
      <c r="G18" s="22">
        <f t="shared" si="2"/>
        <v>0</v>
      </c>
      <c r="H18" s="26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325723.40000000002</v>
      </c>
      <c r="N18">
        <v>833559.8</v>
      </c>
      <c r="O18">
        <v>834740.4</v>
      </c>
      <c r="P18">
        <v>144403.4</v>
      </c>
      <c r="Q18">
        <v>267622</v>
      </c>
      <c r="R18">
        <v>124258.4</v>
      </c>
      <c r="S18">
        <v>221041.4</v>
      </c>
      <c r="T18">
        <v>1767021.8</v>
      </c>
      <c r="U18">
        <v>1773360</v>
      </c>
      <c r="V18">
        <v>5348.8</v>
      </c>
      <c r="W18">
        <v>608839.19999999995</v>
      </c>
      <c r="Y18">
        <v>0.3983948051929474</v>
      </c>
      <c r="Z18">
        <v>0.84836852001026275</v>
      </c>
      <c r="AA18">
        <v>0.83686558087356389</v>
      </c>
      <c r="AB18">
        <v>0.26746526980423369</v>
      </c>
      <c r="AC18">
        <v>0.47720544799813069</v>
      </c>
      <c r="AD18">
        <v>0.62476304736919697</v>
      </c>
      <c r="AE18">
        <v>0.86581815457902844</v>
      </c>
      <c r="AF18">
        <v>0.63911924473941328</v>
      </c>
      <c r="AG18">
        <v>1.1781527097802611</v>
      </c>
      <c r="AH18">
        <v>2.5973307993262959E-2</v>
      </c>
      <c r="AI18">
        <v>1.263899568282068</v>
      </c>
      <c r="AK18">
        <v>0.3983948051929474</v>
      </c>
      <c r="AL18">
        <v>0.2336687992792576</v>
      </c>
      <c r="AM18">
        <v>0.22952302522026</v>
      </c>
      <c r="AN18">
        <v>0.26746526980423369</v>
      </c>
      <c r="AO18">
        <v>0.1582404652086552</v>
      </c>
      <c r="AP18">
        <v>0.62476304736919697</v>
      </c>
      <c r="AQ18">
        <v>0.24934752793051301</v>
      </c>
      <c r="AR18">
        <v>0.41607287973165508</v>
      </c>
      <c r="AS18">
        <v>0.22574572507292029</v>
      </c>
      <c r="AT18">
        <v>2.5973307993262959E-2</v>
      </c>
      <c r="AU18">
        <v>0.65829600035212932</v>
      </c>
      <c r="AW18">
        <v>9.2621095431968531E-2</v>
      </c>
      <c r="AY18">
        <f t="shared" si="3"/>
        <v>-0.35233006178009058</v>
      </c>
      <c r="AZ18">
        <f t="shared" si="1"/>
        <v>-0.35233006178009058</v>
      </c>
      <c r="BA18">
        <f t="shared" si="1"/>
        <v>-0.35233006178009058</v>
      </c>
      <c r="BB18" t="str">
        <f t="shared" si="1"/>
        <v/>
      </c>
    </row>
    <row r="19" spans="1:54" x14ac:dyDescent="0.3">
      <c r="A19">
        <v>22</v>
      </c>
      <c r="B19" t="s">
        <v>50</v>
      </c>
      <c r="C19" t="s">
        <v>51</v>
      </c>
      <c r="D19" t="s">
        <v>52</v>
      </c>
      <c r="F19" s="22">
        <f t="shared" ref="F19:L34" si="4">F665</f>
        <v>0</v>
      </c>
      <c r="G19" s="22">
        <f t="shared" si="4"/>
        <v>0</v>
      </c>
      <c r="H19" s="26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3717420.4</v>
      </c>
      <c r="N19">
        <v>2956547</v>
      </c>
      <c r="O19">
        <v>2984401.6</v>
      </c>
      <c r="P19">
        <v>7721452.5999999996</v>
      </c>
      <c r="Q19">
        <v>4988269.2</v>
      </c>
      <c r="R19">
        <v>8501225.8000000007</v>
      </c>
      <c r="S19">
        <v>4077752.8</v>
      </c>
      <c r="T19">
        <v>2228273.7999999998</v>
      </c>
      <c r="U19">
        <v>1701301.4</v>
      </c>
      <c r="V19">
        <v>7774081.2000000002</v>
      </c>
      <c r="W19">
        <v>4628610</v>
      </c>
      <c r="Y19">
        <v>3.0800851312465971</v>
      </c>
      <c r="Z19">
        <v>2.2907955075614148</v>
      </c>
      <c r="AA19">
        <v>2.3069178976118558</v>
      </c>
      <c r="AB19">
        <v>7.238164549192879</v>
      </c>
      <c r="AC19">
        <v>4.840317361592315</v>
      </c>
      <c r="AD19">
        <v>6.2845528042875234</v>
      </c>
      <c r="AE19">
        <v>3.2050630844663832</v>
      </c>
      <c r="AF19">
        <v>1.1532792571466419</v>
      </c>
      <c r="AG19">
        <v>1.083466293150559</v>
      </c>
      <c r="AH19">
        <v>4.0032097275834531</v>
      </c>
      <c r="AI19">
        <v>4.2766001898329709</v>
      </c>
      <c r="AK19">
        <v>3.0800851312465971</v>
      </c>
      <c r="AL19">
        <v>0.78966834656894203</v>
      </c>
      <c r="AM19">
        <v>0.80426480718888338</v>
      </c>
      <c r="AN19">
        <v>7.238164549192879</v>
      </c>
      <c r="AO19">
        <v>1.5970955540018621</v>
      </c>
      <c r="AP19">
        <v>6.2845528042875234</v>
      </c>
      <c r="AQ19">
        <v>0.98464377177879214</v>
      </c>
      <c r="AR19">
        <v>0.60125058833509681</v>
      </c>
      <c r="AS19">
        <v>0.2414043957367539</v>
      </c>
      <c r="AT19">
        <v>4.0032097275834531</v>
      </c>
      <c r="AU19">
        <v>2.6525874377693981</v>
      </c>
      <c r="AW19">
        <v>0.12672848720103499</v>
      </c>
      <c r="AY19">
        <f t="shared" si="3"/>
        <v>-1.42142570495999E-2</v>
      </c>
      <c r="AZ19" t="str">
        <f t="shared" si="1"/>
        <v/>
      </c>
      <c r="BA19">
        <f t="shared" si="1"/>
        <v>-1.42142570495999E-2</v>
      </c>
      <c r="BB19" t="str">
        <f t="shared" si="1"/>
        <v/>
      </c>
    </row>
    <row r="20" spans="1:54" x14ac:dyDescent="0.3">
      <c r="A20">
        <v>22</v>
      </c>
      <c r="B20" t="s">
        <v>53</v>
      </c>
      <c r="C20" t="s">
        <v>51</v>
      </c>
      <c r="D20" t="s">
        <v>52</v>
      </c>
      <c r="F20" s="22">
        <f t="shared" si="4"/>
        <v>0</v>
      </c>
      <c r="G20" s="22">
        <f t="shared" si="4"/>
        <v>1</v>
      </c>
      <c r="H20" s="26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259188.4</v>
      </c>
      <c r="N20">
        <v>197580.2</v>
      </c>
      <c r="O20">
        <v>198215.4</v>
      </c>
      <c r="P20">
        <v>222225.4</v>
      </c>
      <c r="Q20">
        <v>117022</v>
      </c>
      <c r="R20">
        <v>181624.4</v>
      </c>
      <c r="S20">
        <v>23363.200000000001</v>
      </c>
      <c r="T20">
        <v>2219849.4</v>
      </c>
      <c r="U20">
        <v>1583273.4</v>
      </c>
      <c r="V20">
        <v>844241.2</v>
      </c>
      <c r="W20">
        <v>95067.199999999997</v>
      </c>
      <c r="Y20">
        <v>0.38550368696451193</v>
      </c>
      <c r="Z20">
        <v>0.36138345124199989</v>
      </c>
      <c r="AA20">
        <v>0.36312780650332571</v>
      </c>
      <c r="AB20">
        <v>0.40308247560169552</v>
      </c>
      <c r="AC20">
        <v>0.33571291319094593</v>
      </c>
      <c r="AD20">
        <v>0.25864830249920479</v>
      </c>
      <c r="AE20">
        <v>0.19555355985648931</v>
      </c>
      <c r="AF20">
        <v>1.14387161526829</v>
      </c>
      <c r="AG20">
        <v>0.99666180755011735</v>
      </c>
      <c r="AH20">
        <v>1.369425070798024</v>
      </c>
      <c r="AI20">
        <v>0.41033067977987231</v>
      </c>
      <c r="AK20">
        <v>0.38550368696451193</v>
      </c>
      <c r="AL20">
        <v>0.17789920978248111</v>
      </c>
      <c r="AM20">
        <v>0.17767335330136119</v>
      </c>
      <c r="AN20">
        <v>0.40308247560169552</v>
      </c>
      <c r="AO20">
        <v>0.1638872179959435</v>
      </c>
      <c r="AP20">
        <v>0.25864830249920479</v>
      </c>
      <c r="AQ20">
        <v>0.14410324483178549</v>
      </c>
      <c r="AR20">
        <v>0.59570310492999856</v>
      </c>
      <c r="AS20">
        <v>0.2217425008304417</v>
      </c>
      <c r="AT20">
        <v>1.369425070798024</v>
      </c>
      <c r="AU20">
        <v>0.29202738828025748</v>
      </c>
      <c r="AW20">
        <v>0.12803835542872549</v>
      </c>
      <c r="AY20">
        <f t="shared" si="3"/>
        <v>0.1343779946496001</v>
      </c>
      <c r="AZ20">
        <f t="shared" si="1"/>
        <v>0.1343779946496001</v>
      </c>
      <c r="BA20" t="str">
        <f t="shared" si="1"/>
        <v/>
      </c>
      <c r="BB20">
        <f t="shared" si="1"/>
        <v>0.1343779946496001</v>
      </c>
    </row>
    <row r="21" spans="1:54" x14ac:dyDescent="0.3">
      <c r="A21">
        <v>22</v>
      </c>
      <c r="B21" t="s">
        <v>54</v>
      </c>
      <c r="C21" t="s">
        <v>51</v>
      </c>
      <c r="D21" t="s">
        <v>52</v>
      </c>
      <c r="F21" s="22">
        <f t="shared" si="4"/>
        <v>0</v>
      </c>
      <c r="G21" s="22">
        <f t="shared" si="4"/>
        <v>1</v>
      </c>
      <c r="H21" s="26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2264006.2000000002</v>
      </c>
      <c r="N21">
        <v>2797673.2</v>
      </c>
      <c r="O21">
        <v>2834528</v>
      </c>
      <c r="P21">
        <v>1386985.2</v>
      </c>
      <c r="Q21">
        <v>1331271.2</v>
      </c>
      <c r="R21">
        <v>3615773</v>
      </c>
      <c r="S21">
        <v>3714972.2</v>
      </c>
      <c r="T21">
        <v>2107169.2000000002</v>
      </c>
      <c r="U21">
        <v>2078750.8</v>
      </c>
      <c r="V21">
        <v>3778186.4</v>
      </c>
      <c r="W21">
        <v>3229826</v>
      </c>
      <c r="Y21">
        <v>1.903993679163978</v>
      </c>
      <c r="Z21">
        <v>2.0063135970383881</v>
      </c>
      <c r="AA21">
        <v>2.0237930216826499</v>
      </c>
      <c r="AB21">
        <v>1.650499427795876</v>
      </c>
      <c r="AC21">
        <v>1.424731259379769</v>
      </c>
      <c r="AD21">
        <v>3.1050687972456221</v>
      </c>
      <c r="AE21">
        <v>2.9516488570719961</v>
      </c>
      <c r="AF21">
        <v>1.0643541165627539</v>
      </c>
      <c r="AG21">
        <v>1.354747316567227</v>
      </c>
      <c r="AH21">
        <v>2.3224910702090709</v>
      </c>
      <c r="AI21">
        <v>3.5515899941790852</v>
      </c>
      <c r="AK21">
        <v>1.903993679163978</v>
      </c>
      <c r="AL21">
        <v>0.62876097597181801</v>
      </c>
      <c r="AM21">
        <v>0.64232777678407726</v>
      </c>
      <c r="AN21">
        <v>1.650499427795876</v>
      </c>
      <c r="AO21">
        <v>0.49186741639277898</v>
      </c>
      <c r="AP21">
        <v>3.1050687972456221</v>
      </c>
      <c r="AQ21">
        <v>0.91554040196351705</v>
      </c>
      <c r="AR21">
        <v>0.60586385298520329</v>
      </c>
      <c r="AS21">
        <v>0.26008895430713891</v>
      </c>
      <c r="AT21">
        <v>2.3224910702090709</v>
      </c>
      <c r="AU21">
        <v>2.362609822209925</v>
      </c>
      <c r="AW21">
        <v>0.12791681662201879</v>
      </c>
      <c r="AY21">
        <f t="shared" si="3"/>
        <v>-3.4914852864000097E-2</v>
      </c>
      <c r="AZ21" t="str">
        <f t="shared" si="1"/>
        <v/>
      </c>
      <c r="BA21">
        <f t="shared" si="1"/>
        <v>-3.4914852864000097E-2</v>
      </c>
      <c r="BB21" t="str">
        <f t="shared" si="1"/>
        <v/>
      </c>
    </row>
    <row r="22" spans="1:54" x14ac:dyDescent="0.3">
      <c r="A22">
        <v>22</v>
      </c>
      <c r="B22" t="s">
        <v>55</v>
      </c>
      <c r="C22" t="s">
        <v>51</v>
      </c>
      <c r="D22" t="s">
        <v>52</v>
      </c>
      <c r="F22" s="22">
        <f t="shared" si="4"/>
        <v>0</v>
      </c>
      <c r="G22" s="22">
        <f t="shared" si="4"/>
        <v>0</v>
      </c>
      <c r="H22" s="26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578838.80000000005</v>
      </c>
      <c r="N22">
        <v>1377338.8</v>
      </c>
      <c r="O22">
        <v>1391140.2</v>
      </c>
      <c r="P22">
        <v>2628437.4</v>
      </c>
      <c r="Q22">
        <v>1329141.8</v>
      </c>
      <c r="R22">
        <v>1004724.2</v>
      </c>
      <c r="S22">
        <v>1726480.6</v>
      </c>
      <c r="T22">
        <v>2092082.4</v>
      </c>
      <c r="U22">
        <v>2051716.8</v>
      </c>
      <c r="V22">
        <v>1831142.8</v>
      </c>
      <c r="W22">
        <v>2000364</v>
      </c>
      <c r="Y22">
        <v>0.6172773544210941</v>
      </c>
      <c r="Z22">
        <v>1.1483175337314611</v>
      </c>
      <c r="AA22">
        <v>1.1331679285503919</v>
      </c>
      <c r="AB22">
        <v>1.187285989010707</v>
      </c>
      <c r="AC22">
        <v>0.8617292111855932</v>
      </c>
      <c r="AD22">
        <v>1.0587278987746691</v>
      </c>
      <c r="AE22">
        <v>1.4989417245145891</v>
      </c>
      <c r="AF22">
        <v>1.055932956468314</v>
      </c>
      <c r="AG22">
        <v>1.3461870903149249</v>
      </c>
      <c r="AH22">
        <v>1.7772027851082379</v>
      </c>
      <c r="AI22">
        <v>2.3781311324331909</v>
      </c>
      <c r="AK22">
        <v>0.6172773544210941</v>
      </c>
      <c r="AL22">
        <v>0.31603434672579173</v>
      </c>
      <c r="AM22">
        <v>0.315679319947958</v>
      </c>
      <c r="AN22">
        <v>1.187285989010707</v>
      </c>
      <c r="AO22">
        <v>0.30777172899106509</v>
      </c>
      <c r="AP22">
        <v>1.0587278987746691</v>
      </c>
      <c r="AQ22">
        <v>0.41500290757976471</v>
      </c>
      <c r="AR22">
        <v>0.60040954765863719</v>
      </c>
      <c r="AS22">
        <v>0.25435848683118822</v>
      </c>
      <c r="AT22">
        <v>1.7772027851082379</v>
      </c>
      <c r="AU22">
        <v>1.376611225539818</v>
      </c>
      <c r="AW22">
        <v>0.12897169357165689</v>
      </c>
      <c r="AY22">
        <f t="shared" si="3"/>
        <v>-8.5248884735999897E-2</v>
      </c>
      <c r="AZ22" t="str">
        <f t="shared" si="1"/>
        <v/>
      </c>
      <c r="BA22">
        <f t="shared" si="1"/>
        <v>-8.5248884735999897E-2</v>
      </c>
      <c r="BB22" t="str">
        <f t="shared" si="1"/>
        <v/>
      </c>
    </row>
    <row r="23" spans="1:54" x14ac:dyDescent="0.3">
      <c r="A23">
        <v>22</v>
      </c>
      <c r="B23" t="s">
        <v>56</v>
      </c>
      <c r="C23" t="s">
        <v>51</v>
      </c>
      <c r="D23" t="s">
        <v>52</v>
      </c>
      <c r="F23" s="22">
        <f t="shared" si="4"/>
        <v>0</v>
      </c>
      <c r="G23" s="22">
        <f t="shared" si="4"/>
        <v>1</v>
      </c>
      <c r="H23" s="26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549553.80000000005</v>
      </c>
      <c r="N23">
        <v>1277302.6000000001</v>
      </c>
      <c r="O23">
        <v>1289674</v>
      </c>
      <c r="P23">
        <v>829568.2</v>
      </c>
      <c r="Q23">
        <v>799889.8</v>
      </c>
      <c r="R23">
        <v>522849.4</v>
      </c>
      <c r="S23">
        <v>1344802.2</v>
      </c>
      <c r="T23">
        <v>2063973</v>
      </c>
      <c r="U23">
        <v>2079490.2</v>
      </c>
      <c r="V23">
        <v>1852254.4</v>
      </c>
      <c r="W23">
        <v>3143368.6</v>
      </c>
      <c r="Y23">
        <v>0.62840241598896684</v>
      </c>
      <c r="Z23">
        <v>1.1796553744934499</v>
      </c>
      <c r="AA23">
        <v>1.14807893447578</v>
      </c>
      <c r="AB23">
        <v>0.91416287760948767</v>
      </c>
      <c r="AC23">
        <v>0.68753769142203969</v>
      </c>
      <c r="AD23">
        <v>0.64417174379341302</v>
      </c>
      <c r="AE23">
        <v>1.299742331635207</v>
      </c>
      <c r="AF23">
        <v>1.135055581294</v>
      </c>
      <c r="AG23">
        <v>1.508499163715169</v>
      </c>
      <c r="AH23">
        <v>1.7052821545861661</v>
      </c>
      <c r="AI23">
        <v>2.7552728341892361</v>
      </c>
      <c r="AK23">
        <v>0.62840241598896684</v>
      </c>
      <c r="AL23">
        <v>0.37221675957553091</v>
      </c>
      <c r="AM23">
        <v>0.34251233488321298</v>
      </c>
      <c r="AN23">
        <v>0.91416287760948767</v>
      </c>
      <c r="AO23">
        <v>0.26657607958186419</v>
      </c>
      <c r="AP23">
        <v>0.64417174379341302</v>
      </c>
      <c r="AQ23">
        <v>0.38049235846847301</v>
      </c>
      <c r="AR23">
        <v>0.64457715190947051</v>
      </c>
      <c r="AS23">
        <v>0.27497240039519971</v>
      </c>
      <c r="AT23">
        <v>1.7052821545861661</v>
      </c>
      <c r="AU23">
        <v>1.4845444246195261</v>
      </c>
      <c r="AW23">
        <v>0.16469630096107721</v>
      </c>
      <c r="AY23">
        <f t="shared" si="3"/>
        <v>-8.5248884735999897E-2</v>
      </c>
      <c r="AZ23" t="str">
        <f t="shared" si="1"/>
        <v/>
      </c>
      <c r="BA23">
        <f t="shared" si="1"/>
        <v>-8.5248884735999897E-2</v>
      </c>
      <c r="BB23" t="str">
        <f t="shared" si="1"/>
        <v/>
      </c>
    </row>
    <row r="24" spans="1:54" x14ac:dyDescent="0.3">
      <c r="A24">
        <v>22</v>
      </c>
      <c r="B24" t="s">
        <v>57</v>
      </c>
      <c r="C24" t="s">
        <v>51</v>
      </c>
      <c r="D24" t="s">
        <v>52</v>
      </c>
      <c r="F24" s="22">
        <f t="shared" si="4"/>
        <v>0</v>
      </c>
      <c r="G24" s="22">
        <f t="shared" si="4"/>
        <v>0</v>
      </c>
      <c r="H24" s="26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858324.2</v>
      </c>
      <c r="N24">
        <v>859110.40000000002</v>
      </c>
      <c r="O24">
        <v>860020.6</v>
      </c>
      <c r="P24">
        <v>941848.8</v>
      </c>
      <c r="Q24">
        <v>348606.6</v>
      </c>
      <c r="R24">
        <v>739782.2</v>
      </c>
      <c r="S24">
        <v>319235.59999999998</v>
      </c>
      <c r="T24">
        <v>2057329</v>
      </c>
      <c r="U24">
        <v>2071683.4</v>
      </c>
      <c r="V24">
        <v>2523121.4</v>
      </c>
      <c r="W24">
        <v>869276.4</v>
      </c>
      <c r="Y24">
        <v>0.88508766121231019</v>
      </c>
      <c r="Z24">
        <v>0.83630805392749608</v>
      </c>
      <c r="AA24">
        <v>0.8057863414753228</v>
      </c>
      <c r="AB24">
        <v>1.005794021004113</v>
      </c>
      <c r="AC24">
        <v>0.52040491661755373</v>
      </c>
      <c r="AD24">
        <v>0.93767717462033029</v>
      </c>
      <c r="AE24">
        <v>0.51678950595669448</v>
      </c>
      <c r="AF24">
        <v>1.1231128523591909</v>
      </c>
      <c r="AG24">
        <v>1.462781755253673</v>
      </c>
      <c r="AH24">
        <v>1.7535763415973631</v>
      </c>
      <c r="AI24">
        <v>1.319151190435514</v>
      </c>
      <c r="AK24">
        <v>0.88508766121231019</v>
      </c>
      <c r="AL24">
        <v>0.31223652521148332</v>
      </c>
      <c r="AM24">
        <v>0.27930967984721061</v>
      </c>
      <c r="AN24">
        <v>1.005794021004113</v>
      </c>
      <c r="AO24">
        <v>0.22952075980720099</v>
      </c>
      <c r="AP24">
        <v>0.93767717462033029</v>
      </c>
      <c r="AQ24">
        <v>0.25920210904441771</v>
      </c>
      <c r="AR24">
        <v>0.65272987456992271</v>
      </c>
      <c r="AS24">
        <v>0.26674069659784427</v>
      </c>
      <c r="AT24">
        <v>1.7535763415973631</v>
      </c>
      <c r="AU24">
        <v>0.6540830126963556</v>
      </c>
      <c r="AW24">
        <v>0.1548708985559642</v>
      </c>
      <c r="AY24">
        <f t="shared" si="3"/>
        <v>-3.4914852864000097E-2</v>
      </c>
      <c r="AZ24" t="str">
        <f t="shared" si="1"/>
        <v/>
      </c>
      <c r="BA24">
        <f t="shared" si="1"/>
        <v>-3.4914852864000097E-2</v>
      </c>
      <c r="BB24" t="str">
        <f t="shared" si="1"/>
        <v/>
      </c>
    </row>
    <row r="25" spans="1:54" x14ac:dyDescent="0.3">
      <c r="A25">
        <v>22</v>
      </c>
      <c r="B25" t="s">
        <v>58</v>
      </c>
      <c r="C25" t="s">
        <v>51</v>
      </c>
      <c r="D25" t="s">
        <v>52</v>
      </c>
      <c r="F25" s="22">
        <f t="shared" si="4"/>
        <v>0</v>
      </c>
      <c r="G25" s="22">
        <f t="shared" si="4"/>
        <v>0</v>
      </c>
      <c r="H25" s="26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192800</v>
      </c>
      <c r="N25">
        <v>178536.8</v>
      </c>
      <c r="O25">
        <v>178326.8</v>
      </c>
      <c r="P25">
        <v>117248.2</v>
      </c>
      <c r="Q25">
        <v>108805.8</v>
      </c>
      <c r="R25">
        <v>30873</v>
      </c>
      <c r="S25">
        <v>20026.599999999999</v>
      </c>
      <c r="T25">
        <v>2113102</v>
      </c>
      <c r="U25">
        <v>1545100.4</v>
      </c>
      <c r="V25">
        <v>179532</v>
      </c>
      <c r="W25">
        <v>59077.8</v>
      </c>
      <c r="Y25">
        <v>0.31435042335651808</v>
      </c>
      <c r="Z25">
        <v>0.40601195534691209</v>
      </c>
      <c r="AA25">
        <v>0.37499217414297159</v>
      </c>
      <c r="AB25">
        <v>0.25298007039818909</v>
      </c>
      <c r="AC25">
        <v>0.33471764060086567</v>
      </c>
      <c r="AD25">
        <v>9.8493355233222224E-2</v>
      </c>
      <c r="AE25">
        <v>0.20806172313168639</v>
      </c>
      <c r="AF25">
        <v>1.1464164052624251</v>
      </c>
      <c r="AG25">
        <v>1.053584494022652</v>
      </c>
      <c r="AH25">
        <v>0.44229894322343172</v>
      </c>
      <c r="AI25">
        <v>0.36429047393612562</v>
      </c>
      <c r="AK25">
        <v>0.31435042335651808</v>
      </c>
      <c r="AL25">
        <v>0.20998870912007991</v>
      </c>
      <c r="AM25">
        <v>0.17759621217846869</v>
      </c>
      <c r="AN25">
        <v>0.25298007039818909</v>
      </c>
      <c r="AO25">
        <v>0.1702312601963058</v>
      </c>
      <c r="AP25">
        <v>9.8493355233222224E-2</v>
      </c>
      <c r="AQ25">
        <v>0.15209429613314571</v>
      </c>
      <c r="AR25">
        <v>0.66060788566246631</v>
      </c>
      <c r="AS25">
        <v>0.23541273046284911</v>
      </c>
      <c r="AT25">
        <v>0.44229894322343172</v>
      </c>
      <c r="AU25">
        <v>0.24627139945514501</v>
      </c>
      <c r="AW25">
        <v>0.1561409763991832</v>
      </c>
      <c r="AY25">
        <f t="shared" si="3"/>
        <v>0.1343779946496001</v>
      </c>
      <c r="AZ25">
        <f t="shared" si="1"/>
        <v>0.1343779946496001</v>
      </c>
      <c r="BA25" t="str">
        <f t="shared" si="1"/>
        <v/>
      </c>
      <c r="BB25">
        <f t="shared" si="1"/>
        <v>0.1343779946496001</v>
      </c>
    </row>
    <row r="26" spans="1:54" x14ac:dyDescent="0.3">
      <c r="A26">
        <v>22</v>
      </c>
      <c r="B26" t="s">
        <v>59</v>
      </c>
      <c r="C26" t="s">
        <v>51</v>
      </c>
      <c r="D26" t="s">
        <v>52</v>
      </c>
      <c r="F26" s="22">
        <f t="shared" si="4"/>
        <v>0</v>
      </c>
      <c r="G26" s="22">
        <f t="shared" si="4"/>
        <v>1</v>
      </c>
      <c r="H26" s="26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969036.80000000005</v>
      </c>
      <c r="N26">
        <v>1177145.3999999999</v>
      </c>
      <c r="O26">
        <v>1180903.2</v>
      </c>
      <c r="P26">
        <v>845491.6</v>
      </c>
      <c r="Q26">
        <v>310018.59999999998</v>
      </c>
      <c r="R26">
        <v>1109391</v>
      </c>
      <c r="S26">
        <v>699895.8</v>
      </c>
      <c r="T26">
        <v>2114366.2000000002</v>
      </c>
      <c r="U26">
        <v>1587976.8</v>
      </c>
      <c r="V26">
        <v>2542811.7999999998</v>
      </c>
      <c r="W26">
        <v>1739367.4</v>
      </c>
      <c r="Y26">
        <v>0.94806076078675683</v>
      </c>
      <c r="Z26">
        <v>1.135539419809356</v>
      </c>
      <c r="AA26">
        <v>1.117714305734262</v>
      </c>
      <c r="AB26">
        <v>0.65292778158909637</v>
      </c>
      <c r="AC26">
        <v>0.52354783500195479</v>
      </c>
      <c r="AD26">
        <v>1.3820468452293431</v>
      </c>
      <c r="AE26">
        <v>1.0438361092470589</v>
      </c>
      <c r="AF26">
        <v>1.130141396913678</v>
      </c>
      <c r="AG26">
        <v>1.065884102415293</v>
      </c>
      <c r="AH26">
        <v>1.843639865610748</v>
      </c>
      <c r="AI26">
        <v>1.943982344819233</v>
      </c>
      <c r="AK26">
        <v>0.94806076078675683</v>
      </c>
      <c r="AL26">
        <v>0.37809678325429558</v>
      </c>
      <c r="AM26">
        <v>0.35773541317321361</v>
      </c>
      <c r="AN26">
        <v>0.65292778158909637</v>
      </c>
      <c r="AO26">
        <v>0.21106449739891101</v>
      </c>
      <c r="AP26">
        <v>1.3820468452293431</v>
      </c>
      <c r="AQ26">
        <v>0.3863131206482649</v>
      </c>
      <c r="AR26">
        <v>0.65798373650759456</v>
      </c>
      <c r="AS26">
        <v>0.23876248388551169</v>
      </c>
      <c r="AT26">
        <v>1.843639865610748</v>
      </c>
      <c r="AU26">
        <v>0.96295548020862043</v>
      </c>
      <c r="AW26">
        <v>0.16555184400640419</v>
      </c>
      <c r="AY26">
        <f t="shared" si="3"/>
        <v>-1.42142570495999E-2</v>
      </c>
      <c r="AZ26" t="str">
        <f t="shared" si="1"/>
        <v/>
      </c>
      <c r="BA26">
        <f t="shared" si="1"/>
        <v>-1.42142570495999E-2</v>
      </c>
      <c r="BB26" t="str">
        <f t="shared" si="1"/>
        <v/>
      </c>
    </row>
    <row r="27" spans="1:54" x14ac:dyDescent="0.3">
      <c r="A27">
        <v>23</v>
      </c>
      <c r="B27" t="s">
        <v>60</v>
      </c>
      <c r="C27" t="s">
        <v>61</v>
      </c>
      <c r="D27" t="s">
        <v>62</v>
      </c>
      <c r="F27" s="22">
        <f t="shared" si="4"/>
        <v>0</v>
      </c>
      <c r="G27" s="22">
        <f t="shared" si="4"/>
        <v>0</v>
      </c>
      <c r="H27" s="26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1022293.4</v>
      </c>
      <c r="N27">
        <v>1217710.533333333</v>
      </c>
      <c r="O27">
        <v>1231205.1333333331</v>
      </c>
      <c r="P27">
        <v>937986.4</v>
      </c>
      <c r="Q27">
        <v>710476</v>
      </c>
      <c r="R27">
        <v>803372.6</v>
      </c>
      <c r="S27">
        <v>994183.7333333334</v>
      </c>
      <c r="T27">
        <v>2238144.6</v>
      </c>
      <c r="U27">
        <v>2194852</v>
      </c>
      <c r="V27">
        <v>1149514.6000000001</v>
      </c>
      <c r="W27">
        <v>809439.66666666663</v>
      </c>
      <c r="Y27">
        <v>1.1599150349851699</v>
      </c>
      <c r="Z27">
        <v>1.2922245687184239</v>
      </c>
      <c r="AA27">
        <v>1.29334119791165</v>
      </c>
      <c r="AB27">
        <v>1.403977815591497</v>
      </c>
      <c r="AC27">
        <v>1.02701695705764</v>
      </c>
      <c r="AD27">
        <v>1.2469511013943699</v>
      </c>
      <c r="AE27">
        <v>1.544173821434379</v>
      </c>
      <c r="AF27">
        <v>1.5828821917064491</v>
      </c>
      <c r="AG27">
        <v>1.9999644567258661</v>
      </c>
      <c r="AH27">
        <v>1.6824004179798071</v>
      </c>
      <c r="AI27">
        <v>2.2606145763304091</v>
      </c>
      <c r="AK27">
        <v>1.1599150349851699</v>
      </c>
      <c r="AL27">
        <v>0.41472102330687149</v>
      </c>
      <c r="AM27">
        <v>0.42123683270377421</v>
      </c>
      <c r="AN27">
        <v>1.403977815591497</v>
      </c>
      <c r="AO27">
        <v>0.38760701552964749</v>
      </c>
      <c r="AP27">
        <v>1.2469511013943699</v>
      </c>
      <c r="AQ27">
        <v>0.50430526038010925</v>
      </c>
      <c r="AR27">
        <v>0.81577047784812751</v>
      </c>
      <c r="AS27">
        <v>0.33924682931974531</v>
      </c>
      <c r="AT27">
        <v>1.6824004179798071</v>
      </c>
      <c r="AU27">
        <v>1.49613887090236</v>
      </c>
      <c r="AW27">
        <v>0.1043275679151217</v>
      </c>
      <c r="AY27">
        <f t="shared" si="3"/>
        <v>-0.38741759999999997</v>
      </c>
      <c r="AZ27" t="str">
        <f t="shared" si="1"/>
        <v/>
      </c>
      <c r="BA27">
        <f t="shared" si="1"/>
        <v>-0.38741759999999997</v>
      </c>
      <c r="BB27" t="str">
        <f t="shared" si="1"/>
        <v/>
      </c>
    </row>
    <row r="28" spans="1:54" x14ac:dyDescent="0.3">
      <c r="A28">
        <v>23</v>
      </c>
      <c r="B28" t="s">
        <v>63</v>
      </c>
      <c r="C28" t="s">
        <v>61</v>
      </c>
      <c r="D28" t="s">
        <v>62</v>
      </c>
      <c r="F28" s="22">
        <f t="shared" si="4"/>
        <v>0</v>
      </c>
      <c r="G28" s="22">
        <f t="shared" si="4"/>
        <v>1</v>
      </c>
      <c r="H28" s="26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285234.40000000002</v>
      </c>
      <c r="N28">
        <v>735220.46666666656</v>
      </c>
      <c r="O28">
        <v>742701.2</v>
      </c>
      <c r="P28">
        <v>199340.2</v>
      </c>
      <c r="Q28">
        <v>292205.40000000002</v>
      </c>
      <c r="R28">
        <v>86645</v>
      </c>
      <c r="S28">
        <v>407215.6</v>
      </c>
      <c r="T28">
        <v>2230196.7999999998</v>
      </c>
      <c r="U28">
        <v>2170374.666666667</v>
      </c>
      <c r="V28">
        <v>200156.6</v>
      </c>
      <c r="W28">
        <v>335704.4</v>
      </c>
      <c r="Y28">
        <v>0.45219325516372921</v>
      </c>
      <c r="Z28">
        <v>0.86799346511252229</v>
      </c>
      <c r="AA28">
        <v>0.86695467415265737</v>
      </c>
      <c r="AB28">
        <v>0.44281579479575162</v>
      </c>
      <c r="AC28">
        <v>0.53072692501009444</v>
      </c>
      <c r="AD28">
        <v>0.17848077942617241</v>
      </c>
      <c r="AE28">
        <v>0.84166602267262847</v>
      </c>
      <c r="AF28">
        <v>1.563312663324177</v>
      </c>
      <c r="AG28">
        <v>1.9696714619950699</v>
      </c>
      <c r="AH28">
        <v>0.5924004353582859</v>
      </c>
      <c r="AI28">
        <v>1.558293470290179</v>
      </c>
      <c r="AK28">
        <v>0.45219325516372921</v>
      </c>
      <c r="AL28">
        <v>0.28664877787232401</v>
      </c>
      <c r="AM28">
        <v>0.28433193773962562</v>
      </c>
      <c r="AN28">
        <v>0.44281579479575162</v>
      </c>
      <c r="AO28">
        <v>0.20418207521045881</v>
      </c>
      <c r="AP28">
        <v>0.17848077942617241</v>
      </c>
      <c r="AQ28">
        <v>0.29169822167605158</v>
      </c>
      <c r="AR28">
        <v>0.80768402288667862</v>
      </c>
      <c r="AS28">
        <v>0.33627785296800228</v>
      </c>
      <c r="AT28">
        <v>0.5924004353582859</v>
      </c>
      <c r="AU28">
        <v>1.006025170286496</v>
      </c>
      <c r="AW28">
        <v>0.1082964629555741</v>
      </c>
      <c r="AY28">
        <f t="shared" si="3"/>
        <v>-0.37175039999999998</v>
      </c>
      <c r="AZ28" t="str">
        <f t="shared" si="1"/>
        <v/>
      </c>
      <c r="BA28">
        <f t="shared" si="1"/>
        <v>-0.37175039999999998</v>
      </c>
      <c r="BB28" t="str">
        <f t="shared" si="1"/>
        <v/>
      </c>
    </row>
    <row r="29" spans="1:54" x14ac:dyDescent="0.3">
      <c r="A29">
        <v>23</v>
      </c>
      <c r="B29" t="s">
        <v>64</v>
      </c>
      <c r="C29" t="s">
        <v>61</v>
      </c>
      <c r="D29" t="s">
        <v>62</v>
      </c>
      <c r="F29" s="22">
        <f t="shared" si="4"/>
        <v>0</v>
      </c>
      <c r="G29" s="22">
        <f t="shared" si="4"/>
        <v>1</v>
      </c>
      <c r="H29" s="26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1145171</v>
      </c>
      <c r="N29">
        <v>1102806.666666667</v>
      </c>
      <c r="O29">
        <v>1108766.1333333331</v>
      </c>
      <c r="P29">
        <v>1220241.2</v>
      </c>
      <c r="Q29">
        <v>539352.80000000005</v>
      </c>
      <c r="R29">
        <v>706516.2</v>
      </c>
      <c r="S29">
        <v>375094.86666666658</v>
      </c>
      <c r="T29">
        <v>2584053.4</v>
      </c>
      <c r="U29">
        <v>2144680.6</v>
      </c>
      <c r="V29">
        <v>2764392</v>
      </c>
      <c r="W29">
        <v>761294.2</v>
      </c>
      <c r="Y29">
        <v>1.21646706815809</v>
      </c>
      <c r="Z29">
        <v>1.185589963803068</v>
      </c>
      <c r="AA29">
        <v>1.1832983372888219</v>
      </c>
      <c r="AB29">
        <v>1.5350704287993719</v>
      </c>
      <c r="AC29">
        <v>0.7944825799398435</v>
      </c>
      <c r="AD29">
        <v>1.470977055421099</v>
      </c>
      <c r="AE29">
        <v>1.040219185252985</v>
      </c>
      <c r="AF29">
        <v>1.8711376553401351</v>
      </c>
      <c r="AG29">
        <v>1.8736518726994591</v>
      </c>
      <c r="AH29">
        <v>2.222680829931051</v>
      </c>
      <c r="AI29">
        <v>1.7984352231957019</v>
      </c>
      <c r="AK29">
        <v>1.21646706815809</v>
      </c>
      <c r="AL29">
        <v>0.38719755398730438</v>
      </c>
      <c r="AM29">
        <v>0.38723752444299558</v>
      </c>
      <c r="AN29">
        <v>1.5350704287993719</v>
      </c>
      <c r="AO29">
        <v>0.30545685366766218</v>
      </c>
      <c r="AP29">
        <v>1.470977055421099</v>
      </c>
      <c r="AQ29">
        <v>0.39454601095058017</v>
      </c>
      <c r="AR29">
        <v>0.97454590899869797</v>
      </c>
      <c r="AS29">
        <v>0.31491533250858378</v>
      </c>
      <c r="AT29">
        <v>2.222680829931051</v>
      </c>
      <c r="AU29">
        <v>1.0901210858020931</v>
      </c>
      <c r="AW29">
        <v>0.10858275014907121</v>
      </c>
      <c r="AY29">
        <f t="shared" si="3"/>
        <v>0.36</v>
      </c>
      <c r="AZ29" t="str">
        <f t="shared" si="1"/>
        <v/>
      </c>
      <c r="BA29" t="str">
        <f t="shared" si="1"/>
        <v/>
      </c>
      <c r="BB29">
        <f t="shared" si="1"/>
        <v>0.36</v>
      </c>
    </row>
    <row r="30" spans="1:54" x14ac:dyDescent="0.3">
      <c r="A30">
        <v>23</v>
      </c>
      <c r="B30" t="s">
        <v>65</v>
      </c>
      <c r="C30" t="s">
        <v>61</v>
      </c>
      <c r="D30" t="s">
        <v>62</v>
      </c>
      <c r="F30" s="22">
        <f t="shared" si="4"/>
        <v>0</v>
      </c>
      <c r="G30" s="22">
        <f t="shared" si="4"/>
        <v>0</v>
      </c>
      <c r="H30" s="26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539951.6</v>
      </c>
      <c r="N30">
        <v>618338.4</v>
      </c>
      <c r="O30">
        <v>620625.26666666672</v>
      </c>
      <c r="P30">
        <v>117880.4</v>
      </c>
      <c r="Q30">
        <v>177758.26666666669</v>
      </c>
      <c r="R30">
        <v>77829.2</v>
      </c>
      <c r="S30">
        <v>134749.4</v>
      </c>
      <c r="T30">
        <v>2573919.7999999998</v>
      </c>
      <c r="U30">
        <v>2124970.333333333</v>
      </c>
      <c r="V30">
        <v>50620.6</v>
      </c>
      <c r="W30">
        <v>172268.79999999999</v>
      </c>
      <c r="Y30">
        <v>0.57156342617236078</v>
      </c>
      <c r="Z30">
        <v>0.75500210175911575</v>
      </c>
      <c r="AA30">
        <v>0.75070757986977699</v>
      </c>
      <c r="AB30">
        <v>0.34808918440248809</v>
      </c>
      <c r="AC30">
        <v>0.41569549439591358</v>
      </c>
      <c r="AD30">
        <v>0.48143063457682728</v>
      </c>
      <c r="AE30">
        <v>0.6579989177019645</v>
      </c>
      <c r="AF30">
        <v>1.8311999000608921</v>
      </c>
      <c r="AG30">
        <v>1.8391072274961819</v>
      </c>
      <c r="AH30">
        <v>0.16073382045142351</v>
      </c>
      <c r="AI30">
        <v>0.95557773108594124</v>
      </c>
      <c r="AK30">
        <v>0.57156342617236078</v>
      </c>
      <c r="AL30">
        <v>0.26490227252555387</v>
      </c>
      <c r="AM30">
        <v>0.25990589152400689</v>
      </c>
      <c r="AN30">
        <v>0.34808918440248809</v>
      </c>
      <c r="AO30">
        <v>0.17201724940872129</v>
      </c>
      <c r="AP30">
        <v>0.48143063457682728</v>
      </c>
      <c r="AQ30">
        <v>0.26922011389397082</v>
      </c>
      <c r="AR30">
        <v>0.96314331144094467</v>
      </c>
      <c r="AS30">
        <v>0.310218761023134</v>
      </c>
      <c r="AT30">
        <v>0.16073382045142351</v>
      </c>
      <c r="AU30">
        <v>0.5468569671114285</v>
      </c>
      <c r="AW30">
        <v>0.1069579135160893</v>
      </c>
      <c r="AY30">
        <f t="shared" si="3"/>
        <v>0.36</v>
      </c>
      <c r="AZ30" t="str">
        <f t="shared" si="1"/>
        <v/>
      </c>
      <c r="BA30" t="str">
        <f t="shared" si="1"/>
        <v/>
      </c>
      <c r="BB30">
        <f t="shared" si="1"/>
        <v>0.36</v>
      </c>
    </row>
    <row r="31" spans="1:54" x14ac:dyDescent="0.3">
      <c r="A31">
        <v>23</v>
      </c>
      <c r="B31" t="s">
        <v>66</v>
      </c>
      <c r="C31" t="s">
        <v>61</v>
      </c>
      <c r="D31" t="s">
        <v>62</v>
      </c>
      <c r="F31" s="22">
        <f t="shared" si="4"/>
        <v>0</v>
      </c>
      <c r="G31" s="22">
        <f t="shared" si="4"/>
        <v>1</v>
      </c>
      <c r="H31" s="26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1303421.6000000001</v>
      </c>
      <c r="N31">
        <v>970444.80000000005</v>
      </c>
      <c r="O31">
        <v>981335.33333333337</v>
      </c>
      <c r="P31">
        <v>443376</v>
      </c>
      <c r="Q31">
        <v>357940.66666666663</v>
      </c>
      <c r="R31">
        <v>367303.2</v>
      </c>
      <c r="S31">
        <v>302207.93333333329</v>
      </c>
      <c r="T31">
        <v>2136072.2000000002</v>
      </c>
      <c r="U31">
        <v>1907620.9333333331</v>
      </c>
      <c r="V31">
        <v>1016168.6</v>
      </c>
      <c r="W31">
        <v>467114.93333333329</v>
      </c>
      <c r="Y31">
        <v>1.336268091248348</v>
      </c>
      <c r="Z31">
        <v>1.111542900837958</v>
      </c>
      <c r="AA31">
        <v>1.117816795858865</v>
      </c>
      <c r="AB31">
        <v>0.81176905840402469</v>
      </c>
      <c r="AC31">
        <v>0.60544974127939599</v>
      </c>
      <c r="AD31">
        <v>1.0856247645802799</v>
      </c>
      <c r="AE31">
        <v>1.049104530798892</v>
      </c>
      <c r="AF31">
        <v>1.418051970424131</v>
      </c>
      <c r="AG31">
        <v>1.6346547846527151</v>
      </c>
      <c r="AH31">
        <v>1.659101975196972</v>
      </c>
      <c r="AI31">
        <v>1.596168640069664</v>
      </c>
      <c r="AK31">
        <v>1.336268091248348</v>
      </c>
      <c r="AL31">
        <v>0.36795791640567282</v>
      </c>
      <c r="AM31">
        <v>0.37156557988685862</v>
      </c>
      <c r="AN31">
        <v>0.81176905840402469</v>
      </c>
      <c r="AO31">
        <v>0.23137878966517739</v>
      </c>
      <c r="AP31">
        <v>1.0856247645802799</v>
      </c>
      <c r="AQ31">
        <v>0.35092905843630429</v>
      </c>
      <c r="AR31">
        <v>0.736366571765393</v>
      </c>
      <c r="AS31">
        <v>0.29675316543628771</v>
      </c>
      <c r="AT31">
        <v>1.659101975196972</v>
      </c>
      <c r="AU31">
        <v>0.98307276627359275</v>
      </c>
      <c r="AW31">
        <v>0.1055425814197709</v>
      </c>
      <c r="AY31">
        <f t="shared" si="3"/>
        <v>0.36</v>
      </c>
      <c r="AZ31">
        <f t="shared" si="1"/>
        <v>0.36</v>
      </c>
      <c r="BA31" t="str">
        <f t="shared" si="1"/>
        <v/>
      </c>
      <c r="BB31">
        <f t="shared" si="1"/>
        <v>0.36</v>
      </c>
    </row>
    <row r="32" spans="1:54" x14ac:dyDescent="0.3">
      <c r="A32">
        <v>23</v>
      </c>
      <c r="B32" t="s">
        <v>67</v>
      </c>
      <c r="C32" t="s">
        <v>61</v>
      </c>
      <c r="D32" t="s">
        <v>62</v>
      </c>
      <c r="F32" s="22">
        <f t="shared" si="4"/>
        <v>0</v>
      </c>
      <c r="G32" s="22">
        <f t="shared" si="4"/>
        <v>0</v>
      </c>
      <c r="H32" s="26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446403.4</v>
      </c>
      <c r="N32">
        <v>582485.4</v>
      </c>
      <c r="O32">
        <v>584001.73333333328</v>
      </c>
      <c r="P32">
        <v>146871.4</v>
      </c>
      <c r="Q32">
        <v>177209.66666666669</v>
      </c>
      <c r="R32">
        <v>136549</v>
      </c>
      <c r="S32">
        <v>157232.20000000001</v>
      </c>
      <c r="T32">
        <v>2133418</v>
      </c>
      <c r="U32">
        <v>1880743.2</v>
      </c>
      <c r="V32">
        <v>108513.2</v>
      </c>
      <c r="W32">
        <v>179006.26666666669</v>
      </c>
      <c r="Y32">
        <v>0.53565694103017447</v>
      </c>
      <c r="Z32">
        <v>0.74396942931537824</v>
      </c>
      <c r="AA32">
        <v>0.73754899234821403</v>
      </c>
      <c r="AB32">
        <v>0.36200409199227579</v>
      </c>
      <c r="AC32">
        <v>0.40129017318831761</v>
      </c>
      <c r="AD32">
        <v>0.66443472518585622</v>
      </c>
      <c r="AE32">
        <v>0.7976341375770668</v>
      </c>
      <c r="AF32">
        <v>1.3949946795124559</v>
      </c>
      <c r="AG32">
        <v>1.5732030495846021</v>
      </c>
      <c r="AH32">
        <v>0.49800293184816841</v>
      </c>
      <c r="AI32">
        <v>0.96081482139416041</v>
      </c>
      <c r="AK32">
        <v>0.53565694103017447</v>
      </c>
      <c r="AL32">
        <v>0.26841060911926129</v>
      </c>
      <c r="AM32">
        <v>0.26667605793724458</v>
      </c>
      <c r="AN32">
        <v>0.36200409199227579</v>
      </c>
      <c r="AO32">
        <v>0.16935056826138559</v>
      </c>
      <c r="AP32">
        <v>0.66443472518585622</v>
      </c>
      <c r="AQ32">
        <v>0.27141475719399749</v>
      </c>
      <c r="AR32">
        <v>0.71877810386940832</v>
      </c>
      <c r="AS32">
        <v>0.2778818900852153</v>
      </c>
      <c r="AT32">
        <v>0.49800293184816841</v>
      </c>
      <c r="AU32">
        <v>0.58151833127873642</v>
      </c>
      <c r="AW32">
        <v>0.1024002062777678</v>
      </c>
      <c r="AY32">
        <f t="shared" si="3"/>
        <v>0.36</v>
      </c>
      <c r="AZ32" t="str">
        <f t="shared" si="1"/>
        <v/>
      </c>
      <c r="BA32" t="str">
        <f t="shared" si="1"/>
        <v/>
      </c>
      <c r="BB32">
        <f t="shared" si="1"/>
        <v>0.36</v>
      </c>
    </row>
    <row r="33" spans="1:54" x14ac:dyDescent="0.3">
      <c r="A33">
        <v>23</v>
      </c>
      <c r="B33" t="s">
        <v>68</v>
      </c>
      <c r="C33" t="s">
        <v>61</v>
      </c>
      <c r="D33" t="s">
        <v>62</v>
      </c>
      <c r="F33" s="22">
        <f t="shared" si="4"/>
        <v>0</v>
      </c>
      <c r="G33" s="22">
        <f t="shared" si="4"/>
        <v>0</v>
      </c>
      <c r="H33" s="26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1735962.6</v>
      </c>
      <c r="N33">
        <v>1042368.666666667</v>
      </c>
      <c r="O33">
        <v>1046912.866666667</v>
      </c>
      <c r="P33">
        <v>219857.8</v>
      </c>
      <c r="Q33">
        <v>195579.66666666669</v>
      </c>
      <c r="R33">
        <v>218027.8</v>
      </c>
      <c r="S33">
        <v>191109.53333333341</v>
      </c>
      <c r="T33">
        <v>2554726.2000000002</v>
      </c>
      <c r="U33">
        <v>1973066.6</v>
      </c>
      <c r="V33">
        <v>613043</v>
      </c>
      <c r="W33">
        <v>222595.13333333339</v>
      </c>
      <c r="Y33">
        <v>1.5421392129734159</v>
      </c>
      <c r="Z33">
        <v>1.1349493015091869</v>
      </c>
      <c r="AA33">
        <v>1.126278787509849</v>
      </c>
      <c r="AB33">
        <v>0.44795078280149031</v>
      </c>
      <c r="AC33">
        <v>0.40899947821356658</v>
      </c>
      <c r="AD33">
        <v>0.79282076223753395</v>
      </c>
      <c r="AE33">
        <v>0.85495875542983413</v>
      </c>
      <c r="AF33">
        <v>1.729962946008891</v>
      </c>
      <c r="AG33">
        <v>1.6310209246197089</v>
      </c>
      <c r="AH33">
        <v>1.46418994278647</v>
      </c>
      <c r="AI33">
        <v>1.174296347020815</v>
      </c>
      <c r="AK33">
        <v>1.5421392129734159</v>
      </c>
      <c r="AL33">
        <v>0.35082228340518973</v>
      </c>
      <c r="AM33">
        <v>0.34710765206255018</v>
      </c>
      <c r="AN33">
        <v>0.44795078280149031</v>
      </c>
      <c r="AO33">
        <v>0.1665812663326505</v>
      </c>
      <c r="AP33">
        <v>0.79282076223753395</v>
      </c>
      <c r="AQ33">
        <v>0.28673647941711039</v>
      </c>
      <c r="AR33">
        <v>0.90334710897877812</v>
      </c>
      <c r="AS33">
        <v>0.27580437366850669</v>
      </c>
      <c r="AT33">
        <v>1.46418994278647</v>
      </c>
      <c r="AU33">
        <v>0.72253284736846879</v>
      </c>
      <c r="AW33">
        <v>0.1070905190271636</v>
      </c>
      <c r="AY33">
        <f t="shared" si="3"/>
        <v>-0.33258239999999989</v>
      </c>
      <c r="AZ33" t="str">
        <f t="shared" si="1"/>
        <v/>
      </c>
      <c r="BA33">
        <f t="shared" si="1"/>
        <v>-0.33258239999999989</v>
      </c>
      <c r="BB33" t="str">
        <f t="shared" si="1"/>
        <v/>
      </c>
    </row>
    <row r="34" spans="1:54" x14ac:dyDescent="0.3">
      <c r="A34">
        <v>23</v>
      </c>
      <c r="B34" t="s">
        <v>69</v>
      </c>
      <c r="C34" t="s">
        <v>61</v>
      </c>
      <c r="D34" t="s">
        <v>62</v>
      </c>
      <c r="F34" s="22">
        <f t="shared" si="4"/>
        <v>0</v>
      </c>
      <c r="G34" s="22">
        <f t="shared" si="4"/>
        <v>1</v>
      </c>
      <c r="H34" s="26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1209988.8</v>
      </c>
      <c r="N34">
        <v>776614.2</v>
      </c>
      <c r="O34">
        <v>778002.53333333344</v>
      </c>
      <c r="P34">
        <v>142825.79999999999</v>
      </c>
      <c r="Q34">
        <v>153228.73333333331</v>
      </c>
      <c r="R34">
        <v>141233.20000000001</v>
      </c>
      <c r="S34">
        <v>146841.33333333331</v>
      </c>
      <c r="T34">
        <v>2547334.4</v>
      </c>
      <c r="U34">
        <v>1964788</v>
      </c>
      <c r="V34">
        <v>44463.8</v>
      </c>
      <c r="W34">
        <v>133130.6</v>
      </c>
      <c r="Y34">
        <v>1.0343817232642321</v>
      </c>
      <c r="Z34">
        <v>0.87732828115113082</v>
      </c>
      <c r="AA34">
        <v>0.87133801149514822</v>
      </c>
      <c r="AB34">
        <v>0.33184724380262193</v>
      </c>
      <c r="AC34">
        <v>0.364598822054298</v>
      </c>
      <c r="AD34">
        <v>0.64325075843371449</v>
      </c>
      <c r="AE34">
        <v>0.77400521483893192</v>
      </c>
      <c r="AF34">
        <v>1.691689663054422</v>
      </c>
      <c r="AG34">
        <v>1.594293686173236</v>
      </c>
      <c r="AH34">
        <v>0.26262952643446619</v>
      </c>
      <c r="AI34">
        <v>0.76136706845524416</v>
      </c>
      <c r="AK34">
        <v>1.0343817232642321</v>
      </c>
      <c r="AL34">
        <v>0.31156503732005753</v>
      </c>
      <c r="AM34">
        <v>0.30473110509725909</v>
      </c>
      <c r="AN34">
        <v>0.33184724380262193</v>
      </c>
      <c r="AO34">
        <v>0.15442163692981309</v>
      </c>
      <c r="AP34">
        <v>0.64325075843371449</v>
      </c>
      <c r="AQ34">
        <v>0.2642936593852937</v>
      </c>
      <c r="AR34">
        <v>0.87082092231139541</v>
      </c>
      <c r="AS34">
        <v>0.26888351826928558</v>
      </c>
      <c r="AT34">
        <v>0.26262952643446619</v>
      </c>
      <c r="AU34">
        <v>0.4378824310066799</v>
      </c>
      <c r="AW34">
        <v>0.10386744675536939</v>
      </c>
      <c r="AY34">
        <f t="shared" si="3"/>
        <v>-0.34824959999999988</v>
      </c>
      <c r="AZ34" t="str">
        <f t="shared" si="1"/>
        <v/>
      </c>
      <c r="BA34">
        <f t="shared" si="1"/>
        <v>-0.34824959999999988</v>
      </c>
      <c r="BB34" t="str">
        <f t="shared" si="1"/>
        <v/>
      </c>
    </row>
    <row r="35" spans="1:54" x14ac:dyDescent="0.3">
      <c r="A35">
        <v>23</v>
      </c>
      <c r="B35" t="s">
        <v>70</v>
      </c>
      <c r="C35" t="s">
        <v>61</v>
      </c>
      <c r="D35" t="s">
        <v>62</v>
      </c>
      <c r="F35" s="22">
        <f t="shared" ref="F35:L50" si="5">F681</f>
        <v>0</v>
      </c>
      <c r="G35" s="22">
        <f t="shared" si="5"/>
        <v>1</v>
      </c>
      <c r="H35" s="26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4821590.8</v>
      </c>
      <c r="N35">
        <v>3299200</v>
      </c>
      <c r="O35">
        <v>3335340.8666666662</v>
      </c>
      <c r="P35">
        <v>16034181.6</v>
      </c>
      <c r="Q35">
        <v>3376083.6</v>
      </c>
      <c r="R35">
        <v>5474711.7999999998</v>
      </c>
      <c r="S35">
        <v>2542867.4666666668</v>
      </c>
      <c r="T35">
        <v>4039139.2</v>
      </c>
      <c r="U35">
        <v>3137548.4</v>
      </c>
      <c r="V35">
        <v>28067998.800000001</v>
      </c>
      <c r="W35">
        <v>5766857.333333334</v>
      </c>
      <c r="Y35">
        <v>4.0981590003240864</v>
      </c>
      <c r="Z35">
        <v>2.7786234607764828</v>
      </c>
      <c r="AA35">
        <v>2.8079053967570262</v>
      </c>
      <c r="AB35">
        <v>14.063177961198379</v>
      </c>
      <c r="AC35">
        <v>3.0728665888658719</v>
      </c>
      <c r="AD35">
        <v>4.447092320024967</v>
      </c>
      <c r="AE35">
        <v>2.5762038002256298</v>
      </c>
      <c r="AF35">
        <v>3.5801207063253968</v>
      </c>
      <c r="AG35">
        <v>3.064815825037658</v>
      </c>
      <c r="AH35">
        <v>12.910719718178729</v>
      </c>
      <c r="AI35">
        <v>6.0384219015017164</v>
      </c>
      <c r="AK35">
        <v>4.0981590003240864</v>
      </c>
      <c r="AL35">
        <v>1.0316911435841269</v>
      </c>
      <c r="AM35">
        <v>1.057198144247135</v>
      </c>
      <c r="AN35">
        <v>14.063177961198379</v>
      </c>
      <c r="AO35">
        <v>1.0632154683989941</v>
      </c>
      <c r="AP35">
        <v>4.447092320024967</v>
      </c>
      <c r="AQ35">
        <v>0.86388184609822927</v>
      </c>
      <c r="AR35">
        <v>1.8944162757135929</v>
      </c>
      <c r="AS35">
        <v>0.51636982203150794</v>
      </c>
      <c r="AT35">
        <v>12.910719718178729</v>
      </c>
      <c r="AU35">
        <v>4.0890705480705947</v>
      </c>
      <c r="AW35">
        <v>0.1010201566697408</v>
      </c>
      <c r="AY35">
        <f t="shared" si="3"/>
        <v>-0.34824959999999988</v>
      </c>
      <c r="AZ35" t="str">
        <f t="shared" si="1"/>
        <v/>
      </c>
      <c r="BA35">
        <f t="shared" si="1"/>
        <v>-0.34824959999999988</v>
      </c>
      <c r="BB35" t="str">
        <f t="shared" si="1"/>
        <v/>
      </c>
    </row>
    <row r="36" spans="1:54" x14ac:dyDescent="0.3">
      <c r="A36">
        <v>23</v>
      </c>
      <c r="B36" t="s">
        <v>71</v>
      </c>
      <c r="C36" t="s">
        <v>61</v>
      </c>
      <c r="D36" t="s">
        <v>62</v>
      </c>
      <c r="F36" s="22">
        <f t="shared" si="5"/>
        <v>0</v>
      </c>
      <c r="G36" s="22">
        <f t="shared" si="5"/>
        <v>0</v>
      </c>
      <c r="H36" s="26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5176101.8</v>
      </c>
      <c r="N36">
        <v>4074119.6</v>
      </c>
      <c r="O36">
        <v>4100387.2666666671</v>
      </c>
      <c r="P36">
        <v>26194227.800000001</v>
      </c>
      <c r="Q36">
        <v>5266219.2</v>
      </c>
      <c r="R36">
        <v>6887691.5999999996</v>
      </c>
      <c r="S36">
        <v>3282102.333333333</v>
      </c>
      <c r="T36">
        <v>4042233.4</v>
      </c>
      <c r="U36">
        <v>3192800.7333333329</v>
      </c>
      <c r="V36">
        <v>37365756</v>
      </c>
      <c r="W36">
        <v>7780608</v>
      </c>
      <c r="Y36">
        <v>4.5435862660408022</v>
      </c>
      <c r="Z36">
        <v>3.3678761278589571</v>
      </c>
      <c r="AA36">
        <v>3.378717584473391</v>
      </c>
      <c r="AB36">
        <v>22.70845997760771</v>
      </c>
      <c r="AC36">
        <v>4.6038882085316191</v>
      </c>
      <c r="AD36">
        <v>5.7026028301101181</v>
      </c>
      <c r="AE36">
        <v>3.1722816384087</v>
      </c>
      <c r="AF36">
        <v>3.6605369673110539</v>
      </c>
      <c r="AG36">
        <v>3.1764347755350171</v>
      </c>
      <c r="AH36">
        <v>18.20079298899509</v>
      </c>
      <c r="AI36">
        <v>7.8547694671588646</v>
      </c>
      <c r="AK36">
        <v>4.5435862660408022</v>
      </c>
      <c r="AL36">
        <v>1.269025277734424</v>
      </c>
      <c r="AM36">
        <v>1.2782471866812559</v>
      </c>
      <c r="AN36">
        <v>22.70845997760771</v>
      </c>
      <c r="AO36">
        <v>1.6844655567877149</v>
      </c>
      <c r="AP36">
        <v>5.7026028301101181</v>
      </c>
      <c r="AQ36">
        <v>1.088837725638101</v>
      </c>
      <c r="AR36">
        <v>1.930208822898567</v>
      </c>
      <c r="AS36">
        <v>0.55100045530125497</v>
      </c>
      <c r="AT36">
        <v>18.20079298899509</v>
      </c>
      <c r="AU36">
        <v>5.4289879942933723</v>
      </c>
      <c r="AW36">
        <v>0.10309113186473649</v>
      </c>
      <c r="AY36">
        <f t="shared" si="3"/>
        <v>-0.33258239999999989</v>
      </c>
      <c r="AZ36" t="str">
        <f t="shared" si="1"/>
        <v/>
      </c>
      <c r="BA36">
        <f t="shared" si="1"/>
        <v>-0.33258239999999989</v>
      </c>
      <c r="BB36" t="str">
        <f t="shared" si="1"/>
        <v/>
      </c>
    </row>
    <row r="37" spans="1:54" x14ac:dyDescent="0.3">
      <c r="A37">
        <v>23</v>
      </c>
      <c r="B37" t="s">
        <v>72</v>
      </c>
      <c r="C37" t="s">
        <v>61</v>
      </c>
      <c r="D37" t="s">
        <v>62</v>
      </c>
      <c r="F37" s="22">
        <f t="shared" si="5"/>
        <v>0</v>
      </c>
      <c r="G37" s="22">
        <f t="shared" si="5"/>
        <v>0</v>
      </c>
      <c r="H37" s="26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1022656.2</v>
      </c>
      <c r="N37">
        <v>960473.33333333337</v>
      </c>
      <c r="O37">
        <v>969623.2666666666</v>
      </c>
      <c r="P37">
        <v>1007385.4</v>
      </c>
      <c r="Q37">
        <v>408523.26666666672</v>
      </c>
      <c r="R37">
        <v>850156.8</v>
      </c>
      <c r="S37">
        <v>353887.46666666667</v>
      </c>
      <c r="T37">
        <v>2414989.4</v>
      </c>
      <c r="U37">
        <v>2094297.666666667</v>
      </c>
      <c r="V37">
        <v>6690002.2000000002</v>
      </c>
      <c r="W37">
        <v>1585480.533333333</v>
      </c>
      <c r="Y37">
        <v>1.086606841348112</v>
      </c>
      <c r="Z37">
        <v>1.039400021964684</v>
      </c>
      <c r="AA37">
        <v>1.043689775482441</v>
      </c>
      <c r="AB37">
        <v>1.270105231803609</v>
      </c>
      <c r="AC37">
        <v>0.64147023959473404</v>
      </c>
      <c r="AD37">
        <v>1.549467369355261</v>
      </c>
      <c r="AE37">
        <v>1.011428165218482</v>
      </c>
      <c r="AF37">
        <v>1.7242668318562211</v>
      </c>
      <c r="AG37">
        <v>1.8180030879254141</v>
      </c>
      <c r="AH37">
        <v>3.7315265526063741</v>
      </c>
      <c r="AI37">
        <v>1.987271366283919</v>
      </c>
      <c r="AK37">
        <v>1.086606841348112</v>
      </c>
      <c r="AL37">
        <v>0.35199132366105912</v>
      </c>
      <c r="AM37">
        <v>0.35596133025052651</v>
      </c>
      <c r="AN37">
        <v>1.270105231803609</v>
      </c>
      <c r="AO37">
        <v>0.24968743706510091</v>
      </c>
      <c r="AP37">
        <v>1.549467369355261</v>
      </c>
      <c r="AQ37">
        <v>0.34921647841110831</v>
      </c>
      <c r="AR37">
        <v>0.88316688826307654</v>
      </c>
      <c r="AS37">
        <v>0.31037980988621711</v>
      </c>
      <c r="AT37">
        <v>3.7315265526063741</v>
      </c>
      <c r="AU37">
        <v>1.0716269843901201</v>
      </c>
      <c r="AW37">
        <v>0.10248640316228071</v>
      </c>
      <c r="AY37">
        <f t="shared" si="3"/>
        <v>0.36</v>
      </c>
      <c r="AZ37" t="str">
        <f t="shared" si="1"/>
        <v/>
      </c>
      <c r="BA37" t="str">
        <f t="shared" si="1"/>
        <v/>
      </c>
      <c r="BB37">
        <f t="shared" si="1"/>
        <v>0.36</v>
      </c>
    </row>
    <row r="38" spans="1:54" x14ac:dyDescent="0.3">
      <c r="A38">
        <v>23</v>
      </c>
      <c r="B38" t="s">
        <v>73</v>
      </c>
      <c r="C38" t="s">
        <v>61</v>
      </c>
      <c r="D38" t="s">
        <v>62</v>
      </c>
      <c r="F38" s="22">
        <f t="shared" si="5"/>
        <v>0</v>
      </c>
      <c r="G38" s="22">
        <f t="shared" si="5"/>
        <v>1</v>
      </c>
      <c r="H38" s="26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1669266.2</v>
      </c>
      <c r="N38">
        <v>1273062.0666666669</v>
      </c>
      <c r="O38">
        <v>1279771.2666666671</v>
      </c>
      <c r="P38">
        <v>2818305.4</v>
      </c>
      <c r="Q38">
        <v>784979.66666666674</v>
      </c>
      <c r="R38">
        <v>2013169.2</v>
      </c>
      <c r="S38">
        <v>624892.7333333334</v>
      </c>
      <c r="T38">
        <v>2417698.7999999998</v>
      </c>
      <c r="U38">
        <v>2121192.1333333328</v>
      </c>
      <c r="V38">
        <v>10018394.199999999</v>
      </c>
      <c r="W38">
        <v>2203062.7333333329</v>
      </c>
      <c r="Y38">
        <v>1.584082996845245</v>
      </c>
      <c r="Z38">
        <v>1.2832441783199711</v>
      </c>
      <c r="AA38">
        <v>1.281903579893211</v>
      </c>
      <c r="AB38">
        <v>2.8875537147978321</v>
      </c>
      <c r="AC38">
        <v>0.97607840812415814</v>
      </c>
      <c r="AD38">
        <v>2.7809901106171311</v>
      </c>
      <c r="AE38">
        <v>1.306613922227795</v>
      </c>
      <c r="AF38">
        <v>1.7386925739236181</v>
      </c>
      <c r="AG38">
        <v>1.849327562671776</v>
      </c>
      <c r="AH38">
        <v>4.990665013855323</v>
      </c>
      <c r="AI38">
        <v>2.5676206918588531</v>
      </c>
      <c r="AK38">
        <v>1.584082996845245</v>
      </c>
      <c r="AL38">
        <v>0.4133746733733763</v>
      </c>
      <c r="AM38">
        <v>0.41328306488382321</v>
      </c>
      <c r="AN38">
        <v>2.8875537147978321</v>
      </c>
      <c r="AO38">
        <v>0.36933148593137349</v>
      </c>
      <c r="AP38">
        <v>2.7809901106171311</v>
      </c>
      <c r="AQ38">
        <v>0.43953172050726907</v>
      </c>
      <c r="AR38">
        <v>0.88877717964351177</v>
      </c>
      <c r="AS38">
        <v>0.31732893502339721</v>
      </c>
      <c r="AT38">
        <v>4.990665013855323</v>
      </c>
      <c r="AU38">
        <v>1.4856691881393389</v>
      </c>
      <c r="AW38">
        <v>0.1047132051239411</v>
      </c>
      <c r="AY38">
        <f t="shared" si="3"/>
        <v>0.36</v>
      </c>
      <c r="AZ38">
        <f t="shared" si="1"/>
        <v>0.36</v>
      </c>
      <c r="BA38" t="str">
        <f t="shared" si="1"/>
        <v/>
      </c>
      <c r="BB38">
        <f t="shared" si="1"/>
        <v>0.36</v>
      </c>
    </row>
    <row r="39" spans="1:54" x14ac:dyDescent="0.3">
      <c r="A39">
        <v>23</v>
      </c>
      <c r="B39" t="s">
        <v>74</v>
      </c>
      <c r="C39" t="s">
        <v>61</v>
      </c>
      <c r="D39" t="s">
        <v>62</v>
      </c>
      <c r="F39" s="22">
        <f t="shared" si="5"/>
        <v>0</v>
      </c>
      <c r="G39" s="22">
        <f t="shared" si="5"/>
        <v>0</v>
      </c>
      <c r="H39" s="26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1164194.8</v>
      </c>
      <c r="N39">
        <v>1120000.3999999999</v>
      </c>
      <c r="O39">
        <v>1124803.1333333331</v>
      </c>
      <c r="P39">
        <v>3311906.6</v>
      </c>
      <c r="Q39">
        <v>1194159.1333333331</v>
      </c>
      <c r="R39">
        <v>2413958.4</v>
      </c>
      <c r="S39">
        <v>885312.46666666656</v>
      </c>
      <c r="T39">
        <v>2892256</v>
      </c>
      <c r="U39">
        <v>2271256.666666667</v>
      </c>
      <c r="V39">
        <v>3205042.2</v>
      </c>
      <c r="W39">
        <v>1498394.8666666669</v>
      </c>
      <c r="Y39">
        <v>1.2362575090024619</v>
      </c>
      <c r="Z39">
        <v>1.2451672431547189</v>
      </c>
      <c r="AA39">
        <v>1.2419851614938431</v>
      </c>
      <c r="AB39">
        <v>2.9129022916022218</v>
      </c>
      <c r="AC39">
        <v>1.256751284274894</v>
      </c>
      <c r="AD39">
        <v>3.054571219533682</v>
      </c>
      <c r="AE39">
        <v>1.659980469817917</v>
      </c>
      <c r="AF39">
        <v>2.2265645370353009</v>
      </c>
      <c r="AG39">
        <v>2.0492267282990122</v>
      </c>
      <c r="AH39">
        <v>2.3861271705944089</v>
      </c>
      <c r="AI39">
        <v>1.954648026498035</v>
      </c>
      <c r="AK39">
        <v>1.2362575090024619</v>
      </c>
      <c r="AL39">
        <v>0.39497865318941572</v>
      </c>
      <c r="AM39">
        <v>0.3939272111592193</v>
      </c>
      <c r="AN39">
        <v>2.9129022916022218</v>
      </c>
      <c r="AO39">
        <v>0.44052722206882522</v>
      </c>
      <c r="AP39">
        <v>3.054571219533682</v>
      </c>
      <c r="AQ39">
        <v>0.53867354746907947</v>
      </c>
      <c r="AR39">
        <v>1.1442994026001541</v>
      </c>
      <c r="AS39">
        <v>0.33849241218219212</v>
      </c>
      <c r="AT39">
        <v>2.3861271705944089</v>
      </c>
      <c r="AU39">
        <v>1.087751914421097</v>
      </c>
      <c r="AW39">
        <v>0.1045678543082128</v>
      </c>
      <c r="AY39">
        <f t="shared" si="3"/>
        <v>0.36</v>
      </c>
      <c r="AZ39" t="str">
        <f t="shared" si="1"/>
        <v/>
      </c>
      <c r="BA39" t="str">
        <f t="shared" si="1"/>
        <v/>
      </c>
      <c r="BB39">
        <f t="shared" si="1"/>
        <v>0.36</v>
      </c>
    </row>
    <row r="40" spans="1:54" x14ac:dyDescent="0.3">
      <c r="A40">
        <v>23</v>
      </c>
      <c r="B40" t="s">
        <v>75</v>
      </c>
      <c r="C40" t="s">
        <v>61</v>
      </c>
      <c r="D40" t="s">
        <v>62</v>
      </c>
      <c r="F40" s="22">
        <f t="shared" si="5"/>
        <v>0</v>
      </c>
      <c r="G40" s="22">
        <f t="shared" si="5"/>
        <v>1</v>
      </c>
      <c r="H40" s="26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1247947.3999999999</v>
      </c>
      <c r="N40">
        <v>1372703.6</v>
      </c>
      <c r="O40">
        <v>1377523.666666667</v>
      </c>
      <c r="P40">
        <v>5910736.7999999998</v>
      </c>
      <c r="Q40">
        <v>1815045.533333333</v>
      </c>
      <c r="R40">
        <v>3847953.4</v>
      </c>
      <c r="S40">
        <v>1334148.2666666671</v>
      </c>
      <c r="T40">
        <v>2899138.2</v>
      </c>
      <c r="U40">
        <v>2288200.9333333331</v>
      </c>
      <c r="V40">
        <v>5667660.2000000002</v>
      </c>
      <c r="W40">
        <v>2100103.2666666671</v>
      </c>
      <c r="Y40">
        <v>1.414784057205543</v>
      </c>
      <c r="Z40">
        <v>1.467580548565214</v>
      </c>
      <c r="AA40">
        <v>1.464101479745781</v>
      </c>
      <c r="AB40">
        <v>4.7977622214006264</v>
      </c>
      <c r="AC40">
        <v>1.716998475828829</v>
      </c>
      <c r="AD40">
        <v>4.6799520325846968</v>
      </c>
      <c r="AE40">
        <v>2.137804065458476</v>
      </c>
      <c r="AF40">
        <v>2.3098071875516331</v>
      </c>
      <c r="AG40">
        <v>2.0742855756077909</v>
      </c>
      <c r="AH40">
        <v>3.3560589381493631</v>
      </c>
      <c r="AI40">
        <v>2.5271795829292381</v>
      </c>
      <c r="AK40">
        <v>1.414784057205543</v>
      </c>
      <c r="AL40">
        <v>0.44621324835655579</v>
      </c>
      <c r="AM40">
        <v>0.44245434207841761</v>
      </c>
      <c r="AN40">
        <v>4.7977622214006264</v>
      </c>
      <c r="AO40">
        <v>0.57340677853790112</v>
      </c>
      <c r="AP40">
        <v>4.6799520325846968</v>
      </c>
      <c r="AQ40">
        <v>0.67923451041181881</v>
      </c>
      <c r="AR40">
        <v>1.187563435407355</v>
      </c>
      <c r="AS40">
        <v>0.34242932394457359</v>
      </c>
      <c r="AT40">
        <v>3.3560589381493631</v>
      </c>
      <c r="AU40">
        <v>1.4714065971318631</v>
      </c>
      <c r="AW40">
        <v>0.1059515979917099</v>
      </c>
      <c r="AY40">
        <f t="shared" si="3"/>
        <v>0.36</v>
      </c>
      <c r="AZ40" t="str">
        <f t="shared" si="1"/>
        <v/>
      </c>
      <c r="BA40" t="str">
        <f t="shared" si="1"/>
        <v/>
      </c>
      <c r="BB40">
        <f t="shared" si="1"/>
        <v>0.36</v>
      </c>
    </row>
    <row r="41" spans="1:54" x14ac:dyDescent="0.3">
      <c r="A41">
        <v>23</v>
      </c>
      <c r="B41" t="s">
        <v>76</v>
      </c>
      <c r="C41" t="s">
        <v>61</v>
      </c>
      <c r="D41" t="s">
        <v>62</v>
      </c>
      <c r="F41" s="22">
        <f t="shared" si="5"/>
        <v>0</v>
      </c>
      <c r="G41" s="22">
        <f t="shared" si="5"/>
        <v>1</v>
      </c>
      <c r="H41" s="26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236707</v>
      </c>
      <c r="N41">
        <v>383869.8</v>
      </c>
      <c r="O41">
        <v>384195.73333333328</v>
      </c>
      <c r="P41">
        <v>153477.6</v>
      </c>
      <c r="Q41">
        <v>145510.13333333339</v>
      </c>
      <c r="R41">
        <v>149989.79999999999</v>
      </c>
      <c r="S41">
        <v>140897.26666666669</v>
      </c>
      <c r="T41">
        <v>1773604.4</v>
      </c>
      <c r="U41">
        <v>1615750.0666666669</v>
      </c>
      <c r="V41">
        <v>31984.6</v>
      </c>
      <c r="W41">
        <v>73589.8</v>
      </c>
      <c r="Y41">
        <v>0.36677708039060242</v>
      </c>
      <c r="Z41">
        <v>0.58746968271831679</v>
      </c>
      <c r="AA41">
        <v>0.57538355382469786</v>
      </c>
      <c r="AB41">
        <v>0.27632179899956089</v>
      </c>
      <c r="AC41">
        <v>0.33950353454759652</v>
      </c>
      <c r="AD41">
        <v>0.65853767399676144</v>
      </c>
      <c r="AE41">
        <v>0.75935021407591807</v>
      </c>
      <c r="AF41">
        <v>1.0206658059731131</v>
      </c>
      <c r="AG41">
        <v>1.2598792225588109</v>
      </c>
      <c r="AH41">
        <v>0.13319678078405561</v>
      </c>
      <c r="AI41">
        <v>0.48491537339674923</v>
      </c>
      <c r="AK41">
        <v>0.36677708039060242</v>
      </c>
      <c r="AL41">
        <v>0.22311012668845551</v>
      </c>
      <c r="AM41">
        <v>0.21670126793906089</v>
      </c>
      <c r="AN41">
        <v>0.27632179899956089</v>
      </c>
      <c r="AO41">
        <v>0.1510244086016124</v>
      </c>
      <c r="AP41">
        <v>0.65853767399676144</v>
      </c>
      <c r="AQ41">
        <v>0.26242596795782452</v>
      </c>
      <c r="AR41">
        <v>0.55210600141435862</v>
      </c>
      <c r="AS41">
        <v>0.23750990910145139</v>
      </c>
      <c r="AT41">
        <v>0.13319678078405561</v>
      </c>
      <c r="AU41">
        <v>0.28061950442691641</v>
      </c>
      <c r="AW41">
        <v>0.1069774110801518</v>
      </c>
      <c r="AY41">
        <f t="shared" si="3"/>
        <v>-0.37175039999999998</v>
      </c>
      <c r="AZ41" t="str">
        <f t="shared" si="1"/>
        <v/>
      </c>
      <c r="BA41">
        <f t="shared" si="1"/>
        <v>-0.37175039999999998</v>
      </c>
      <c r="BB41" t="str">
        <f t="shared" si="1"/>
        <v/>
      </c>
    </row>
    <row r="42" spans="1:54" x14ac:dyDescent="0.3">
      <c r="A42">
        <v>23</v>
      </c>
      <c r="B42" t="s">
        <v>77</v>
      </c>
      <c r="C42" t="s">
        <v>61</v>
      </c>
      <c r="D42" t="s">
        <v>62</v>
      </c>
      <c r="F42" s="22">
        <f t="shared" si="5"/>
        <v>0</v>
      </c>
      <c r="G42" s="22">
        <f t="shared" si="5"/>
        <v>0</v>
      </c>
      <c r="H42" s="26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278024.2</v>
      </c>
      <c r="N42">
        <v>457308.66666666669</v>
      </c>
      <c r="O42">
        <v>458861.1333333333</v>
      </c>
      <c r="P42">
        <v>151760</v>
      </c>
      <c r="Q42">
        <v>180404.46666666659</v>
      </c>
      <c r="R42">
        <v>147164.4</v>
      </c>
      <c r="S42">
        <v>172587.06666666671</v>
      </c>
      <c r="T42">
        <v>1774121.6</v>
      </c>
      <c r="U42">
        <v>1620898.8666666669</v>
      </c>
      <c r="V42">
        <v>40516</v>
      </c>
      <c r="W42">
        <v>130081.8</v>
      </c>
      <c r="Y42">
        <v>0.39649074203334739</v>
      </c>
      <c r="Z42">
        <v>0.63761299261823301</v>
      </c>
      <c r="AA42">
        <v>0.63256040896909937</v>
      </c>
      <c r="AB42">
        <v>0.27390930459951052</v>
      </c>
      <c r="AC42">
        <v>0.36189566845423538</v>
      </c>
      <c r="AD42">
        <v>0.66147360638715325</v>
      </c>
      <c r="AE42">
        <v>0.79415889228694136</v>
      </c>
      <c r="AF42">
        <v>1.01507926560007</v>
      </c>
      <c r="AG42">
        <v>1.2505482984551539</v>
      </c>
      <c r="AH42">
        <v>0.19889726382680231</v>
      </c>
      <c r="AI42">
        <v>0.70437160638781893</v>
      </c>
      <c r="AK42">
        <v>0.39649074203334739</v>
      </c>
      <c r="AL42">
        <v>0.22565830412010349</v>
      </c>
      <c r="AM42">
        <v>0.21952281350580349</v>
      </c>
      <c r="AN42">
        <v>0.27390930459951052</v>
      </c>
      <c r="AO42">
        <v>0.1468263073979566</v>
      </c>
      <c r="AP42">
        <v>0.66147360638715325</v>
      </c>
      <c r="AQ42">
        <v>0.26297015946668878</v>
      </c>
      <c r="AR42">
        <v>0.54703707639127974</v>
      </c>
      <c r="AS42">
        <v>0.23427911205217239</v>
      </c>
      <c r="AT42">
        <v>0.19889726382680231</v>
      </c>
      <c r="AU42">
        <v>0.36893332013860353</v>
      </c>
      <c r="AW42">
        <v>0.105274707560117</v>
      </c>
      <c r="AY42">
        <f t="shared" si="3"/>
        <v>-0.38741759999999997</v>
      </c>
      <c r="AZ42" t="str">
        <f t="shared" si="1"/>
        <v/>
      </c>
      <c r="BA42">
        <f t="shared" si="1"/>
        <v>-0.38741759999999997</v>
      </c>
      <c r="BB42" t="str">
        <f t="shared" si="1"/>
        <v/>
      </c>
    </row>
    <row r="43" spans="1:54" x14ac:dyDescent="0.3">
      <c r="A43">
        <v>24</v>
      </c>
      <c r="B43" t="s">
        <v>78</v>
      </c>
      <c r="C43" t="s">
        <v>79</v>
      </c>
      <c r="D43" t="s">
        <v>80</v>
      </c>
      <c r="F43" s="22">
        <f t="shared" si="5"/>
        <v>0</v>
      </c>
      <c r="G43" s="22">
        <f t="shared" si="5"/>
        <v>0</v>
      </c>
      <c r="H43" s="26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850734.6</v>
      </c>
      <c r="N43">
        <v>448992</v>
      </c>
      <c r="O43">
        <v>458574.8</v>
      </c>
      <c r="P43">
        <v>1214729.8</v>
      </c>
      <c r="Q43">
        <v>245746</v>
      </c>
      <c r="R43">
        <v>624043.4</v>
      </c>
      <c r="S43">
        <v>191126.39999999999</v>
      </c>
      <c r="T43">
        <v>1601118</v>
      </c>
      <c r="U43">
        <v>1427206.8</v>
      </c>
      <c r="V43">
        <v>3652711</v>
      </c>
      <c r="W43">
        <v>343178</v>
      </c>
      <c r="Y43">
        <v>1.117048018239438</v>
      </c>
      <c r="Z43">
        <v>0.58616558378562333</v>
      </c>
      <c r="AA43">
        <v>0.56632423875853422</v>
      </c>
      <c r="AB43">
        <v>1.616436132806121</v>
      </c>
      <c r="AC43">
        <v>0.4596367043966893</v>
      </c>
      <c r="AD43">
        <v>0.787543989950791</v>
      </c>
      <c r="AE43">
        <v>0.35674397158436483</v>
      </c>
      <c r="AF43">
        <v>0.76579130138270557</v>
      </c>
      <c r="AG43">
        <v>0.91018006978556509</v>
      </c>
      <c r="AH43">
        <v>2.539805530849844</v>
      </c>
      <c r="AI43">
        <v>1.114880156237632</v>
      </c>
      <c r="AK43">
        <v>1.117048018239438</v>
      </c>
      <c r="AL43">
        <v>0.2187830849550664</v>
      </c>
      <c r="AM43">
        <v>0.1946031420025974</v>
      </c>
      <c r="AN43">
        <v>1.616436132806121</v>
      </c>
      <c r="AO43">
        <v>0.16359946440206841</v>
      </c>
      <c r="AP43">
        <v>0.787543989950791</v>
      </c>
      <c r="AQ43">
        <v>0.1637012986466288</v>
      </c>
      <c r="AR43">
        <v>0.39985432662069798</v>
      </c>
      <c r="AS43">
        <v>0.14921377156861121</v>
      </c>
      <c r="AT43">
        <v>2.539805530849844</v>
      </c>
      <c r="AU43">
        <v>0.60586834433488546</v>
      </c>
      <c r="AW43">
        <v>0.10041670370846981</v>
      </c>
      <c r="AY43">
        <f t="shared" si="3"/>
        <v>2.4191999999999998E-3</v>
      </c>
      <c r="AZ43">
        <f t="shared" si="1"/>
        <v>2.4191999999999998E-3</v>
      </c>
      <c r="BA43" t="str">
        <f t="shared" si="1"/>
        <v/>
      </c>
      <c r="BB43">
        <f t="shared" si="1"/>
        <v>2.4191999999999998E-3</v>
      </c>
    </row>
    <row r="44" spans="1:54" x14ac:dyDescent="0.3">
      <c r="A44">
        <v>24</v>
      </c>
      <c r="B44" t="s">
        <v>81</v>
      </c>
      <c r="C44" t="s">
        <v>79</v>
      </c>
      <c r="D44" t="s">
        <v>80</v>
      </c>
      <c r="F44" s="22">
        <f t="shared" si="5"/>
        <v>0</v>
      </c>
      <c r="G44" s="22">
        <f t="shared" si="5"/>
        <v>1</v>
      </c>
      <c r="H44" s="26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3365850.8</v>
      </c>
      <c r="N44">
        <v>2823043.4</v>
      </c>
      <c r="O44">
        <v>2940930.8</v>
      </c>
      <c r="P44">
        <v>3064852.8</v>
      </c>
      <c r="Q44">
        <v>1517914.4</v>
      </c>
      <c r="R44">
        <v>7547928</v>
      </c>
      <c r="S44">
        <v>2827404.8</v>
      </c>
      <c r="T44">
        <v>3681378.4</v>
      </c>
      <c r="U44">
        <v>2602101.6</v>
      </c>
      <c r="V44">
        <v>8997238.5999999996</v>
      </c>
      <c r="W44">
        <v>3894819.6</v>
      </c>
      <c r="Y44">
        <v>2.850202600564808</v>
      </c>
      <c r="Z44">
        <v>2.1807436950039119</v>
      </c>
      <c r="AA44">
        <v>2.1860072902403771</v>
      </c>
      <c r="AB44">
        <v>2.575728207599604</v>
      </c>
      <c r="AC44">
        <v>1.169644784566481</v>
      </c>
      <c r="AD44">
        <v>5.7740799833554766</v>
      </c>
      <c r="AE44">
        <v>2.4177876319736238</v>
      </c>
      <c r="AF44">
        <v>2.5282892250921578</v>
      </c>
      <c r="AG44">
        <v>1.9285409864503891</v>
      </c>
      <c r="AH44">
        <v>4.0509292721748356</v>
      </c>
      <c r="AI44">
        <v>4.1421467515174299</v>
      </c>
      <c r="AK44">
        <v>2.850202600564808</v>
      </c>
      <c r="AL44">
        <v>0.62606950798071925</v>
      </c>
      <c r="AM44">
        <v>0.65843938547186553</v>
      </c>
      <c r="AN44">
        <v>2.575728207599604</v>
      </c>
      <c r="AO44">
        <v>0.38272493599215518</v>
      </c>
      <c r="AP44">
        <v>5.7740799833554766</v>
      </c>
      <c r="AQ44">
        <v>0.70262073986232276</v>
      </c>
      <c r="AR44">
        <v>1.3791266691870989</v>
      </c>
      <c r="AS44">
        <v>0.29097974472679189</v>
      </c>
      <c r="AT44">
        <v>4.0509292721748356</v>
      </c>
      <c r="AU44">
        <v>2.6683824900537729</v>
      </c>
      <c r="AW44">
        <v>9.5841332850977706E-2</v>
      </c>
      <c r="AY44">
        <f t="shared" si="3"/>
        <v>-0.17567999999999989</v>
      </c>
      <c r="AZ44" t="str">
        <f t="shared" si="1"/>
        <v/>
      </c>
      <c r="BA44">
        <f t="shared" si="1"/>
        <v>-0.17567999999999989</v>
      </c>
      <c r="BB44" t="str">
        <f t="shared" si="1"/>
        <v/>
      </c>
    </row>
    <row r="45" spans="1:54" x14ac:dyDescent="0.3">
      <c r="A45">
        <v>24</v>
      </c>
      <c r="B45" t="s">
        <v>82</v>
      </c>
      <c r="C45" t="s">
        <v>79</v>
      </c>
      <c r="D45" t="s">
        <v>80</v>
      </c>
      <c r="F45" s="22">
        <f t="shared" si="5"/>
        <v>0</v>
      </c>
      <c r="G45" s="22">
        <f t="shared" si="5"/>
        <v>1</v>
      </c>
      <c r="H45" s="26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1565479.8</v>
      </c>
      <c r="N45">
        <v>1161647.2</v>
      </c>
      <c r="O45">
        <v>1187937.6000000001</v>
      </c>
      <c r="P45">
        <v>2370344.7999999998</v>
      </c>
      <c r="Q45">
        <v>728215</v>
      </c>
      <c r="R45">
        <v>2250249.4</v>
      </c>
      <c r="S45">
        <v>793468</v>
      </c>
      <c r="T45">
        <v>3631753.4</v>
      </c>
      <c r="U45">
        <v>2524478.7999999998</v>
      </c>
      <c r="V45">
        <v>6979039</v>
      </c>
      <c r="W45">
        <v>2144545.2000000002</v>
      </c>
      <c r="Y45">
        <v>1.480008686566725</v>
      </c>
      <c r="Z45">
        <v>1.0413802925962949</v>
      </c>
      <c r="AA45">
        <v>1.0396999019198121</v>
      </c>
      <c r="AB45">
        <v>1.475961649790406</v>
      </c>
      <c r="AC45">
        <v>0.76336369021446449</v>
      </c>
      <c r="AD45">
        <v>1.931473090173677</v>
      </c>
      <c r="AE45">
        <v>0.90549714458175001</v>
      </c>
      <c r="AF45">
        <v>2.4873723847791549</v>
      </c>
      <c r="AG45">
        <v>1.847805797075853</v>
      </c>
      <c r="AH45">
        <v>3.28367126584053</v>
      </c>
      <c r="AI45">
        <v>2.0786493963561949</v>
      </c>
      <c r="AK45">
        <v>1.480008686566725</v>
      </c>
      <c r="AL45">
        <v>0.34204332656227049</v>
      </c>
      <c r="AM45">
        <v>0.34100071797147391</v>
      </c>
      <c r="AN45">
        <v>1.475961649790406</v>
      </c>
      <c r="AO45">
        <v>0.29137343500042329</v>
      </c>
      <c r="AP45">
        <v>1.931473090173677</v>
      </c>
      <c r="AQ45">
        <v>0.27513901945203539</v>
      </c>
      <c r="AR45">
        <v>1.344097951380536</v>
      </c>
      <c r="AS45">
        <v>0.26133940694853658</v>
      </c>
      <c r="AT45">
        <v>3.28367126584053</v>
      </c>
      <c r="AU45">
        <v>1.095243309997022</v>
      </c>
      <c r="AW45">
        <v>8.9767768140882193E-2</v>
      </c>
      <c r="AY45">
        <f t="shared" si="3"/>
        <v>0.16646399999999989</v>
      </c>
      <c r="AZ45" t="str">
        <f t="shared" si="1"/>
        <v/>
      </c>
      <c r="BA45" t="str">
        <f t="shared" si="1"/>
        <v/>
      </c>
      <c r="BB45">
        <f t="shared" si="1"/>
        <v>0.16646399999999989</v>
      </c>
    </row>
    <row r="46" spans="1:54" x14ac:dyDescent="0.3">
      <c r="A46">
        <v>24</v>
      </c>
      <c r="B46" t="s">
        <v>83</v>
      </c>
      <c r="C46" t="s">
        <v>79</v>
      </c>
      <c r="D46" t="s">
        <v>80</v>
      </c>
      <c r="F46" s="22">
        <f t="shared" si="5"/>
        <v>0</v>
      </c>
      <c r="G46" s="22">
        <f t="shared" si="5"/>
        <v>0</v>
      </c>
      <c r="H46" s="26">
        <f t="shared" si="5"/>
        <v>0</v>
      </c>
      <c r="I46">
        <f t="shared" si="5"/>
        <v>0</v>
      </c>
      <c r="J46">
        <f t="shared" si="5"/>
        <v>1</v>
      </c>
      <c r="K46">
        <f t="shared" si="5"/>
        <v>3</v>
      </c>
      <c r="L46">
        <f t="shared" si="5"/>
        <v>0</v>
      </c>
      <c r="M46">
        <v>287687.40000000002</v>
      </c>
      <c r="N46">
        <v>680618.2</v>
      </c>
      <c r="O46">
        <v>680659</v>
      </c>
      <c r="P46">
        <v>160147.79999999999</v>
      </c>
      <c r="Q46">
        <v>211672.6</v>
      </c>
      <c r="R46">
        <v>82896.600000000006</v>
      </c>
      <c r="S46">
        <v>271554.59999999998</v>
      </c>
      <c r="T46">
        <v>1665567.2</v>
      </c>
      <c r="U46">
        <v>1468918.4</v>
      </c>
      <c r="V46">
        <v>300129.59999999998</v>
      </c>
      <c r="W46">
        <v>651199.80000000005</v>
      </c>
      <c r="Y46">
        <v>0.53166498662903905</v>
      </c>
      <c r="Z46">
        <v>0.75956039666198194</v>
      </c>
      <c r="AA46">
        <v>0.73914271630346773</v>
      </c>
      <c r="AB46">
        <v>0.39368610641104168</v>
      </c>
      <c r="AC46">
        <v>0.43116217399947337</v>
      </c>
      <c r="AD46">
        <v>0.18865620661526919</v>
      </c>
      <c r="AE46">
        <v>0.52092097010463478</v>
      </c>
      <c r="AF46">
        <v>0.8504923790227622</v>
      </c>
      <c r="AG46">
        <v>0.97811872614547613</v>
      </c>
      <c r="AH46">
        <v>0.86992615559138353</v>
      </c>
      <c r="AI46">
        <v>1.3433099104557189</v>
      </c>
      <c r="AK46">
        <v>0.53166498662903905</v>
      </c>
      <c r="AL46">
        <v>0.2153149926103651</v>
      </c>
      <c r="AM46">
        <v>0.20798241076990959</v>
      </c>
      <c r="AN46">
        <v>0.39368610641104168</v>
      </c>
      <c r="AO46">
        <v>0.1463272313936613</v>
      </c>
      <c r="AP46">
        <v>0.18865620661526919</v>
      </c>
      <c r="AQ46">
        <v>0.17763611860573289</v>
      </c>
      <c r="AR46">
        <v>0.44293962679803373</v>
      </c>
      <c r="AS46">
        <v>0.16800663522444659</v>
      </c>
      <c r="AT46">
        <v>0.86992615559138353</v>
      </c>
      <c r="AU46">
        <v>0.66456557172350583</v>
      </c>
      <c r="AW46">
        <v>7.6348924962803683E-2</v>
      </c>
      <c r="AY46">
        <f t="shared" si="3"/>
        <v>6.7968000000000004E-3</v>
      </c>
      <c r="AZ46" t="str">
        <f t="shared" si="1"/>
        <v/>
      </c>
      <c r="BA46" t="str">
        <f t="shared" si="1"/>
        <v/>
      </c>
      <c r="BB46">
        <f t="shared" si="1"/>
        <v>6.7968000000000004E-3</v>
      </c>
    </row>
    <row r="47" spans="1:54" x14ac:dyDescent="0.3">
      <c r="A47">
        <v>24</v>
      </c>
      <c r="B47" t="s">
        <v>84</v>
      </c>
      <c r="C47" t="s">
        <v>79</v>
      </c>
      <c r="D47" t="s">
        <v>80</v>
      </c>
      <c r="F47" s="22">
        <f t="shared" si="5"/>
        <v>0</v>
      </c>
      <c r="G47" s="22">
        <f t="shared" si="5"/>
        <v>1</v>
      </c>
      <c r="H47" s="26">
        <f t="shared" si="5"/>
        <v>0</v>
      </c>
      <c r="I47">
        <f t="shared" si="5"/>
        <v>0</v>
      </c>
      <c r="J47">
        <f t="shared" si="5"/>
        <v>1</v>
      </c>
      <c r="K47">
        <f t="shared" si="5"/>
        <v>3</v>
      </c>
      <c r="L47">
        <f t="shared" si="5"/>
        <v>0</v>
      </c>
      <c r="M47">
        <v>174426.4</v>
      </c>
      <c r="N47">
        <v>696425.6</v>
      </c>
      <c r="O47">
        <v>698015.6</v>
      </c>
      <c r="P47">
        <v>118189.4</v>
      </c>
      <c r="Q47">
        <v>421878</v>
      </c>
      <c r="R47">
        <v>46091.6</v>
      </c>
      <c r="S47">
        <v>263375</v>
      </c>
      <c r="T47">
        <v>1593990</v>
      </c>
      <c r="U47">
        <v>1417343.6</v>
      </c>
      <c r="V47">
        <v>189907.4</v>
      </c>
      <c r="W47">
        <v>1251032.8</v>
      </c>
      <c r="Y47">
        <v>0.40414972938597199</v>
      </c>
      <c r="Z47">
        <v>0.81047295057214797</v>
      </c>
      <c r="AA47">
        <v>0.76506509846076365</v>
      </c>
      <c r="AB47">
        <v>0.33899150539655232</v>
      </c>
      <c r="AC47">
        <v>0.65646875058300791</v>
      </c>
      <c r="AD47">
        <v>0.10617763297632329</v>
      </c>
      <c r="AE47">
        <v>0.46432906328700491</v>
      </c>
      <c r="AF47">
        <v>0.74492714991793041</v>
      </c>
      <c r="AG47">
        <v>0.89668927933089437</v>
      </c>
      <c r="AH47">
        <v>0.63401607731357212</v>
      </c>
      <c r="AI47">
        <v>1.4898880199994891</v>
      </c>
      <c r="AK47">
        <v>0.40414972938597199</v>
      </c>
      <c r="AL47">
        <v>0.27382143097929651</v>
      </c>
      <c r="AM47">
        <v>0.24727075607515869</v>
      </c>
      <c r="AN47">
        <v>0.33899150539655232</v>
      </c>
      <c r="AO47">
        <v>0.22604531059041619</v>
      </c>
      <c r="AP47">
        <v>0.10617763297632329</v>
      </c>
      <c r="AQ47">
        <v>0.1688868871890008</v>
      </c>
      <c r="AR47">
        <v>0.38739276146516199</v>
      </c>
      <c r="AS47">
        <v>0.14413656583055851</v>
      </c>
      <c r="AT47">
        <v>0.63401607731357212</v>
      </c>
      <c r="AU47">
        <v>0.75384559775702653</v>
      </c>
      <c r="AW47">
        <v>9.5754762785509193E-2</v>
      </c>
      <c r="AY47">
        <f t="shared" si="3"/>
        <v>6.7968000000000004E-3</v>
      </c>
      <c r="AZ47" t="str">
        <f t="shared" si="1"/>
        <v/>
      </c>
      <c r="BA47" t="str">
        <f t="shared" si="1"/>
        <v/>
      </c>
      <c r="BB47">
        <f t="shared" si="1"/>
        <v>6.7968000000000004E-3</v>
      </c>
    </row>
    <row r="48" spans="1:54" x14ac:dyDescent="0.3">
      <c r="A48">
        <v>24</v>
      </c>
      <c r="B48" t="s">
        <v>85</v>
      </c>
      <c r="C48" t="s">
        <v>79</v>
      </c>
      <c r="D48" t="s">
        <v>80</v>
      </c>
      <c r="F48" s="22">
        <f t="shared" si="5"/>
        <v>0</v>
      </c>
      <c r="G48" s="22">
        <f t="shared" si="5"/>
        <v>0</v>
      </c>
      <c r="H48" s="26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1288500.6000000001</v>
      </c>
      <c r="N48">
        <v>1164260.3999999999</v>
      </c>
      <c r="O48">
        <v>1183291.6000000001</v>
      </c>
      <c r="P48">
        <v>3816746.6</v>
      </c>
      <c r="Q48">
        <v>406998.8</v>
      </c>
      <c r="R48">
        <v>2546991.6</v>
      </c>
      <c r="S48">
        <v>641480</v>
      </c>
      <c r="T48">
        <v>3675553.6</v>
      </c>
      <c r="U48">
        <v>2535603.7999999998</v>
      </c>
      <c r="V48">
        <v>4715473</v>
      </c>
      <c r="W48">
        <v>1645888.8</v>
      </c>
      <c r="Y48">
        <v>1.2369638839736581</v>
      </c>
      <c r="Z48">
        <v>1.0228377473074941</v>
      </c>
      <c r="AA48">
        <v>0.99947549346834419</v>
      </c>
      <c r="AB48">
        <v>1.771094971999992</v>
      </c>
      <c r="AC48">
        <v>0.55887711898540149</v>
      </c>
      <c r="AD48">
        <v>1.8073458683677019</v>
      </c>
      <c r="AE48">
        <v>0.83012011069804426</v>
      </c>
      <c r="AF48">
        <v>2.4120165928732602</v>
      </c>
      <c r="AG48">
        <v>1.770052270637825</v>
      </c>
      <c r="AH48">
        <v>2.298088540509343</v>
      </c>
      <c r="AI48">
        <v>1.7537981544621291</v>
      </c>
      <c r="AK48">
        <v>1.2369638839736581</v>
      </c>
      <c r="AL48">
        <v>0.34973689857870338</v>
      </c>
      <c r="AM48">
        <v>0.32907074820250271</v>
      </c>
      <c r="AN48">
        <v>1.771094971999992</v>
      </c>
      <c r="AO48">
        <v>0.19130173179437401</v>
      </c>
      <c r="AP48">
        <v>1.8073458683677019</v>
      </c>
      <c r="AQ48">
        <v>0.28748512021265932</v>
      </c>
      <c r="AR48">
        <v>1.300084875710309</v>
      </c>
      <c r="AS48">
        <v>0.25758388806134458</v>
      </c>
      <c r="AT48">
        <v>2.298088540509343</v>
      </c>
      <c r="AU48">
        <v>0.95916627058759329</v>
      </c>
      <c r="AW48">
        <v>9.2151561193168099E-2</v>
      </c>
      <c r="AY48">
        <f t="shared" si="3"/>
        <v>0.16646399999999989</v>
      </c>
      <c r="AZ48" t="str">
        <f t="shared" si="1"/>
        <v/>
      </c>
      <c r="BA48" t="str">
        <f t="shared" si="1"/>
        <v/>
      </c>
      <c r="BB48">
        <f t="shared" si="1"/>
        <v>0.16646399999999989</v>
      </c>
    </row>
    <row r="49" spans="1:54" x14ac:dyDescent="0.3">
      <c r="A49">
        <v>24</v>
      </c>
      <c r="B49" t="s">
        <v>86</v>
      </c>
      <c r="C49" t="s">
        <v>79</v>
      </c>
      <c r="D49" t="s">
        <v>80</v>
      </c>
      <c r="F49" s="22">
        <f t="shared" si="5"/>
        <v>0</v>
      </c>
      <c r="G49" s="22">
        <f t="shared" si="5"/>
        <v>0</v>
      </c>
      <c r="H49" s="26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4168175.6</v>
      </c>
      <c r="N49">
        <v>3293637.6</v>
      </c>
      <c r="O49">
        <v>3400879.6</v>
      </c>
      <c r="P49">
        <v>1915012.4</v>
      </c>
      <c r="Q49">
        <v>1399333</v>
      </c>
      <c r="R49">
        <v>4672986</v>
      </c>
      <c r="S49">
        <v>2641234.7999999998</v>
      </c>
      <c r="T49">
        <v>3641754.6</v>
      </c>
      <c r="U49">
        <v>2595432.4</v>
      </c>
      <c r="V49">
        <v>19853249.399999999</v>
      </c>
      <c r="W49">
        <v>5925919</v>
      </c>
      <c r="Y49">
        <v>3.3350633791647848</v>
      </c>
      <c r="Z49">
        <v>2.4397087753750379</v>
      </c>
      <c r="AA49">
        <v>2.453070086007938</v>
      </c>
      <c r="AB49">
        <v>1.9419765183934941</v>
      </c>
      <c r="AC49">
        <v>1.116856727364939</v>
      </c>
      <c r="AD49">
        <v>3.878885699994862</v>
      </c>
      <c r="AE49">
        <v>2.2510975930839781</v>
      </c>
      <c r="AF49">
        <v>2.4267679005861278</v>
      </c>
      <c r="AG49">
        <v>1.875957443425432</v>
      </c>
      <c r="AH49">
        <v>6.7125892363954334</v>
      </c>
      <c r="AI49">
        <v>4.5550625461153684</v>
      </c>
      <c r="AK49">
        <v>3.3350633791647848</v>
      </c>
      <c r="AL49">
        <v>0.70838478924706583</v>
      </c>
      <c r="AM49">
        <v>0.73602991960942743</v>
      </c>
      <c r="AN49">
        <v>1.9419765183934941</v>
      </c>
      <c r="AO49">
        <v>0.34760550578939731</v>
      </c>
      <c r="AP49">
        <v>3.878885699994862</v>
      </c>
      <c r="AQ49">
        <v>0.59301799079403283</v>
      </c>
      <c r="AR49">
        <v>1.313763817632571</v>
      </c>
      <c r="AS49">
        <v>0.27645416157320141</v>
      </c>
      <c r="AT49">
        <v>6.7125892363954334</v>
      </c>
      <c r="AU49">
        <v>2.859504305152222</v>
      </c>
      <c r="AW49">
        <v>9.9258491862565232E-2</v>
      </c>
      <c r="AY49">
        <f t="shared" si="3"/>
        <v>-0.17567999999999989</v>
      </c>
      <c r="AZ49" t="str">
        <f t="shared" si="1"/>
        <v/>
      </c>
      <c r="BA49">
        <f t="shared" si="1"/>
        <v>-0.17567999999999989</v>
      </c>
      <c r="BB49" t="str">
        <f t="shared" si="1"/>
        <v/>
      </c>
    </row>
    <row r="50" spans="1:54" x14ac:dyDescent="0.3">
      <c r="A50">
        <v>24</v>
      </c>
      <c r="B50" t="s">
        <v>87</v>
      </c>
      <c r="C50" t="s">
        <v>79</v>
      </c>
      <c r="D50" t="s">
        <v>80</v>
      </c>
      <c r="F50" s="22">
        <f t="shared" si="5"/>
        <v>0</v>
      </c>
      <c r="G50" s="22">
        <f t="shared" si="5"/>
        <v>1</v>
      </c>
      <c r="H50" s="26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834728.2</v>
      </c>
      <c r="N50">
        <v>489066.8</v>
      </c>
      <c r="O50">
        <v>499271.4</v>
      </c>
      <c r="P50">
        <v>454213.6</v>
      </c>
      <c r="Q50">
        <v>206555.8</v>
      </c>
      <c r="R50">
        <v>482158.4</v>
      </c>
      <c r="S50">
        <v>146052</v>
      </c>
      <c r="T50">
        <v>1669069.4</v>
      </c>
      <c r="U50">
        <v>1466802</v>
      </c>
      <c r="V50">
        <v>1529697</v>
      </c>
      <c r="W50">
        <v>442084</v>
      </c>
      <c r="Y50">
        <v>0.96531927050091326</v>
      </c>
      <c r="Z50">
        <v>0.62237176639027891</v>
      </c>
      <c r="AA50">
        <v>0.58452241509221492</v>
      </c>
      <c r="AB50">
        <v>0.72424843439366671</v>
      </c>
      <c r="AC50">
        <v>0.42938906280905942</v>
      </c>
      <c r="AD50">
        <v>0.70924208303913472</v>
      </c>
      <c r="AE50">
        <v>0.30252793827094138</v>
      </c>
      <c r="AF50">
        <v>0.81198379308916624</v>
      </c>
      <c r="AG50">
        <v>0.93545142849907281</v>
      </c>
      <c r="AH50">
        <v>1.5131643706001341</v>
      </c>
      <c r="AI50">
        <v>1.032238785596564</v>
      </c>
      <c r="AK50">
        <v>0.96531927050091326</v>
      </c>
      <c r="AL50">
        <v>0.2319608588702976</v>
      </c>
      <c r="AM50">
        <v>0.20319440341554579</v>
      </c>
      <c r="AN50">
        <v>0.72424843439366671</v>
      </c>
      <c r="AO50">
        <v>0.15152103960863311</v>
      </c>
      <c r="AP50">
        <v>0.70924208303913472</v>
      </c>
      <c r="AQ50">
        <v>0.12315431861206889</v>
      </c>
      <c r="AR50">
        <v>0.42155314222909512</v>
      </c>
      <c r="AS50">
        <v>0.16356600914150471</v>
      </c>
      <c r="AT50">
        <v>1.5131643706001341</v>
      </c>
      <c r="AU50">
        <v>0.55213023019023244</v>
      </c>
      <c r="AW50">
        <v>0.10317390332929779</v>
      </c>
      <c r="AY50">
        <f t="shared" si="3"/>
        <v>2.4191999999999998E-3</v>
      </c>
      <c r="AZ50">
        <f t="shared" si="1"/>
        <v>2.4191999999999998E-3</v>
      </c>
      <c r="BA50" t="str">
        <f t="shared" si="1"/>
        <v/>
      </c>
      <c r="BB50">
        <f t="shared" si="1"/>
        <v>2.4191999999999998E-3</v>
      </c>
    </row>
    <row r="51" spans="1:54" x14ac:dyDescent="0.3">
      <c r="A51">
        <v>24</v>
      </c>
      <c r="B51" t="s">
        <v>88</v>
      </c>
      <c r="C51" t="s">
        <v>89</v>
      </c>
      <c r="D51" t="s">
        <v>80</v>
      </c>
      <c r="F51" s="22">
        <f t="shared" ref="F51:L58" si="6">F697</f>
        <v>0</v>
      </c>
      <c r="G51" s="22">
        <f t="shared" si="6"/>
        <v>0</v>
      </c>
      <c r="H51" s="26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850734.6</v>
      </c>
      <c r="N51">
        <v>661175.80000000005</v>
      </c>
      <c r="O51">
        <v>661224</v>
      </c>
      <c r="P51">
        <v>1214729.8</v>
      </c>
      <c r="Q51">
        <v>364754.8</v>
      </c>
      <c r="R51">
        <v>624043.4</v>
      </c>
      <c r="S51">
        <v>390163.6</v>
      </c>
      <c r="T51">
        <v>1601118</v>
      </c>
      <c r="U51">
        <v>1522275</v>
      </c>
      <c r="V51">
        <v>3652711</v>
      </c>
      <c r="W51">
        <v>671310.6</v>
      </c>
      <c r="Y51">
        <v>1.1226440983824431</v>
      </c>
      <c r="Z51">
        <v>0.82930745519697668</v>
      </c>
      <c r="AA51">
        <v>0.79242463600821789</v>
      </c>
      <c r="AB51">
        <v>1.6330786930047909</v>
      </c>
      <c r="AC51">
        <v>0.65179819096229041</v>
      </c>
      <c r="AD51">
        <v>0.78687030524015422</v>
      </c>
      <c r="AE51">
        <v>0.62358354148454964</v>
      </c>
      <c r="AF51">
        <v>0.75571357305161657</v>
      </c>
      <c r="AG51">
        <v>1.065199735015631</v>
      </c>
      <c r="AH51">
        <v>2.2757783399429168</v>
      </c>
      <c r="AI51">
        <v>1.2519515489693731</v>
      </c>
      <c r="AK51">
        <v>1.1226440983824431</v>
      </c>
      <c r="AL51">
        <v>0.38838388244621458</v>
      </c>
      <c r="AM51">
        <v>0.34755332488566631</v>
      </c>
      <c r="AN51">
        <v>1.6330786930047909</v>
      </c>
      <c r="AO51">
        <v>0.3107513327791821</v>
      </c>
      <c r="AP51">
        <v>0.78687030524015422</v>
      </c>
      <c r="AQ51">
        <v>0.32123521156609058</v>
      </c>
      <c r="AR51">
        <v>0.39470162326470021</v>
      </c>
      <c r="AS51">
        <v>0.2259877677541226</v>
      </c>
      <c r="AT51">
        <v>2.2757783399429168</v>
      </c>
      <c r="AU51">
        <v>0.73766467673704028</v>
      </c>
      <c r="AW51">
        <v>0.16196488798595959</v>
      </c>
      <c r="AY51">
        <f t="shared" si="3"/>
        <v>-0.1629849599999999</v>
      </c>
      <c r="AZ51" t="str">
        <f t="shared" si="1"/>
        <v/>
      </c>
      <c r="BA51">
        <f t="shared" si="1"/>
        <v>-0.1629849599999999</v>
      </c>
      <c r="BB51" t="str">
        <f t="shared" si="1"/>
        <v/>
      </c>
    </row>
    <row r="52" spans="1:54" x14ac:dyDescent="0.3">
      <c r="A52">
        <v>24</v>
      </c>
      <c r="B52" t="s">
        <v>90</v>
      </c>
      <c r="C52" t="s">
        <v>89</v>
      </c>
      <c r="D52" t="s">
        <v>80</v>
      </c>
      <c r="F52" s="22">
        <f t="shared" si="6"/>
        <v>0</v>
      </c>
      <c r="G52" s="22">
        <f t="shared" si="6"/>
        <v>1</v>
      </c>
      <c r="H52" s="26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3365850.8</v>
      </c>
      <c r="N52">
        <v>2461725</v>
      </c>
      <c r="O52">
        <v>2501892.4</v>
      </c>
      <c r="P52">
        <v>3064852.8</v>
      </c>
      <c r="Q52">
        <v>1256610.3999999999</v>
      </c>
      <c r="R52">
        <v>7547928</v>
      </c>
      <c r="S52">
        <v>2193060.4</v>
      </c>
      <c r="T52">
        <v>3681378.4</v>
      </c>
      <c r="U52">
        <v>2373029</v>
      </c>
      <c r="V52">
        <v>8997238.5999999996</v>
      </c>
      <c r="W52">
        <v>3000957.2</v>
      </c>
      <c r="Y52">
        <v>2.7219935907982289</v>
      </c>
      <c r="Z52">
        <v>1.9985278810840099</v>
      </c>
      <c r="AA52">
        <v>1.9678111549001189</v>
      </c>
      <c r="AB52">
        <v>2.5759876309952232</v>
      </c>
      <c r="AC52">
        <v>1.3560415784129869</v>
      </c>
      <c r="AD52">
        <v>5.521965220104903</v>
      </c>
      <c r="AE52">
        <v>2.0166041625197981</v>
      </c>
      <c r="AF52">
        <v>2.466730261780322</v>
      </c>
      <c r="AG52">
        <v>1.7547399714123459</v>
      </c>
      <c r="AH52">
        <v>3.5449849400203681</v>
      </c>
      <c r="AI52">
        <v>3.12332619172521</v>
      </c>
      <c r="AK52">
        <v>2.7219935907982289</v>
      </c>
      <c r="AL52">
        <v>0.74388920078054066</v>
      </c>
      <c r="AM52">
        <v>0.72011303901672363</v>
      </c>
      <c r="AN52">
        <v>2.5759876309952232</v>
      </c>
      <c r="AO52">
        <v>0.59677549321204426</v>
      </c>
      <c r="AP52">
        <v>5.521965220104903</v>
      </c>
      <c r="AQ52">
        <v>0.73626756812445815</v>
      </c>
      <c r="AR52">
        <v>1.339928604569286</v>
      </c>
      <c r="AS52">
        <v>0.3134173946455121</v>
      </c>
      <c r="AT52">
        <v>3.5449849400203681</v>
      </c>
      <c r="AU52">
        <v>2.015403760550543</v>
      </c>
      <c r="AW52">
        <v>0.16901739025488491</v>
      </c>
      <c r="AY52">
        <f t="shared" si="3"/>
        <v>-5.1839999999999997E-2</v>
      </c>
      <c r="AZ52" t="str">
        <f t="shared" si="1"/>
        <v/>
      </c>
      <c r="BA52">
        <f t="shared" si="1"/>
        <v>-5.1839999999999997E-2</v>
      </c>
      <c r="BB52" t="str">
        <f t="shared" si="1"/>
        <v/>
      </c>
    </row>
    <row r="53" spans="1:54" x14ac:dyDescent="0.3">
      <c r="A53">
        <v>24</v>
      </c>
      <c r="B53" t="s">
        <v>91</v>
      </c>
      <c r="C53" t="s">
        <v>89</v>
      </c>
      <c r="D53" t="s">
        <v>80</v>
      </c>
      <c r="F53" s="22">
        <f t="shared" si="6"/>
        <v>0</v>
      </c>
      <c r="G53" s="22">
        <f t="shared" si="6"/>
        <v>1</v>
      </c>
      <c r="H53" s="26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1565479.8</v>
      </c>
      <c r="N53">
        <v>897285.4</v>
      </c>
      <c r="O53">
        <v>912101.4</v>
      </c>
      <c r="P53">
        <v>2370344.7999999998</v>
      </c>
      <c r="Q53">
        <v>552475.4</v>
      </c>
      <c r="R53">
        <v>2250249.4</v>
      </c>
      <c r="S53">
        <v>488433.6</v>
      </c>
      <c r="T53">
        <v>3631753.4</v>
      </c>
      <c r="U53">
        <v>2299794.6</v>
      </c>
      <c r="V53">
        <v>6979039</v>
      </c>
      <c r="W53">
        <v>1359520.2</v>
      </c>
      <c r="Y53">
        <v>1.4255956070497631</v>
      </c>
      <c r="Z53">
        <v>0.93562420019879933</v>
      </c>
      <c r="AA53">
        <v>0.88574461038224395</v>
      </c>
      <c r="AB53">
        <v>1.4656313401879739</v>
      </c>
      <c r="AC53">
        <v>0.69901493197539821</v>
      </c>
      <c r="AD53">
        <v>1.8088376013096421</v>
      </c>
      <c r="AE53">
        <v>0.6509998017922044</v>
      </c>
      <c r="AF53">
        <v>2.331351005844772</v>
      </c>
      <c r="AG53">
        <v>1.630899523664266</v>
      </c>
      <c r="AH53">
        <v>2.924799926066771</v>
      </c>
      <c r="AI53">
        <v>1.6030695586930961</v>
      </c>
      <c r="AK53">
        <v>1.4255956070497631</v>
      </c>
      <c r="AL53">
        <v>0.38514832253567882</v>
      </c>
      <c r="AM53">
        <v>0.33842059732414781</v>
      </c>
      <c r="AN53">
        <v>1.4656313401879739</v>
      </c>
      <c r="AO53">
        <v>0.30765112178632992</v>
      </c>
      <c r="AP53">
        <v>1.8088376013096421</v>
      </c>
      <c r="AQ53">
        <v>0.27077515101991589</v>
      </c>
      <c r="AR53">
        <v>1.2632869226858019</v>
      </c>
      <c r="AS53">
        <v>0.2823586865328252</v>
      </c>
      <c r="AT53">
        <v>2.924799926066771</v>
      </c>
      <c r="AU53">
        <v>0.85525801321491601</v>
      </c>
      <c r="AW53">
        <v>0.18635882940143339</v>
      </c>
      <c r="AY53">
        <f t="shared" si="3"/>
        <v>0.79487999999999981</v>
      </c>
      <c r="AZ53">
        <f t="shared" si="1"/>
        <v>0.79487999999999981</v>
      </c>
      <c r="BA53" t="str">
        <f t="shared" si="1"/>
        <v/>
      </c>
      <c r="BB53">
        <f t="shared" si="1"/>
        <v>0.79487999999999981</v>
      </c>
    </row>
    <row r="54" spans="1:54" x14ac:dyDescent="0.3">
      <c r="A54">
        <v>24</v>
      </c>
      <c r="B54" t="s">
        <v>92</v>
      </c>
      <c r="C54" t="s">
        <v>89</v>
      </c>
      <c r="D54" t="s">
        <v>80</v>
      </c>
      <c r="F54" s="22">
        <f t="shared" si="6"/>
        <v>0</v>
      </c>
      <c r="G54" s="22">
        <f t="shared" si="6"/>
        <v>0</v>
      </c>
      <c r="H54" s="26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287687.40000000002</v>
      </c>
      <c r="N54">
        <v>493066.8</v>
      </c>
      <c r="O54">
        <v>494408</v>
      </c>
      <c r="P54">
        <v>160147.79999999999</v>
      </c>
      <c r="Q54">
        <v>168926.2</v>
      </c>
      <c r="R54">
        <v>82896.600000000006</v>
      </c>
      <c r="S54">
        <v>114328</v>
      </c>
      <c r="T54">
        <v>1665567.2</v>
      </c>
      <c r="U54">
        <v>1522165.8</v>
      </c>
      <c r="V54">
        <v>300129.59999999998</v>
      </c>
      <c r="W54">
        <v>341513.6</v>
      </c>
      <c r="Y54">
        <v>0.47189376074820749</v>
      </c>
      <c r="Z54">
        <v>0.68646357320249085</v>
      </c>
      <c r="AA54">
        <v>0.630790178431198</v>
      </c>
      <c r="AB54">
        <v>0.38201056559919377</v>
      </c>
      <c r="AC54">
        <v>0.42851295600994488</v>
      </c>
      <c r="AD54">
        <v>0.17584649221971629</v>
      </c>
      <c r="AE54">
        <v>0.3184936291538179</v>
      </c>
      <c r="AF54">
        <v>0.81714706537313764</v>
      </c>
      <c r="AG54">
        <v>1.06249864497222</v>
      </c>
      <c r="AH54">
        <v>0.76039157160557802</v>
      </c>
      <c r="AI54">
        <v>0.95671618683263659</v>
      </c>
      <c r="AK54">
        <v>0.47189376074820749</v>
      </c>
      <c r="AL54">
        <v>0.30202272012829778</v>
      </c>
      <c r="AM54">
        <v>0.26413138145580878</v>
      </c>
      <c r="AN54">
        <v>0.38201056559919377</v>
      </c>
      <c r="AO54">
        <v>0.1983019310049712</v>
      </c>
      <c r="AP54">
        <v>0.17584649221971629</v>
      </c>
      <c r="AQ54">
        <v>0.17570058209821579</v>
      </c>
      <c r="AR54">
        <v>0.41916983355768023</v>
      </c>
      <c r="AS54">
        <v>0.21975120543502269</v>
      </c>
      <c r="AT54">
        <v>0.76039157160557802</v>
      </c>
      <c r="AU54">
        <v>0.5224577284883708</v>
      </c>
      <c r="AW54">
        <v>0.17061610003001981</v>
      </c>
      <c r="AY54">
        <f t="shared" si="3"/>
        <v>-0.58005503999999974</v>
      </c>
      <c r="AZ54" t="str">
        <f t="shared" si="1"/>
        <v/>
      </c>
      <c r="BA54">
        <f t="shared" si="1"/>
        <v>-0.58005503999999974</v>
      </c>
      <c r="BB54" t="str">
        <f t="shared" si="1"/>
        <v/>
      </c>
    </row>
    <row r="55" spans="1:54" x14ac:dyDescent="0.3">
      <c r="A55">
        <v>24</v>
      </c>
      <c r="B55" t="s">
        <v>93</v>
      </c>
      <c r="C55" t="s">
        <v>89</v>
      </c>
      <c r="D55" t="s">
        <v>80</v>
      </c>
      <c r="F55" s="22">
        <f t="shared" si="6"/>
        <v>0</v>
      </c>
      <c r="G55" s="22">
        <f t="shared" si="6"/>
        <v>1</v>
      </c>
      <c r="H55" s="26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174426.4</v>
      </c>
      <c r="N55">
        <v>550558.4</v>
      </c>
      <c r="O55">
        <v>550643</v>
      </c>
      <c r="P55">
        <v>118189.4</v>
      </c>
      <c r="Q55">
        <v>242588.79999999999</v>
      </c>
      <c r="R55">
        <v>46091.6</v>
      </c>
      <c r="S55">
        <v>196880.6</v>
      </c>
      <c r="T55">
        <v>1593990</v>
      </c>
      <c r="U55">
        <v>1512772.4</v>
      </c>
      <c r="V55">
        <v>189907.4</v>
      </c>
      <c r="W55">
        <v>844105</v>
      </c>
      <c r="Y55">
        <v>0.36293132677674289</v>
      </c>
      <c r="Z55">
        <v>0.72023327443748708</v>
      </c>
      <c r="AA55">
        <v>0.67333769574761393</v>
      </c>
      <c r="AB55">
        <v>0.33822603239677851</v>
      </c>
      <c r="AC55">
        <v>0.50757490821415563</v>
      </c>
      <c r="AD55">
        <v>0.1042449229862541</v>
      </c>
      <c r="AE55">
        <v>0.43906311192549757</v>
      </c>
      <c r="AF55">
        <v>0.72196944407187402</v>
      </c>
      <c r="AG55">
        <v>1.019222809188068</v>
      </c>
      <c r="AH55">
        <v>0.64451805278658869</v>
      </c>
      <c r="AI55">
        <v>1.159562022890896</v>
      </c>
      <c r="AK55">
        <v>0.36293132677674289</v>
      </c>
      <c r="AL55">
        <v>0.29329640502110121</v>
      </c>
      <c r="AM55">
        <v>0.24704609559848889</v>
      </c>
      <c r="AN55">
        <v>0.33822603239677851</v>
      </c>
      <c r="AO55">
        <v>0.22007197439670559</v>
      </c>
      <c r="AP55">
        <v>0.1042449229862541</v>
      </c>
      <c r="AQ55">
        <v>0.2235187457408756</v>
      </c>
      <c r="AR55">
        <v>0.37549838628619908</v>
      </c>
      <c r="AS55">
        <v>0.21393177197314789</v>
      </c>
      <c r="AT55">
        <v>0.64451805278658869</v>
      </c>
      <c r="AU55">
        <v>0.58988940264098344</v>
      </c>
      <c r="AW55">
        <v>0.17307565039955081</v>
      </c>
      <c r="AY55">
        <f t="shared" si="3"/>
        <v>-0.58005503999999974</v>
      </c>
      <c r="AZ55" t="str">
        <f t="shared" si="1"/>
        <v/>
      </c>
      <c r="BA55">
        <f t="shared" si="1"/>
        <v>-0.58005503999999974</v>
      </c>
      <c r="BB55" t="str">
        <f t="shared" si="1"/>
        <v/>
      </c>
    </row>
    <row r="56" spans="1:54" x14ac:dyDescent="0.3">
      <c r="A56">
        <v>24</v>
      </c>
      <c r="B56" t="s">
        <v>94</v>
      </c>
      <c r="C56" t="s">
        <v>89</v>
      </c>
      <c r="D56" t="s">
        <v>80</v>
      </c>
      <c r="F56" s="22">
        <f t="shared" si="6"/>
        <v>0</v>
      </c>
      <c r="G56" s="22">
        <f t="shared" si="6"/>
        <v>0</v>
      </c>
      <c r="H56" s="26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1288500.6000000001</v>
      </c>
      <c r="N56">
        <v>907859.2</v>
      </c>
      <c r="O56">
        <v>917791.8</v>
      </c>
      <c r="P56">
        <v>3816746.6</v>
      </c>
      <c r="Q56">
        <v>349108.4</v>
      </c>
      <c r="R56">
        <v>2546991.6</v>
      </c>
      <c r="S56">
        <v>636301.80000000005</v>
      </c>
      <c r="T56">
        <v>3675553.6</v>
      </c>
      <c r="U56">
        <v>2301937.7999999998</v>
      </c>
      <c r="V56">
        <v>4715473</v>
      </c>
      <c r="W56">
        <v>1076739.3999999999</v>
      </c>
      <c r="Y56">
        <v>1.2514994257595391</v>
      </c>
      <c r="Z56">
        <v>0.90508751040324564</v>
      </c>
      <c r="AA56">
        <v>0.90282560172490778</v>
      </c>
      <c r="AB56">
        <v>1.7448129349970261</v>
      </c>
      <c r="AC56">
        <v>0.57305237576365475</v>
      </c>
      <c r="AD56">
        <v>1.80755673525855</v>
      </c>
      <c r="AE56">
        <v>0.76681509856134655</v>
      </c>
      <c r="AF56">
        <v>2.421907815849409</v>
      </c>
      <c r="AG56">
        <v>1.6710522766690701</v>
      </c>
      <c r="AH56">
        <v>2.2970569573808461</v>
      </c>
      <c r="AI56">
        <v>1.5172698394861071</v>
      </c>
      <c r="AK56">
        <v>1.2514994257595391</v>
      </c>
      <c r="AL56">
        <v>0.34433839600533239</v>
      </c>
      <c r="AM56">
        <v>0.34081712518818669</v>
      </c>
      <c r="AN56">
        <v>1.7448129349970261</v>
      </c>
      <c r="AO56">
        <v>0.23422919979784629</v>
      </c>
      <c r="AP56">
        <v>1.80755673525855</v>
      </c>
      <c r="AQ56">
        <v>0.33292569778859621</v>
      </c>
      <c r="AR56">
        <v>1.3097110004629939</v>
      </c>
      <c r="AS56">
        <v>0.29877750971354539</v>
      </c>
      <c r="AT56">
        <v>2.2970569573808461</v>
      </c>
      <c r="AU56">
        <v>0.84774108077399435</v>
      </c>
      <c r="AW56">
        <v>0.13836969444528219</v>
      </c>
      <c r="AY56">
        <f t="shared" si="3"/>
        <v>0.79487999999999981</v>
      </c>
      <c r="AZ56">
        <f t="shared" si="1"/>
        <v>0.79487999999999981</v>
      </c>
      <c r="BA56" t="str">
        <f t="shared" si="1"/>
        <v/>
      </c>
      <c r="BB56">
        <f t="shared" si="1"/>
        <v>0.79487999999999981</v>
      </c>
    </row>
    <row r="57" spans="1:54" x14ac:dyDescent="0.3">
      <c r="A57">
        <v>24</v>
      </c>
      <c r="B57" t="s">
        <v>95</v>
      </c>
      <c r="C57" t="s">
        <v>89</v>
      </c>
      <c r="D57" t="s">
        <v>80</v>
      </c>
      <c r="F57" s="22">
        <f t="shared" si="6"/>
        <v>0</v>
      </c>
      <c r="G57" s="22">
        <f t="shared" si="6"/>
        <v>0</v>
      </c>
      <c r="H57" s="26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4168175.6</v>
      </c>
      <c r="N57">
        <v>2736043.6</v>
      </c>
      <c r="O57">
        <v>2805856.2</v>
      </c>
      <c r="P57">
        <v>1915012.4</v>
      </c>
      <c r="Q57">
        <v>1020458.6</v>
      </c>
      <c r="R57">
        <v>4672986</v>
      </c>
      <c r="S57">
        <v>2149633</v>
      </c>
      <c r="T57">
        <v>3641754.6</v>
      </c>
      <c r="U57">
        <v>2357886.2000000002</v>
      </c>
      <c r="V57">
        <v>19853249.399999999</v>
      </c>
      <c r="W57">
        <v>3984271.6</v>
      </c>
      <c r="Y57">
        <v>3.2887844013981522</v>
      </c>
      <c r="Z57">
        <v>2.093734720163047</v>
      </c>
      <c r="AA57">
        <v>2.1090868091210719</v>
      </c>
      <c r="AB57">
        <v>1.930186388798756</v>
      </c>
      <c r="AC57">
        <v>1.114788948593195</v>
      </c>
      <c r="AD57">
        <v>3.7809920608066019</v>
      </c>
      <c r="AE57">
        <v>1.9028308221604679</v>
      </c>
      <c r="AF57">
        <v>2.3763395938090981</v>
      </c>
      <c r="AG57">
        <v>1.705483684036881</v>
      </c>
      <c r="AH57">
        <v>6.6625583311542869</v>
      </c>
      <c r="AI57">
        <v>3.3300051811616869</v>
      </c>
      <c r="AK57">
        <v>3.2887844013981522</v>
      </c>
      <c r="AL57">
        <v>0.78069812036119401</v>
      </c>
      <c r="AM57">
        <v>0.79247453836724158</v>
      </c>
      <c r="AN57">
        <v>1.930186388798756</v>
      </c>
      <c r="AO57">
        <v>0.47231120099895629</v>
      </c>
      <c r="AP57">
        <v>3.7809920608066019</v>
      </c>
      <c r="AQ57">
        <v>0.62527013323269787</v>
      </c>
      <c r="AR57">
        <v>1.2823275212198491</v>
      </c>
      <c r="AS57">
        <v>0.31428950270637868</v>
      </c>
      <c r="AT57">
        <v>6.6625583311542869</v>
      </c>
      <c r="AU57">
        <v>2.0244470698293302</v>
      </c>
      <c r="AW57">
        <v>0.15489567820914091</v>
      </c>
      <c r="AY57">
        <f t="shared" si="3"/>
        <v>-5.1839999999999997E-2</v>
      </c>
      <c r="AZ57" t="str">
        <f t="shared" si="1"/>
        <v/>
      </c>
      <c r="BA57">
        <f t="shared" si="1"/>
        <v>-5.1839999999999997E-2</v>
      </c>
      <c r="BB57" t="str">
        <f t="shared" si="1"/>
        <v/>
      </c>
    </row>
    <row r="58" spans="1:54" x14ac:dyDescent="0.3">
      <c r="A58">
        <v>24</v>
      </c>
      <c r="B58" t="s">
        <v>96</v>
      </c>
      <c r="C58" t="s">
        <v>89</v>
      </c>
      <c r="D58" t="s">
        <v>80</v>
      </c>
      <c r="F58" s="22">
        <f t="shared" si="6"/>
        <v>0</v>
      </c>
      <c r="G58" s="22">
        <f t="shared" si="6"/>
        <v>1</v>
      </c>
      <c r="H58" s="26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834728.2</v>
      </c>
      <c r="N58">
        <v>621377.4</v>
      </c>
      <c r="O58">
        <v>629273.4</v>
      </c>
      <c r="P58">
        <v>454213.6</v>
      </c>
      <c r="Q58">
        <v>237094</v>
      </c>
      <c r="R58">
        <v>482158.4</v>
      </c>
      <c r="S58">
        <v>218123.4</v>
      </c>
      <c r="T58">
        <v>1669069.4</v>
      </c>
      <c r="U58">
        <v>1528465.6</v>
      </c>
      <c r="V58">
        <v>1529697</v>
      </c>
      <c r="W58">
        <v>666637.6</v>
      </c>
      <c r="Y58">
        <v>0.97794163087382913</v>
      </c>
      <c r="Z58">
        <v>0.77203420447185633</v>
      </c>
      <c r="AA58">
        <v>0.74280624454841016</v>
      </c>
      <c r="AB58">
        <v>0.71635661780019289</v>
      </c>
      <c r="AC58">
        <v>0.53081281521590429</v>
      </c>
      <c r="AD58">
        <v>0.71779674934223292</v>
      </c>
      <c r="AE58">
        <v>0.44792017224244768</v>
      </c>
      <c r="AF58">
        <v>0.8140996803529561</v>
      </c>
      <c r="AG58">
        <v>1.053496787557378</v>
      </c>
      <c r="AH58">
        <v>1.4868038694374259</v>
      </c>
      <c r="AI58">
        <v>1.1875727206934239</v>
      </c>
      <c r="AK58">
        <v>0.97794163087382913</v>
      </c>
      <c r="AL58">
        <v>0.30249898573383682</v>
      </c>
      <c r="AM58">
        <v>0.27549090506508939</v>
      </c>
      <c r="AN58">
        <v>0.71635661780019289</v>
      </c>
      <c r="AO58">
        <v>0.2317067291995045</v>
      </c>
      <c r="AP58">
        <v>0.71779674934223292</v>
      </c>
      <c r="AQ58">
        <v>0.22935903049074111</v>
      </c>
      <c r="AR58">
        <v>0.42258436838164931</v>
      </c>
      <c r="AS58">
        <v>0.2290049007162451</v>
      </c>
      <c r="AT58">
        <v>1.4868038694374259</v>
      </c>
      <c r="AU58">
        <v>0.6139904962852597</v>
      </c>
      <c r="AW58">
        <v>0.16031400798819961</v>
      </c>
      <c r="AY58">
        <f t="shared" si="3"/>
        <v>-0.1629849599999999</v>
      </c>
      <c r="AZ58" t="str">
        <f t="shared" si="1"/>
        <v/>
      </c>
      <c r="BA58">
        <f t="shared" si="1"/>
        <v>-0.1629849599999999</v>
      </c>
      <c r="BB58" t="str">
        <f t="shared" si="1"/>
        <v/>
      </c>
    </row>
    <row r="59" spans="1:54" x14ac:dyDescent="0.3">
      <c r="F59" s="22"/>
      <c r="G59" s="22"/>
      <c r="H59" s="26"/>
    </row>
    <row r="60" spans="1:54" x14ac:dyDescent="0.3">
      <c r="F60" s="22"/>
      <c r="G60" s="22"/>
      <c r="H60" s="26"/>
    </row>
    <row r="61" spans="1:54" x14ac:dyDescent="0.3">
      <c r="F61" s="22"/>
      <c r="G61" s="22"/>
      <c r="H61" s="26"/>
    </row>
    <row r="62" spans="1:54" x14ac:dyDescent="0.3">
      <c r="F62" s="22"/>
      <c r="G62" s="22"/>
      <c r="H62" s="26"/>
    </row>
    <row r="63" spans="1:54" x14ac:dyDescent="0.3">
      <c r="F63" s="22"/>
      <c r="G63" s="22"/>
      <c r="H63" s="26"/>
    </row>
    <row r="64" spans="1:54" x14ac:dyDescent="0.3">
      <c r="F64" s="22"/>
      <c r="G64" s="22"/>
      <c r="H64" s="26"/>
    </row>
    <row r="65" spans="6:8" x14ac:dyDescent="0.3">
      <c r="F65" s="22"/>
      <c r="G65" s="22"/>
      <c r="H65" s="26"/>
    </row>
    <row r="66" spans="6:8" x14ac:dyDescent="0.3">
      <c r="F66" s="22"/>
      <c r="G66" s="22"/>
      <c r="H66" s="26"/>
    </row>
    <row r="67" spans="6:8" x14ac:dyDescent="0.3">
      <c r="F67" s="22"/>
      <c r="G67" s="22"/>
      <c r="H67" s="26"/>
    </row>
    <row r="68" spans="6:8" x14ac:dyDescent="0.3">
      <c r="F68" s="22"/>
      <c r="G68" s="22"/>
      <c r="H68" s="26"/>
    </row>
    <row r="69" spans="6:8" x14ac:dyDescent="0.3">
      <c r="F69" s="22"/>
      <c r="G69" s="22"/>
      <c r="H69" s="26"/>
    </row>
    <row r="70" spans="6:8" x14ac:dyDescent="0.3">
      <c r="F70" s="22"/>
      <c r="G70" s="22"/>
      <c r="H70" s="26"/>
    </row>
    <row r="71" spans="6:8" x14ac:dyDescent="0.3">
      <c r="F71" s="22"/>
      <c r="G71" s="22"/>
      <c r="H71" s="26"/>
    </row>
    <row r="72" spans="6:8" x14ac:dyDescent="0.3">
      <c r="F72" s="22"/>
      <c r="G72" s="22"/>
      <c r="H72" s="26"/>
    </row>
    <row r="73" spans="6:8" x14ac:dyDescent="0.3">
      <c r="F73" s="22"/>
      <c r="G73" s="22"/>
      <c r="H73" s="26"/>
    </row>
    <row r="74" spans="6:8" x14ac:dyDescent="0.3">
      <c r="F74" s="22"/>
      <c r="G74" s="22"/>
      <c r="H74" s="26"/>
    </row>
    <row r="75" spans="6:8" x14ac:dyDescent="0.3">
      <c r="F75" s="22"/>
      <c r="G75" s="22"/>
      <c r="H75" s="26"/>
    </row>
    <row r="76" spans="6:8" x14ac:dyDescent="0.3">
      <c r="F76" s="22"/>
      <c r="G76" s="22"/>
      <c r="H76" s="26"/>
    </row>
    <row r="77" spans="6:8" x14ac:dyDescent="0.3">
      <c r="F77" s="22"/>
      <c r="G77" s="22"/>
      <c r="H77" s="26"/>
    </row>
    <row r="78" spans="6:8" x14ac:dyDescent="0.3">
      <c r="F78" s="22"/>
      <c r="G78" s="22"/>
      <c r="H78" s="26"/>
    </row>
    <row r="79" spans="6:8" x14ac:dyDescent="0.3">
      <c r="F79" s="22"/>
      <c r="G79" s="22"/>
      <c r="H79" s="26"/>
    </row>
    <row r="80" spans="6:8" x14ac:dyDescent="0.3">
      <c r="F80" s="22"/>
      <c r="G80" s="22"/>
      <c r="H80" s="26"/>
    </row>
    <row r="81" spans="6:8" x14ac:dyDescent="0.3">
      <c r="F81" s="22"/>
      <c r="G81" s="22"/>
      <c r="H81" s="26"/>
    </row>
    <row r="82" spans="6:8" x14ac:dyDescent="0.3">
      <c r="F82" s="22"/>
      <c r="G82" s="22"/>
      <c r="H82" s="26"/>
    </row>
    <row r="83" spans="6:8" x14ac:dyDescent="0.3">
      <c r="F83" s="22"/>
      <c r="G83" s="22"/>
      <c r="H83" s="26"/>
    </row>
    <row r="84" spans="6:8" x14ac:dyDescent="0.3">
      <c r="F84" s="22"/>
      <c r="G84" s="22"/>
      <c r="H84" s="26"/>
    </row>
    <row r="85" spans="6:8" x14ac:dyDescent="0.3">
      <c r="F85" s="22"/>
      <c r="G85" s="22"/>
      <c r="H85" s="26"/>
    </row>
    <row r="86" spans="6:8" x14ac:dyDescent="0.3">
      <c r="F86" s="22"/>
      <c r="G86" s="22"/>
      <c r="H86" s="26"/>
    </row>
    <row r="87" spans="6:8" x14ac:dyDescent="0.3">
      <c r="F87" s="22"/>
      <c r="G87" s="22"/>
      <c r="H87" s="26"/>
    </row>
    <row r="88" spans="6:8" x14ac:dyDescent="0.3">
      <c r="F88" s="22"/>
      <c r="G88" s="22"/>
      <c r="H88" s="26"/>
    </row>
    <row r="89" spans="6:8" x14ac:dyDescent="0.3">
      <c r="F89" s="22"/>
      <c r="G89" s="22"/>
      <c r="H89" s="26"/>
    </row>
    <row r="90" spans="6:8" x14ac:dyDescent="0.3">
      <c r="F90" s="22"/>
      <c r="G90" s="22"/>
      <c r="H90" s="26"/>
    </row>
    <row r="91" spans="6:8" x14ac:dyDescent="0.3">
      <c r="F91" s="22"/>
      <c r="G91" s="22"/>
      <c r="H91" s="26"/>
    </row>
    <row r="92" spans="6:8" x14ac:dyDescent="0.3">
      <c r="F92" s="22"/>
      <c r="G92" s="22"/>
      <c r="H92" s="26"/>
    </row>
    <row r="93" spans="6:8" x14ac:dyDescent="0.3">
      <c r="F93" s="22"/>
      <c r="G93" s="22"/>
      <c r="H93" s="26"/>
    </row>
    <row r="94" spans="6:8" x14ac:dyDescent="0.3">
      <c r="F94" s="22"/>
      <c r="G94" s="22"/>
      <c r="H94" s="26"/>
    </row>
    <row r="95" spans="6:8" x14ac:dyDescent="0.3">
      <c r="F95" s="22"/>
      <c r="G95" s="22"/>
      <c r="H95" s="26"/>
    </row>
    <row r="96" spans="6:8" x14ac:dyDescent="0.3">
      <c r="F96" s="22"/>
      <c r="G96" s="22"/>
      <c r="H96" s="26"/>
    </row>
    <row r="97" spans="6:8" x14ac:dyDescent="0.3">
      <c r="F97" s="22"/>
      <c r="G97" s="22"/>
      <c r="H97" s="26"/>
    </row>
    <row r="98" spans="6:8" x14ac:dyDescent="0.3">
      <c r="F98" s="22"/>
      <c r="G98" s="22"/>
      <c r="H98" s="26"/>
    </row>
    <row r="99" spans="6:8" x14ac:dyDescent="0.3">
      <c r="F99" s="22"/>
      <c r="G99" s="22"/>
      <c r="H99" s="26"/>
    </row>
    <row r="100" spans="6:8" x14ac:dyDescent="0.3">
      <c r="F100" s="22"/>
      <c r="G100" s="22"/>
      <c r="H100" s="26"/>
    </row>
    <row r="101" spans="6:8" x14ac:dyDescent="0.3">
      <c r="F101" s="22"/>
      <c r="G101" s="22"/>
      <c r="H101" s="26"/>
    </row>
    <row r="102" spans="6:8" x14ac:dyDescent="0.3">
      <c r="F102" s="22"/>
      <c r="G102" s="22"/>
      <c r="H102" s="26"/>
    </row>
    <row r="103" spans="6:8" x14ac:dyDescent="0.3">
      <c r="F103" s="22"/>
      <c r="G103" s="22"/>
      <c r="H103" s="26"/>
    </row>
    <row r="104" spans="6:8" x14ac:dyDescent="0.3">
      <c r="F104" s="22"/>
      <c r="G104" s="22"/>
      <c r="H104" s="26"/>
    </row>
    <row r="105" spans="6:8" x14ac:dyDescent="0.3">
      <c r="F105" s="22"/>
      <c r="G105" s="22"/>
      <c r="H105" s="26"/>
    </row>
    <row r="106" spans="6:8" x14ac:dyDescent="0.3">
      <c r="F106" s="22"/>
      <c r="G106" s="22"/>
      <c r="H106" s="26"/>
    </row>
    <row r="107" spans="6:8" x14ac:dyDescent="0.3">
      <c r="F107" s="22"/>
      <c r="G107" s="22"/>
      <c r="H107" s="26"/>
    </row>
    <row r="108" spans="6:8" x14ac:dyDescent="0.3">
      <c r="F108" s="22"/>
      <c r="G108" s="22"/>
      <c r="H108" s="26"/>
    </row>
    <row r="109" spans="6:8" x14ac:dyDescent="0.3">
      <c r="F109" s="22"/>
      <c r="G109" s="22"/>
      <c r="H109" s="26"/>
    </row>
    <row r="110" spans="6:8" x14ac:dyDescent="0.3">
      <c r="F110" s="22"/>
      <c r="G110" s="22"/>
      <c r="H110" s="26"/>
    </row>
    <row r="111" spans="6:8" x14ac:dyDescent="0.3">
      <c r="F111" s="22"/>
      <c r="G111" s="22"/>
      <c r="H111" s="26"/>
    </row>
    <row r="112" spans="6:8" x14ac:dyDescent="0.3">
      <c r="F112" s="22"/>
      <c r="G112" s="22"/>
      <c r="H112" s="26"/>
    </row>
    <row r="113" spans="6:8" x14ac:dyDescent="0.3">
      <c r="F113" s="22"/>
      <c r="G113" s="22"/>
      <c r="H113" s="26"/>
    </row>
    <row r="114" spans="6:8" x14ac:dyDescent="0.3">
      <c r="F114" s="22"/>
      <c r="G114" s="22"/>
      <c r="H114" s="26"/>
    </row>
    <row r="115" spans="6:8" x14ac:dyDescent="0.3">
      <c r="F115" s="22"/>
      <c r="G115" s="22"/>
      <c r="H115" s="26"/>
    </row>
    <row r="116" spans="6:8" x14ac:dyDescent="0.3">
      <c r="F116" s="22"/>
      <c r="G116" s="22"/>
      <c r="H116" s="26"/>
    </row>
    <row r="117" spans="6:8" x14ac:dyDescent="0.3">
      <c r="F117" s="22"/>
      <c r="G117" s="22"/>
      <c r="H117" s="26"/>
    </row>
    <row r="118" spans="6:8" x14ac:dyDescent="0.3">
      <c r="F118" s="22"/>
      <c r="G118" s="22"/>
      <c r="H118" s="26"/>
    </row>
    <row r="119" spans="6:8" x14ac:dyDescent="0.3">
      <c r="F119" s="22"/>
      <c r="G119" s="22"/>
      <c r="H119" s="26"/>
    </row>
    <row r="120" spans="6:8" x14ac:dyDescent="0.3">
      <c r="F120" s="22"/>
      <c r="G120" s="22"/>
      <c r="H120" s="26"/>
    </row>
    <row r="121" spans="6:8" x14ac:dyDescent="0.3">
      <c r="F121" s="22"/>
      <c r="G121" s="22"/>
      <c r="H121" s="26"/>
    </row>
    <row r="122" spans="6:8" x14ac:dyDescent="0.3">
      <c r="F122" s="22"/>
      <c r="G122" s="22"/>
      <c r="H122" s="26"/>
    </row>
    <row r="123" spans="6:8" x14ac:dyDescent="0.3">
      <c r="F123" s="22"/>
      <c r="G123" s="22"/>
      <c r="H123" s="26"/>
    </row>
    <row r="124" spans="6:8" x14ac:dyDescent="0.3">
      <c r="F124" s="22"/>
      <c r="G124" s="22"/>
      <c r="H124" s="26"/>
    </row>
    <row r="125" spans="6:8" x14ac:dyDescent="0.3">
      <c r="F125" s="22"/>
      <c r="G125" s="22"/>
      <c r="H125" s="26"/>
    </row>
    <row r="126" spans="6:8" x14ac:dyDescent="0.3">
      <c r="F126" s="22"/>
      <c r="G126" s="22"/>
      <c r="H126" s="26"/>
    </row>
    <row r="127" spans="6:8" x14ac:dyDescent="0.3">
      <c r="F127" s="22"/>
      <c r="G127" s="22"/>
      <c r="H127" s="26"/>
    </row>
    <row r="128" spans="6:8" x14ac:dyDescent="0.3">
      <c r="F128" s="22"/>
      <c r="G128" s="22"/>
      <c r="H128" s="26"/>
    </row>
    <row r="129" spans="6:8" x14ac:dyDescent="0.3">
      <c r="F129" s="22"/>
      <c r="G129" s="22"/>
      <c r="H129" s="26"/>
    </row>
    <row r="130" spans="6:8" x14ac:dyDescent="0.3">
      <c r="F130" s="22"/>
      <c r="G130" s="22"/>
      <c r="H130" s="26"/>
    </row>
    <row r="131" spans="6:8" x14ac:dyDescent="0.3">
      <c r="F131" s="22"/>
      <c r="G131" s="22"/>
      <c r="H131" s="26"/>
    </row>
    <row r="132" spans="6:8" x14ac:dyDescent="0.3">
      <c r="F132" s="22"/>
      <c r="G132" s="22"/>
      <c r="H132" s="26"/>
    </row>
    <row r="133" spans="6:8" x14ac:dyDescent="0.3">
      <c r="F133" s="22"/>
      <c r="G133" s="22"/>
      <c r="H133" s="26"/>
    </row>
    <row r="134" spans="6:8" x14ac:dyDescent="0.3">
      <c r="F134" s="22"/>
      <c r="G134" s="22"/>
      <c r="H134" s="26"/>
    </row>
    <row r="135" spans="6:8" x14ac:dyDescent="0.3">
      <c r="F135" s="22"/>
      <c r="G135" s="22"/>
      <c r="H135" s="26"/>
    </row>
    <row r="136" spans="6:8" x14ac:dyDescent="0.3">
      <c r="F136" s="22"/>
      <c r="G136" s="22"/>
      <c r="H136" s="26"/>
    </row>
    <row r="137" spans="6:8" x14ac:dyDescent="0.3">
      <c r="F137" s="22"/>
      <c r="G137" s="22"/>
      <c r="H137" s="26"/>
    </row>
    <row r="138" spans="6:8" x14ac:dyDescent="0.3">
      <c r="F138" s="22"/>
      <c r="G138" s="22"/>
      <c r="H138" s="26"/>
    </row>
    <row r="139" spans="6:8" x14ac:dyDescent="0.3">
      <c r="F139" s="22"/>
      <c r="G139" s="22"/>
      <c r="H139" s="26"/>
    </row>
    <row r="140" spans="6:8" x14ac:dyDescent="0.3">
      <c r="F140" s="22"/>
      <c r="G140" s="22"/>
      <c r="H140" s="26"/>
    </row>
    <row r="141" spans="6:8" x14ac:dyDescent="0.3">
      <c r="F141" s="22"/>
      <c r="G141" s="22"/>
      <c r="H141" s="26"/>
    </row>
    <row r="142" spans="6:8" x14ac:dyDescent="0.3">
      <c r="F142" s="22"/>
      <c r="G142" s="22"/>
      <c r="H142" s="26"/>
    </row>
    <row r="143" spans="6:8" x14ac:dyDescent="0.3">
      <c r="F143" s="22"/>
      <c r="G143" s="22"/>
      <c r="H143" s="26"/>
    </row>
    <row r="144" spans="6:8" x14ac:dyDescent="0.3">
      <c r="F144" s="22"/>
      <c r="G144" s="22"/>
      <c r="H144" s="26"/>
    </row>
    <row r="145" spans="6:8" x14ac:dyDescent="0.3">
      <c r="F145" s="22"/>
      <c r="G145" s="22"/>
      <c r="H145" s="26"/>
    </row>
    <row r="146" spans="6:8" x14ac:dyDescent="0.3">
      <c r="F146" s="22"/>
      <c r="G146" s="22"/>
      <c r="H146" s="26"/>
    </row>
    <row r="147" spans="6:8" x14ac:dyDescent="0.3">
      <c r="F147" s="22"/>
      <c r="G147" s="22"/>
      <c r="H147" s="26"/>
    </row>
    <row r="148" spans="6:8" x14ac:dyDescent="0.3">
      <c r="F148" s="22"/>
      <c r="G148" s="22"/>
      <c r="H148" s="26"/>
    </row>
    <row r="149" spans="6:8" x14ac:dyDescent="0.3">
      <c r="F149" s="22"/>
      <c r="G149" s="22"/>
      <c r="H149" s="26"/>
    </row>
    <row r="150" spans="6:8" x14ac:dyDescent="0.3">
      <c r="F150" s="22"/>
      <c r="G150" s="22"/>
      <c r="H150" s="26"/>
    </row>
    <row r="151" spans="6:8" x14ac:dyDescent="0.3">
      <c r="F151" s="22"/>
      <c r="G151" s="22"/>
      <c r="H151" s="26"/>
    </row>
    <row r="152" spans="6:8" x14ac:dyDescent="0.3">
      <c r="F152" s="22"/>
      <c r="G152" s="22"/>
      <c r="H152" s="26"/>
    </row>
    <row r="153" spans="6:8" x14ac:dyDescent="0.3">
      <c r="F153" s="22"/>
      <c r="G153" s="22"/>
      <c r="H153" s="26"/>
    </row>
    <row r="154" spans="6:8" x14ac:dyDescent="0.3">
      <c r="F154" s="22"/>
      <c r="G154" s="22"/>
      <c r="H154" s="26"/>
    </row>
    <row r="155" spans="6:8" x14ac:dyDescent="0.3">
      <c r="F155" s="22"/>
      <c r="G155" s="22"/>
      <c r="H155" s="26"/>
    </row>
    <row r="156" spans="6:8" x14ac:dyDescent="0.3">
      <c r="F156" s="22"/>
      <c r="G156" s="22"/>
      <c r="H156" s="26"/>
    </row>
    <row r="157" spans="6:8" x14ac:dyDescent="0.3">
      <c r="F157" s="22"/>
      <c r="G157" s="22"/>
      <c r="H157" s="26"/>
    </row>
    <row r="158" spans="6:8" x14ac:dyDescent="0.3">
      <c r="F158" s="22"/>
      <c r="G158" s="22"/>
      <c r="H158" s="26"/>
    </row>
    <row r="159" spans="6:8" x14ac:dyDescent="0.3">
      <c r="F159" s="22"/>
      <c r="G159" s="22"/>
      <c r="H159" s="26"/>
    </row>
    <row r="160" spans="6:8" x14ac:dyDescent="0.3">
      <c r="F160" s="22"/>
      <c r="G160" s="22"/>
      <c r="H160" s="26"/>
    </row>
    <row r="161" spans="6:8" x14ac:dyDescent="0.3">
      <c r="F161" s="22"/>
      <c r="G161" s="22"/>
      <c r="H161" s="26"/>
    </row>
    <row r="162" spans="6:8" x14ac:dyDescent="0.3">
      <c r="F162" s="22"/>
      <c r="G162" s="22"/>
      <c r="H162" s="26"/>
    </row>
    <row r="163" spans="6:8" x14ac:dyDescent="0.3">
      <c r="F163" s="22"/>
      <c r="G163" s="22"/>
      <c r="H163" s="26"/>
    </row>
    <row r="164" spans="6:8" x14ac:dyDescent="0.3">
      <c r="F164" s="22"/>
      <c r="G164" s="22"/>
      <c r="H164" s="26"/>
    </row>
    <row r="165" spans="6:8" x14ac:dyDescent="0.3">
      <c r="F165" s="22"/>
      <c r="G165" s="22"/>
      <c r="H165" s="26"/>
    </row>
    <row r="166" spans="6:8" x14ac:dyDescent="0.3">
      <c r="F166" s="22"/>
      <c r="G166" s="22"/>
      <c r="H166" s="26"/>
    </row>
    <row r="167" spans="6:8" x14ac:dyDescent="0.3">
      <c r="F167" s="22"/>
      <c r="G167" s="22"/>
      <c r="H167" s="26"/>
    </row>
    <row r="168" spans="6:8" x14ac:dyDescent="0.3">
      <c r="F168" s="22"/>
      <c r="G168" s="22"/>
      <c r="H168" s="26"/>
    </row>
    <row r="169" spans="6:8" x14ac:dyDescent="0.3">
      <c r="F169" s="22"/>
      <c r="G169" s="22"/>
      <c r="H169" s="26"/>
    </row>
    <row r="170" spans="6:8" x14ac:dyDescent="0.3">
      <c r="F170" s="22"/>
      <c r="G170" s="22"/>
      <c r="H170" s="26"/>
    </row>
    <row r="171" spans="6:8" x14ac:dyDescent="0.3">
      <c r="F171" s="22"/>
      <c r="G171" s="22"/>
      <c r="H171" s="26"/>
    </row>
    <row r="172" spans="6:8" x14ac:dyDescent="0.3">
      <c r="F172" s="22"/>
      <c r="G172" s="22"/>
      <c r="H172" s="26"/>
    </row>
    <row r="173" spans="6:8" x14ac:dyDescent="0.3">
      <c r="F173" s="22"/>
      <c r="G173" s="22"/>
      <c r="H173" s="26"/>
    </row>
    <row r="174" spans="6:8" x14ac:dyDescent="0.3">
      <c r="F174" s="22"/>
      <c r="G174" s="22"/>
      <c r="H174" s="26"/>
    </row>
    <row r="175" spans="6:8" x14ac:dyDescent="0.3">
      <c r="F175" s="22"/>
      <c r="G175" s="22"/>
      <c r="H175" s="26"/>
    </row>
    <row r="176" spans="6:8" x14ac:dyDescent="0.3">
      <c r="F176" s="22"/>
      <c r="G176" s="22"/>
      <c r="H176" s="26"/>
    </row>
    <row r="177" spans="6:8" x14ac:dyDescent="0.3">
      <c r="F177" s="22"/>
      <c r="G177" s="22"/>
      <c r="H177" s="26"/>
    </row>
    <row r="178" spans="6:8" x14ac:dyDescent="0.3">
      <c r="F178" s="22"/>
      <c r="G178" s="22"/>
      <c r="H178" s="26"/>
    </row>
    <row r="179" spans="6:8" x14ac:dyDescent="0.3">
      <c r="F179" s="22"/>
      <c r="G179" s="22"/>
      <c r="H179" s="26"/>
    </row>
    <row r="180" spans="6:8" x14ac:dyDescent="0.3">
      <c r="F180" s="22"/>
      <c r="G180" s="22"/>
      <c r="H180" s="26"/>
    </row>
    <row r="181" spans="6:8" x14ac:dyDescent="0.3">
      <c r="F181" s="22"/>
      <c r="G181" s="22"/>
      <c r="H181" s="26"/>
    </row>
    <row r="182" spans="6:8" x14ac:dyDescent="0.3">
      <c r="F182" s="22"/>
      <c r="G182" s="22"/>
      <c r="H182" s="26"/>
    </row>
    <row r="183" spans="6:8" x14ac:dyDescent="0.3">
      <c r="F183" s="22"/>
      <c r="G183" s="22"/>
      <c r="H183" s="26"/>
    </row>
    <row r="184" spans="6:8" x14ac:dyDescent="0.3">
      <c r="F184" s="22"/>
      <c r="G184" s="22"/>
      <c r="H184" s="26"/>
    </row>
    <row r="185" spans="6:8" x14ac:dyDescent="0.3">
      <c r="F185" s="22"/>
      <c r="G185" s="22"/>
      <c r="H185" s="26"/>
    </row>
    <row r="186" spans="6:8" x14ac:dyDescent="0.3">
      <c r="F186" s="22"/>
      <c r="G186" s="22"/>
      <c r="H186" s="26"/>
    </row>
    <row r="187" spans="6:8" x14ac:dyDescent="0.3">
      <c r="F187" s="22"/>
      <c r="G187" s="22"/>
      <c r="H187" s="26"/>
    </row>
    <row r="188" spans="6:8" x14ac:dyDescent="0.3">
      <c r="F188" s="22"/>
      <c r="G188" s="22"/>
      <c r="H188" s="26"/>
    </row>
    <row r="189" spans="6:8" x14ac:dyDescent="0.3">
      <c r="F189" s="22"/>
      <c r="G189" s="22"/>
      <c r="H189" s="26"/>
    </row>
    <row r="190" spans="6:8" x14ac:dyDescent="0.3">
      <c r="F190" s="22"/>
      <c r="G190" s="22"/>
      <c r="H190" s="26"/>
    </row>
    <row r="191" spans="6:8" x14ac:dyDescent="0.3">
      <c r="F191" s="22"/>
      <c r="G191" s="22"/>
      <c r="H191" s="26"/>
    </row>
    <row r="192" spans="6:8" x14ac:dyDescent="0.3">
      <c r="F192" s="22"/>
      <c r="G192" s="22"/>
      <c r="H192" s="26"/>
    </row>
    <row r="193" spans="6:8" x14ac:dyDescent="0.3">
      <c r="F193" s="22"/>
      <c r="G193" s="22"/>
      <c r="H193" s="26"/>
    </row>
    <row r="194" spans="6:8" x14ac:dyDescent="0.3">
      <c r="F194" s="22"/>
      <c r="G194" s="22"/>
      <c r="H194" s="26"/>
    </row>
    <row r="195" spans="6:8" x14ac:dyDescent="0.3">
      <c r="F195" s="22"/>
      <c r="G195" s="22"/>
      <c r="H195" s="26"/>
    </row>
    <row r="196" spans="6:8" x14ac:dyDescent="0.3">
      <c r="F196" s="22"/>
      <c r="G196" s="22"/>
      <c r="H196" s="26"/>
    </row>
    <row r="197" spans="6:8" x14ac:dyDescent="0.3">
      <c r="F197" s="22"/>
      <c r="G197" s="22"/>
      <c r="H197" s="26"/>
    </row>
    <row r="198" spans="6:8" x14ac:dyDescent="0.3">
      <c r="F198" s="22"/>
      <c r="G198" s="22"/>
      <c r="H198" s="26"/>
    </row>
    <row r="199" spans="6:8" x14ac:dyDescent="0.3">
      <c r="F199" s="22"/>
      <c r="G199" s="22"/>
      <c r="H199" s="26"/>
    </row>
    <row r="200" spans="6:8" x14ac:dyDescent="0.3">
      <c r="F200" s="22"/>
      <c r="G200" s="22"/>
      <c r="H200" s="26"/>
    </row>
    <row r="201" spans="6:8" x14ac:dyDescent="0.3">
      <c r="F201" s="22"/>
      <c r="G201" s="22"/>
      <c r="H201" s="26"/>
    </row>
    <row r="202" spans="6:8" x14ac:dyDescent="0.3">
      <c r="F202" s="22"/>
      <c r="G202" s="22"/>
      <c r="H202" s="26"/>
    </row>
    <row r="203" spans="6:8" x14ac:dyDescent="0.3">
      <c r="F203" s="22"/>
      <c r="G203" s="22"/>
      <c r="H203" s="26"/>
    </row>
    <row r="204" spans="6:8" x14ac:dyDescent="0.3">
      <c r="F204" s="22"/>
      <c r="G204" s="22"/>
      <c r="H204" s="26"/>
    </row>
    <row r="205" spans="6:8" x14ac:dyDescent="0.3">
      <c r="F205" s="22"/>
      <c r="G205" s="22"/>
      <c r="H205" s="26"/>
    </row>
    <row r="206" spans="6:8" x14ac:dyDescent="0.3">
      <c r="F206" s="22"/>
      <c r="G206" s="22"/>
      <c r="H206" s="26"/>
    </row>
    <row r="207" spans="6:8" x14ac:dyDescent="0.3">
      <c r="F207" s="22"/>
      <c r="G207" s="22"/>
      <c r="H207" s="26"/>
    </row>
    <row r="208" spans="6:8" x14ac:dyDescent="0.3">
      <c r="F208" s="22"/>
      <c r="G208" s="22"/>
      <c r="H208" s="26"/>
    </row>
    <row r="209" spans="6:8" x14ac:dyDescent="0.3">
      <c r="F209" s="22"/>
      <c r="G209" s="22"/>
      <c r="H209" s="26"/>
    </row>
    <row r="210" spans="6:8" x14ac:dyDescent="0.3">
      <c r="F210" s="22"/>
      <c r="G210" s="22"/>
      <c r="H210" s="26"/>
    </row>
    <row r="211" spans="6:8" x14ac:dyDescent="0.3">
      <c r="F211" s="22"/>
      <c r="G211" s="22"/>
      <c r="H211" s="26"/>
    </row>
    <row r="212" spans="6:8" x14ac:dyDescent="0.3">
      <c r="F212" s="22"/>
      <c r="G212" s="22"/>
      <c r="H212" s="26"/>
    </row>
    <row r="213" spans="6:8" x14ac:dyDescent="0.3">
      <c r="F213" s="22"/>
      <c r="G213" s="22"/>
      <c r="H213" s="26"/>
    </row>
    <row r="214" spans="6:8" x14ac:dyDescent="0.3">
      <c r="F214" s="22"/>
      <c r="G214" s="22"/>
      <c r="H214" s="26"/>
    </row>
    <row r="215" spans="6:8" x14ac:dyDescent="0.3">
      <c r="F215" s="22"/>
      <c r="G215" s="22"/>
      <c r="H215" s="26"/>
    </row>
    <row r="216" spans="6:8" x14ac:dyDescent="0.3">
      <c r="F216" s="22"/>
      <c r="G216" s="22"/>
      <c r="H216" s="26"/>
    </row>
    <row r="217" spans="6:8" x14ac:dyDescent="0.3">
      <c r="F217" s="22"/>
      <c r="G217" s="22"/>
      <c r="H217" s="26"/>
    </row>
    <row r="218" spans="6:8" x14ac:dyDescent="0.3">
      <c r="F218" s="22"/>
      <c r="G218" s="22"/>
      <c r="H218" s="26"/>
    </row>
    <row r="219" spans="6:8" x14ac:dyDescent="0.3">
      <c r="F219" s="22"/>
      <c r="G219" s="22"/>
      <c r="H219" s="26"/>
    </row>
    <row r="220" spans="6:8" x14ac:dyDescent="0.3">
      <c r="F220" s="22"/>
      <c r="G220" s="22"/>
      <c r="H220" s="26"/>
    </row>
    <row r="221" spans="6:8" x14ac:dyDescent="0.3">
      <c r="F221" s="22"/>
      <c r="G221" s="22"/>
      <c r="H221" s="26"/>
    </row>
    <row r="222" spans="6:8" x14ac:dyDescent="0.3">
      <c r="F222" s="22"/>
      <c r="G222" s="22"/>
      <c r="H222" s="26"/>
    </row>
    <row r="223" spans="6:8" x14ac:dyDescent="0.3">
      <c r="F223" s="22"/>
      <c r="G223" s="22"/>
      <c r="H223" s="26"/>
    </row>
    <row r="224" spans="6:8" x14ac:dyDescent="0.3">
      <c r="F224" s="22"/>
      <c r="G224" s="22"/>
      <c r="H224" s="26"/>
    </row>
    <row r="225" spans="6:8" x14ac:dyDescent="0.3">
      <c r="F225" s="22"/>
      <c r="G225" s="22"/>
      <c r="H225" s="26"/>
    </row>
    <row r="226" spans="6:8" x14ac:dyDescent="0.3">
      <c r="F226" s="22"/>
      <c r="G226" s="22"/>
      <c r="H226" s="26"/>
    </row>
    <row r="227" spans="6:8" x14ac:dyDescent="0.3">
      <c r="F227" s="22"/>
      <c r="G227" s="22"/>
      <c r="H227" s="26"/>
    </row>
    <row r="228" spans="6:8" x14ac:dyDescent="0.3">
      <c r="F228" s="22"/>
      <c r="G228" s="22"/>
      <c r="H228" s="26"/>
    </row>
    <row r="229" spans="6:8" x14ac:dyDescent="0.3">
      <c r="F229" s="22"/>
      <c r="G229" s="22"/>
      <c r="H229" s="26"/>
    </row>
    <row r="230" spans="6:8" x14ac:dyDescent="0.3">
      <c r="F230" s="22"/>
      <c r="G230" s="22"/>
      <c r="H230" s="26"/>
    </row>
    <row r="231" spans="6:8" x14ac:dyDescent="0.3">
      <c r="F231" s="22"/>
      <c r="G231" s="22"/>
      <c r="H231" s="26"/>
    </row>
    <row r="232" spans="6:8" x14ac:dyDescent="0.3">
      <c r="F232" s="22"/>
      <c r="G232" s="22"/>
      <c r="H232" s="26"/>
    </row>
    <row r="233" spans="6:8" x14ac:dyDescent="0.3">
      <c r="F233" s="22"/>
      <c r="G233" s="22"/>
      <c r="H233" s="26"/>
    </row>
    <row r="234" spans="6:8" x14ac:dyDescent="0.3">
      <c r="F234" s="22"/>
      <c r="G234" s="22"/>
      <c r="H234" s="26"/>
    </row>
    <row r="235" spans="6:8" x14ac:dyDescent="0.3">
      <c r="F235" s="22"/>
      <c r="G235" s="22"/>
      <c r="H235" s="26"/>
    </row>
    <row r="236" spans="6:8" x14ac:dyDescent="0.3">
      <c r="F236" s="22"/>
      <c r="G236" s="22"/>
      <c r="H236" s="26"/>
    </row>
    <row r="237" spans="6:8" x14ac:dyDescent="0.3">
      <c r="F237" s="22"/>
      <c r="G237" s="22"/>
      <c r="H237" s="26"/>
    </row>
    <row r="238" spans="6:8" x14ac:dyDescent="0.3">
      <c r="F238" s="22"/>
      <c r="G238" s="22"/>
      <c r="H238" s="26"/>
    </row>
    <row r="239" spans="6:8" x14ac:dyDescent="0.3">
      <c r="F239" s="22"/>
      <c r="G239" s="22"/>
      <c r="H239" s="26"/>
    </row>
    <row r="240" spans="6:8" x14ac:dyDescent="0.3">
      <c r="F240" s="22"/>
      <c r="G240" s="22"/>
      <c r="H240" s="26"/>
    </row>
    <row r="241" spans="6:8" x14ac:dyDescent="0.3">
      <c r="F241" s="22"/>
      <c r="G241" s="22"/>
      <c r="H241" s="26"/>
    </row>
    <row r="242" spans="6:8" x14ac:dyDescent="0.3">
      <c r="F242" s="22"/>
      <c r="G242" s="22"/>
      <c r="H242" s="26"/>
    </row>
    <row r="243" spans="6:8" x14ac:dyDescent="0.3">
      <c r="F243" s="22"/>
      <c r="G243" s="22"/>
      <c r="H243" s="26"/>
    </row>
    <row r="244" spans="6:8" x14ac:dyDescent="0.3">
      <c r="F244" s="22"/>
      <c r="G244" s="22"/>
      <c r="H244" s="26"/>
    </row>
    <row r="245" spans="6:8" x14ac:dyDescent="0.3">
      <c r="F245" s="22"/>
      <c r="G245" s="22"/>
      <c r="H245" s="26"/>
    </row>
    <row r="246" spans="6:8" x14ac:dyDescent="0.3">
      <c r="F246" s="22"/>
      <c r="G246" s="22"/>
      <c r="H246" s="26"/>
    </row>
    <row r="247" spans="6:8" x14ac:dyDescent="0.3">
      <c r="F247" s="22"/>
      <c r="G247" s="22"/>
      <c r="H247" s="26"/>
    </row>
    <row r="248" spans="6:8" x14ac:dyDescent="0.3">
      <c r="F248" s="22"/>
      <c r="G248" s="22"/>
      <c r="H248" s="26"/>
    </row>
    <row r="249" spans="6:8" x14ac:dyDescent="0.3">
      <c r="F249" s="22"/>
      <c r="G249" s="22"/>
      <c r="H249" s="26"/>
    </row>
    <row r="250" spans="6:8" x14ac:dyDescent="0.3">
      <c r="F250" s="22"/>
      <c r="G250" s="22"/>
      <c r="H250" s="26"/>
    </row>
    <row r="251" spans="6:8" x14ac:dyDescent="0.3">
      <c r="F251" s="22"/>
      <c r="G251" s="22"/>
      <c r="H251" s="26"/>
    </row>
    <row r="252" spans="6:8" x14ac:dyDescent="0.3">
      <c r="F252" s="22"/>
      <c r="G252" s="22"/>
      <c r="H252" s="26"/>
    </row>
    <row r="253" spans="6:8" x14ac:dyDescent="0.3">
      <c r="F253" s="22"/>
      <c r="G253" s="22"/>
      <c r="H253" s="26"/>
    </row>
    <row r="254" spans="6:8" x14ac:dyDescent="0.3">
      <c r="F254" s="22"/>
      <c r="G254" s="22"/>
      <c r="H254" s="26"/>
    </row>
    <row r="255" spans="6:8" x14ac:dyDescent="0.3">
      <c r="F255" s="22"/>
      <c r="G255" s="22"/>
      <c r="H255" s="26"/>
    </row>
    <row r="256" spans="6:8" x14ac:dyDescent="0.3">
      <c r="F256" s="22"/>
      <c r="G256" s="22"/>
      <c r="H256" s="26"/>
    </row>
    <row r="257" spans="6:8" x14ac:dyDescent="0.3">
      <c r="F257" s="22"/>
      <c r="G257" s="22"/>
      <c r="H257" s="26"/>
    </row>
    <row r="258" spans="6:8" x14ac:dyDescent="0.3">
      <c r="F258" s="22"/>
      <c r="G258" s="22"/>
      <c r="H258" s="26"/>
    </row>
    <row r="259" spans="6:8" x14ac:dyDescent="0.3">
      <c r="F259" s="22"/>
      <c r="G259" s="22"/>
      <c r="H259" s="26"/>
    </row>
    <row r="260" spans="6:8" x14ac:dyDescent="0.3">
      <c r="F260" s="22"/>
      <c r="G260" s="22"/>
      <c r="H260" s="26"/>
    </row>
    <row r="261" spans="6:8" x14ac:dyDescent="0.3">
      <c r="F261" s="22"/>
      <c r="G261" s="22"/>
      <c r="H261" s="26"/>
    </row>
    <row r="262" spans="6:8" x14ac:dyDescent="0.3">
      <c r="F262" s="22"/>
      <c r="G262" s="22"/>
      <c r="H262" s="26"/>
    </row>
    <row r="263" spans="6:8" x14ac:dyDescent="0.3">
      <c r="F263" s="22"/>
      <c r="G263" s="22"/>
      <c r="H263" s="26"/>
    </row>
    <row r="264" spans="6:8" x14ac:dyDescent="0.3">
      <c r="F264" s="22"/>
      <c r="G264" s="22"/>
      <c r="H264" s="26"/>
    </row>
    <row r="265" spans="6:8" x14ac:dyDescent="0.3">
      <c r="F265" s="22"/>
      <c r="G265" s="22"/>
      <c r="H265" s="26"/>
    </row>
    <row r="266" spans="6:8" x14ac:dyDescent="0.3">
      <c r="F266" s="22"/>
      <c r="G266" s="22"/>
      <c r="H266" s="26"/>
    </row>
    <row r="267" spans="6:8" x14ac:dyDescent="0.3">
      <c r="F267" s="22"/>
      <c r="G267" s="22"/>
      <c r="H267" s="26"/>
    </row>
    <row r="268" spans="6:8" x14ac:dyDescent="0.3">
      <c r="F268" s="22"/>
      <c r="G268" s="22"/>
      <c r="H268" s="26"/>
    </row>
    <row r="269" spans="6:8" x14ac:dyDescent="0.3">
      <c r="F269" s="22"/>
      <c r="G269" s="22"/>
      <c r="H269" s="26"/>
    </row>
    <row r="270" spans="6:8" x14ac:dyDescent="0.3">
      <c r="F270" s="22"/>
      <c r="G270" s="22"/>
      <c r="H270" s="26"/>
    </row>
    <row r="271" spans="6:8" x14ac:dyDescent="0.3">
      <c r="F271" s="22"/>
      <c r="G271" s="22"/>
      <c r="H271" s="26"/>
    </row>
    <row r="272" spans="6:8" x14ac:dyDescent="0.3">
      <c r="F272" s="22"/>
      <c r="G272" s="22"/>
      <c r="H272" s="26"/>
    </row>
    <row r="273" spans="6:8" x14ac:dyDescent="0.3">
      <c r="F273" s="22"/>
      <c r="G273" s="22"/>
      <c r="H273" s="26"/>
    </row>
    <row r="274" spans="6:8" x14ac:dyDescent="0.3">
      <c r="F274" s="22"/>
      <c r="G274" s="22"/>
      <c r="H274" s="26"/>
    </row>
    <row r="275" spans="6:8" x14ac:dyDescent="0.3">
      <c r="F275" s="22"/>
      <c r="G275" s="22"/>
      <c r="H275" s="26"/>
    </row>
    <row r="276" spans="6:8" x14ac:dyDescent="0.3">
      <c r="F276" s="22"/>
      <c r="G276" s="22"/>
      <c r="H276" s="26"/>
    </row>
    <row r="277" spans="6:8" x14ac:dyDescent="0.3">
      <c r="F277" s="22"/>
      <c r="G277" s="22"/>
      <c r="H277" s="26"/>
    </row>
    <row r="278" spans="6:8" x14ac:dyDescent="0.3">
      <c r="F278" s="22"/>
      <c r="G278" s="22"/>
      <c r="H278" s="26"/>
    </row>
    <row r="279" spans="6:8" x14ac:dyDescent="0.3">
      <c r="F279" s="22"/>
      <c r="G279" s="22"/>
      <c r="H279" s="26"/>
    </row>
    <row r="280" spans="6:8" x14ac:dyDescent="0.3">
      <c r="F280" s="22"/>
      <c r="G280" s="22"/>
      <c r="H280" s="26"/>
    </row>
    <row r="281" spans="6:8" x14ac:dyDescent="0.3">
      <c r="F281" s="22"/>
      <c r="G281" s="22"/>
      <c r="H281" s="26"/>
    </row>
    <row r="282" spans="6:8" x14ac:dyDescent="0.3">
      <c r="F282" s="22"/>
      <c r="G282" s="22"/>
      <c r="H282" s="26"/>
    </row>
    <row r="283" spans="6:8" x14ac:dyDescent="0.3">
      <c r="F283" s="22"/>
      <c r="G283" s="22"/>
      <c r="H283" s="26"/>
    </row>
    <row r="284" spans="6:8" x14ac:dyDescent="0.3">
      <c r="F284" s="22"/>
      <c r="G284" s="22"/>
      <c r="H284" s="26"/>
    </row>
    <row r="285" spans="6:8" x14ac:dyDescent="0.3">
      <c r="F285" s="22"/>
      <c r="G285" s="22"/>
      <c r="H285" s="26"/>
    </row>
    <row r="286" spans="6:8" x14ac:dyDescent="0.3">
      <c r="F286" s="22"/>
      <c r="G286" s="22"/>
      <c r="H286" s="26"/>
    </row>
    <row r="287" spans="6:8" x14ac:dyDescent="0.3">
      <c r="F287" s="22"/>
      <c r="G287" s="22"/>
      <c r="H287" s="26"/>
    </row>
    <row r="288" spans="6:8" x14ac:dyDescent="0.3">
      <c r="F288" s="22"/>
      <c r="G288" s="22"/>
      <c r="H288" s="26"/>
    </row>
    <row r="289" spans="6:49" x14ac:dyDescent="0.3">
      <c r="F289" s="22"/>
      <c r="G289" s="22"/>
      <c r="H289" s="26"/>
    </row>
    <row r="290" spans="6:49" x14ac:dyDescent="0.3">
      <c r="F290" s="22"/>
      <c r="G290" s="22"/>
      <c r="H290" s="26"/>
    </row>
    <row r="292" spans="6:49" x14ac:dyDescent="0.3">
      <c r="K292" s="27" t="s">
        <v>97</v>
      </c>
      <c r="L292" s="28">
        <f>X292</f>
        <v>0.6</v>
      </c>
      <c r="M292" s="29" t="s">
        <v>20</v>
      </c>
      <c r="N292" s="29" t="s">
        <v>7</v>
      </c>
      <c r="O292" s="29" t="s">
        <v>8</v>
      </c>
      <c r="P292" s="29" t="s">
        <v>22</v>
      </c>
      <c r="Q292" s="29" t="s">
        <v>9</v>
      </c>
      <c r="R292" s="29" t="s">
        <v>23</v>
      </c>
      <c r="S292" s="29" t="s">
        <v>10</v>
      </c>
      <c r="T292" s="29" t="s">
        <v>24</v>
      </c>
      <c r="U292" s="29" t="s">
        <v>11</v>
      </c>
      <c r="V292" s="29" t="s">
        <v>25</v>
      </c>
      <c r="W292" s="29" t="s">
        <v>12</v>
      </c>
      <c r="X292" s="30">
        <v>0.6</v>
      </c>
      <c r="Y292" s="29" t="s">
        <v>20</v>
      </c>
      <c r="Z292" s="29" t="s">
        <v>7</v>
      </c>
      <c r="AA292" s="29" t="s">
        <v>8</v>
      </c>
      <c r="AB292" s="29" t="s">
        <v>22</v>
      </c>
      <c r="AC292" s="29" t="s">
        <v>9</v>
      </c>
      <c r="AD292" s="29" t="s">
        <v>23</v>
      </c>
      <c r="AE292" s="29" t="s">
        <v>10</v>
      </c>
      <c r="AF292" s="29" t="s">
        <v>24</v>
      </c>
      <c r="AG292" s="29" t="s">
        <v>11</v>
      </c>
      <c r="AH292" s="29" t="s">
        <v>25</v>
      </c>
      <c r="AI292" s="29" t="s">
        <v>12</v>
      </c>
      <c r="AJ292" s="28">
        <f t="shared" ref="AJ292:AJ302" si="7">X292</f>
        <v>0.6</v>
      </c>
      <c r="AK292" s="29" t="s">
        <v>20</v>
      </c>
      <c r="AL292" s="29" t="s">
        <v>7</v>
      </c>
      <c r="AM292" s="29" t="s">
        <v>8</v>
      </c>
      <c r="AN292" s="29" t="s">
        <v>22</v>
      </c>
      <c r="AO292" s="29" t="s">
        <v>9</v>
      </c>
      <c r="AP292" s="29" t="s">
        <v>23</v>
      </c>
      <c r="AQ292" s="29" t="s">
        <v>10</v>
      </c>
      <c r="AR292" s="29" t="s">
        <v>24</v>
      </c>
      <c r="AS292" s="29" t="s">
        <v>11</v>
      </c>
      <c r="AT292" s="29" t="s">
        <v>25</v>
      </c>
      <c r="AU292" s="29" t="s">
        <v>12</v>
      </c>
    </row>
    <row r="293" spans="6:49" x14ac:dyDescent="0.3">
      <c r="L293" s="31" t="s">
        <v>98</v>
      </c>
      <c r="M293" s="32">
        <f t="shared" ref="M293:W293" si="8">AVERAGE(M3:M290)</f>
        <v>1759698.9178571426</v>
      </c>
      <c r="N293" s="32">
        <f t="shared" si="8"/>
        <v>1656013.4607142857</v>
      </c>
      <c r="O293" s="32">
        <f t="shared" si="8"/>
        <v>1671103.1559523812</v>
      </c>
      <c r="P293" s="32">
        <f t="shared" si="8"/>
        <v>2499216.3999999994</v>
      </c>
      <c r="Q293" s="32">
        <f t="shared" si="8"/>
        <v>947766.53928571416</v>
      </c>
      <c r="R293" s="32">
        <f t="shared" si="8"/>
        <v>2044239.6857142861</v>
      </c>
      <c r="S293" s="32">
        <f t="shared" si="8"/>
        <v>1127155.7583333335</v>
      </c>
      <c r="T293" s="32">
        <f t="shared" si="8"/>
        <v>2399600.6678571436</v>
      </c>
      <c r="U293" s="32">
        <f t="shared" si="8"/>
        <v>1987888.8607142849</v>
      </c>
      <c r="V293" s="32">
        <f t="shared" si="8"/>
        <v>5104715.3928571418</v>
      </c>
      <c r="W293" s="32">
        <f t="shared" si="8"/>
        <v>1832469.3595238088</v>
      </c>
      <c r="X293" s="32" t="s">
        <v>98</v>
      </c>
      <c r="Y293" s="32">
        <f t="shared" ref="Y293:AI293" si="9">AVERAGE(Y3:Y290)</f>
        <v>1.6142461835439981</v>
      </c>
      <c r="Z293" s="32">
        <f t="shared" si="9"/>
        <v>1.4404791510201032</v>
      </c>
      <c r="AA293" s="32">
        <f t="shared" si="9"/>
        <v>1.4277488787445087</v>
      </c>
      <c r="AB293" s="32">
        <f t="shared" si="9"/>
        <v>2.1950097330921765</v>
      </c>
      <c r="AC293" s="32">
        <f t="shared" si="9"/>
        <v>1.0309246640375236</v>
      </c>
      <c r="AD293" s="32">
        <f t="shared" si="9"/>
        <v>1.9976019572109049</v>
      </c>
      <c r="AE293" s="32">
        <f t="shared" si="9"/>
        <v>1.3416199365694503</v>
      </c>
      <c r="AF293" s="32">
        <f t="shared" si="9"/>
        <v>1.4310456003137264</v>
      </c>
      <c r="AG293" s="32">
        <f t="shared" si="9"/>
        <v>1.4919912666121184</v>
      </c>
      <c r="AH293" s="32">
        <f t="shared" si="9"/>
        <v>2.7103583032706022</v>
      </c>
      <c r="AI293" s="32">
        <f t="shared" si="9"/>
        <v>2.4809756345661649</v>
      </c>
      <c r="AJ293" s="31" t="str">
        <f t="shared" si="7"/>
        <v>ALL</v>
      </c>
      <c r="AK293" s="32">
        <f t="shared" ref="AK293:AU293" si="10">AVERAGE(AK3:AK290)</f>
        <v>1.6142461835439981</v>
      </c>
      <c r="AL293" s="32">
        <f t="shared" si="10"/>
        <v>0.50508161233017412</v>
      </c>
      <c r="AM293" s="32">
        <f t="shared" si="10"/>
        <v>0.49731617557588931</v>
      </c>
      <c r="AN293" s="32">
        <f t="shared" si="10"/>
        <v>2.1950097330921765</v>
      </c>
      <c r="AO293" s="32">
        <f t="shared" si="10"/>
        <v>0.39143451983188798</v>
      </c>
      <c r="AP293" s="32">
        <f t="shared" si="10"/>
        <v>1.9976019572109049</v>
      </c>
      <c r="AQ293" s="32">
        <f t="shared" si="10"/>
        <v>0.46118644235899575</v>
      </c>
      <c r="AR293" s="32">
        <f t="shared" si="10"/>
        <v>0.77984483894127032</v>
      </c>
      <c r="AS293" s="32">
        <f t="shared" si="10"/>
        <v>0.27436349287218909</v>
      </c>
      <c r="AT293" s="32">
        <f t="shared" si="10"/>
        <v>2.7103583032706022</v>
      </c>
      <c r="AU293" s="32">
        <f t="shared" si="10"/>
        <v>1.6451977333347758</v>
      </c>
    </row>
    <row r="294" spans="6:49" x14ac:dyDescent="0.3">
      <c r="L294" s="31" t="str">
        <f>"Target; Gain &gt; "&amp;L292</f>
        <v>Target; Gain &gt; 0.6</v>
      </c>
      <c r="M294" s="32">
        <f>AVERAGEIF($AZ3:$AZ290,"&gt;"&amp;$X292,M3:M290)</f>
        <v>1426990.2000000002</v>
      </c>
      <c r="N294" s="32">
        <f t="shared" ref="N294:W294" si="11">AVERAGEIF($AZ3:$AZ290,"&gt;"&amp;$X292,N3:N290)</f>
        <v>902572.3</v>
      </c>
      <c r="O294" s="32">
        <f t="shared" si="11"/>
        <v>914946.60000000009</v>
      </c>
      <c r="P294" s="32">
        <f t="shared" si="11"/>
        <v>3093545.7</v>
      </c>
      <c r="Q294" s="32">
        <f t="shared" si="11"/>
        <v>450791.9</v>
      </c>
      <c r="R294" s="32">
        <f t="shared" si="11"/>
        <v>2398620.5</v>
      </c>
      <c r="S294" s="32">
        <f t="shared" si="11"/>
        <v>562367.69999999995</v>
      </c>
      <c r="T294" s="32">
        <f t="shared" si="11"/>
        <v>3653653.5</v>
      </c>
      <c r="U294" s="32">
        <f t="shared" si="11"/>
        <v>2300866.2000000002</v>
      </c>
      <c r="V294" s="32">
        <f t="shared" si="11"/>
        <v>5847256</v>
      </c>
      <c r="W294" s="32">
        <f t="shared" si="11"/>
        <v>1218129.7999999998</v>
      </c>
      <c r="X294" s="32" t="str">
        <f>"Target; Gain &gt; "&amp;X292</f>
        <v>Target; Gain &gt; 0.6</v>
      </c>
      <c r="Y294" s="32">
        <f t="shared" ref="Y294:AI294" si="12">AVERAGEIF($AZ3:$AZ290,"&gt;"&amp;$X292,Y3:Y290)</f>
        <v>1.3385475164046512</v>
      </c>
      <c r="Z294" s="32">
        <f t="shared" si="12"/>
        <v>0.92035585530102249</v>
      </c>
      <c r="AA294" s="32">
        <f t="shared" si="12"/>
        <v>0.89428510605357592</v>
      </c>
      <c r="AB294" s="32">
        <f t="shared" si="12"/>
        <v>1.6052221375925</v>
      </c>
      <c r="AC294" s="32">
        <f t="shared" si="12"/>
        <v>0.63603365386952648</v>
      </c>
      <c r="AD294" s="32">
        <f t="shared" si="12"/>
        <v>1.808197168284096</v>
      </c>
      <c r="AE294" s="32">
        <f t="shared" si="12"/>
        <v>0.70890745017677548</v>
      </c>
      <c r="AF294" s="32">
        <f t="shared" si="12"/>
        <v>2.3766294108470905</v>
      </c>
      <c r="AG294" s="32">
        <f t="shared" si="12"/>
        <v>1.6509759001666682</v>
      </c>
      <c r="AH294" s="32">
        <f t="shared" si="12"/>
        <v>2.6109284417238086</v>
      </c>
      <c r="AI294" s="32">
        <f t="shared" si="12"/>
        <v>1.5601696990896015</v>
      </c>
      <c r="AJ294" s="31" t="str">
        <f t="shared" si="7"/>
        <v>Target; Gain &gt; 0.6</v>
      </c>
      <c r="AK294" s="32">
        <f t="shared" ref="AK294:AU294" si="13">AVERAGEIF($AZ3:$AZ290,"&gt;"&amp;$X292,AK3:AK290)</f>
        <v>1.3385475164046512</v>
      </c>
      <c r="AL294" s="32">
        <f t="shared" si="13"/>
        <v>0.36474335927050561</v>
      </c>
      <c r="AM294" s="32">
        <f t="shared" si="13"/>
        <v>0.33961886125616725</v>
      </c>
      <c r="AN294" s="32">
        <f t="shared" si="13"/>
        <v>1.6052221375925</v>
      </c>
      <c r="AO294" s="32">
        <f t="shared" si="13"/>
        <v>0.2709401607920881</v>
      </c>
      <c r="AP294" s="32">
        <f t="shared" si="13"/>
        <v>1.808197168284096</v>
      </c>
      <c r="AQ294" s="32">
        <f t="shared" si="13"/>
        <v>0.30185042440425602</v>
      </c>
      <c r="AR294" s="32">
        <f t="shared" si="13"/>
        <v>1.2864989615743978</v>
      </c>
      <c r="AS294" s="32">
        <f t="shared" si="13"/>
        <v>0.29056809812318529</v>
      </c>
      <c r="AT294" s="32">
        <f t="shared" si="13"/>
        <v>2.6109284417238086</v>
      </c>
      <c r="AU294" s="32">
        <f t="shared" si="13"/>
        <v>0.85149954699445518</v>
      </c>
    </row>
    <row r="295" spans="6:49" x14ac:dyDescent="0.3">
      <c r="L295" s="31" t="str">
        <f>"Gain &gt; "&amp;L292</f>
        <v>Gain &gt; 0.6</v>
      </c>
      <c r="M295" s="32">
        <f t="shared" ref="M295:W295" si="14" xml:space="preserve"> AVERAGEIF($AY3:$AY290,"&gt;"&amp;$X292,M3:M290)</f>
        <v>1426990.2000000002</v>
      </c>
      <c r="N295" s="32">
        <f t="shared" si="14"/>
        <v>902572.3</v>
      </c>
      <c r="O295" s="32">
        <f t="shared" si="14"/>
        <v>914946.60000000009</v>
      </c>
      <c r="P295" s="32">
        <f t="shared" si="14"/>
        <v>3093545.7</v>
      </c>
      <c r="Q295" s="32">
        <f t="shared" si="14"/>
        <v>450791.9</v>
      </c>
      <c r="R295" s="32">
        <f t="shared" si="14"/>
        <v>2398620.5</v>
      </c>
      <c r="S295" s="32">
        <f t="shared" si="14"/>
        <v>562367.69999999995</v>
      </c>
      <c r="T295" s="32">
        <f t="shared" si="14"/>
        <v>3653653.5</v>
      </c>
      <c r="U295" s="32">
        <f t="shared" si="14"/>
        <v>2300866.2000000002</v>
      </c>
      <c r="V295" s="32">
        <f t="shared" si="14"/>
        <v>5847256</v>
      </c>
      <c r="W295" s="32">
        <f t="shared" si="14"/>
        <v>1218129.7999999998</v>
      </c>
      <c r="X295" s="32" t="str">
        <f>"Gain &gt; "&amp;X292</f>
        <v>Gain &gt; 0.6</v>
      </c>
      <c r="Y295" s="32">
        <f t="shared" ref="Y295:AI295" si="15" xml:space="preserve"> AVERAGEIF($AY3:$AY290,"&gt;"&amp;$X292,Y3:Y290)</f>
        <v>1.3385475164046512</v>
      </c>
      <c r="Z295" s="32">
        <f t="shared" si="15"/>
        <v>0.92035585530102249</v>
      </c>
      <c r="AA295" s="32">
        <f t="shared" si="15"/>
        <v>0.89428510605357592</v>
      </c>
      <c r="AB295" s="32">
        <f t="shared" si="15"/>
        <v>1.6052221375925</v>
      </c>
      <c r="AC295" s="32">
        <f t="shared" si="15"/>
        <v>0.63603365386952648</v>
      </c>
      <c r="AD295" s="32">
        <f t="shared" si="15"/>
        <v>1.808197168284096</v>
      </c>
      <c r="AE295" s="32">
        <f t="shared" si="15"/>
        <v>0.70890745017677548</v>
      </c>
      <c r="AF295" s="32">
        <f t="shared" si="15"/>
        <v>2.3766294108470905</v>
      </c>
      <c r="AG295" s="32">
        <f t="shared" si="15"/>
        <v>1.6509759001666682</v>
      </c>
      <c r="AH295" s="32">
        <f t="shared" si="15"/>
        <v>2.6109284417238086</v>
      </c>
      <c r="AI295" s="32">
        <f t="shared" si="15"/>
        <v>1.5601696990896015</v>
      </c>
      <c r="AJ295" s="31" t="str">
        <f t="shared" si="7"/>
        <v>Gain &gt; 0.6</v>
      </c>
      <c r="AK295" s="32">
        <f t="shared" ref="AK295:AU295" si="16" xml:space="preserve"> AVERAGEIF($AY3:$AY290,"&gt;"&amp;$X292,AK3:AK290)</f>
        <v>1.3385475164046512</v>
      </c>
      <c r="AL295" s="32">
        <f t="shared" si="16"/>
        <v>0.36474335927050561</v>
      </c>
      <c r="AM295" s="32">
        <f t="shared" si="16"/>
        <v>0.33961886125616725</v>
      </c>
      <c r="AN295" s="32">
        <f t="shared" si="16"/>
        <v>1.6052221375925</v>
      </c>
      <c r="AO295" s="32">
        <f t="shared" si="16"/>
        <v>0.2709401607920881</v>
      </c>
      <c r="AP295" s="32">
        <f t="shared" si="16"/>
        <v>1.808197168284096</v>
      </c>
      <c r="AQ295" s="32">
        <f t="shared" si="16"/>
        <v>0.30185042440425602</v>
      </c>
      <c r="AR295" s="32">
        <f t="shared" si="16"/>
        <v>1.2864989615743978</v>
      </c>
      <c r="AS295" s="32">
        <f t="shared" si="16"/>
        <v>0.29056809812318529</v>
      </c>
      <c r="AT295" s="32">
        <f t="shared" si="16"/>
        <v>2.6109284417238086</v>
      </c>
      <c r="AU295" s="32">
        <f t="shared" si="16"/>
        <v>0.85149954699445518</v>
      </c>
      <c r="AW295" s="33"/>
    </row>
    <row r="296" spans="6:49" x14ac:dyDescent="0.3">
      <c r="L296" t="s">
        <v>99</v>
      </c>
      <c r="M296" s="32">
        <f>AVERAGEIF($H3:$H290,"=1",M3:M290)</f>
        <v>888116.55999999994</v>
      </c>
      <c r="N296" s="32">
        <f t="shared" ref="N296:W296" si="17">AVERAGEIF($H3:$H290,"=1",N3:N290)</f>
        <v>732740.44666666666</v>
      </c>
      <c r="O296" s="32">
        <f t="shared" si="17"/>
        <v>739441.4</v>
      </c>
      <c r="P296" s="32">
        <f t="shared" si="17"/>
        <v>1221227.8799999999</v>
      </c>
      <c r="Q296" s="32">
        <f t="shared" si="17"/>
        <v>358147.7533333333</v>
      </c>
      <c r="R296" s="32">
        <f t="shared" si="17"/>
        <v>917885.55999999994</v>
      </c>
      <c r="S296" s="32">
        <f t="shared" si="17"/>
        <v>350424.54666666669</v>
      </c>
      <c r="T296" s="32">
        <f t="shared" si="17"/>
        <v>2322156.7000000002</v>
      </c>
      <c r="U296" s="32">
        <f t="shared" si="17"/>
        <v>1843222.3866666667</v>
      </c>
      <c r="V296" s="32">
        <f t="shared" si="17"/>
        <v>2974670.06</v>
      </c>
      <c r="W296" s="32">
        <f t="shared" si="17"/>
        <v>763826.32666666654</v>
      </c>
      <c r="X296" s="32" t="s">
        <v>99</v>
      </c>
      <c r="Y296" s="32">
        <f>AVERAGEIF($H3:$H290,"=1",Y3:Y290)</f>
        <v>0.94659682583063831</v>
      </c>
      <c r="Z296" s="32">
        <f t="shared" ref="Z296:AI296" si="18">AVERAGEIF($H3:$H290,"=1",Z3:Z290)</f>
        <v>0.80033196740938983</v>
      </c>
      <c r="AA296" s="32">
        <f t="shared" si="18"/>
        <v>0.78546641099732373</v>
      </c>
      <c r="AB296" s="32">
        <f t="shared" si="18"/>
        <v>1.0980741816392403</v>
      </c>
      <c r="AC296" s="32">
        <f t="shared" si="18"/>
        <v>0.56386070789400633</v>
      </c>
      <c r="AD296" s="32">
        <f t="shared" si="18"/>
        <v>1.0619660911709072</v>
      </c>
      <c r="AE296" s="32">
        <f t="shared" si="18"/>
        <v>0.67292488906377312</v>
      </c>
      <c r="AF296" s="32">
        <f t="shared" si="18"/>
        <v>1.32161381656304</v>
      </c>
      <c r="AG296" s="32">
        <f t="shared" si="18"/>
        <v>1.3204457260109486</v>
      </c>
      <c r="AH296" s="32">
        <f t="shared" si="18"/>
        <v>1.8978282686369492</v>
      </c>
      <c r="AI296" s="32">
        <f t="shared" si="18"/>
        <v>1.3776501514778161</v>
      </c>
      <c r="AJ296" s="33" t="str">
        <f t="shared" si="7"/>
        <v>Target</v>
      </c>
      <c r="AK296" s="32">
        <f>AVERAGEIF($H3:$H290,"=1",AK3:AK290)</f>
        <v>0.94659682583063831</v>
      </c>
      <c r="AL296" s="32">
        <f t="shared" ref="AL296:AU296" si="19">AVERAGEIF($H3:$H290,"=1",AL3:AL290)</f>
        <v>0.28647011754568663</v>
      </c>
      <c r="AM296" s="32">
        <f t="shared" si="19"/>
        <v>0.2723722512135282</v>
      </c>
      <c r="AN296" s="32">
        <f t="shared" si="19"/>
        <v>1.0980741816392403</v>
      </c>
      <c r="AO296" s="32">
        <f t="shared" si="19"/>
        <v>0.22176244804014758</v>
      </c>
      <c r="AP296" s="32">
        <f t="shared" si="19"/>
        <v>1.0619660911709072</v>
      </c>
      <c r="AQ296" s="32">
        <f t="shared" si="19"/>
        <v>0.25768366947149235</v>
      </c>
      <c r="AR296" s="32">
        <f t="shared" si="19"/>
        <v>0.71957353395875545</v>
      </c>
      <c r="AS296" s="32">
        <f t="shared" si="19"/>
        <v>0.2425513223775973</v>
      </c>
      <c r="AT296" s="32">
        <f t="shared" si="19"/>
        <v>1.8978282686369492</v>
      </c>
      <c r="AU296" s="32">
        <f t="shared" si="19"/>
        <v>0.81497805966219539</v>
      </c>
      <c r="AW296" s="33"/>
    </row>
    <row r="297" spans="6:49" x14ac:dyDescent="0.3">
      <c r="L297" t="str">
        <f t="shared" ref="L297:L302" si="20">X297</f>
        <v>Gain &gt; 0</v>
      </c>
      <c r="M297" s="32">
        <f>AVERAGEIF($J3:$J290,"=1",M3:M290)</f>
        <v>1451985.7692307692</v>
      </c>
      <c r="N297" s="32">
        <f t="shared" ref="N297:W297" si="21">AVERAGEIF($J3:$J290,"=1",N3:N290)</f>
        <v>1302700.8564102564</v>
      </c>
      <c r="O297" s="32">
        <f t="shared" si="21"/>
        <v>1310973.4615384613</v>
      </c>
      <c r="P297" s="32">
        <f t="shared" si="21"/>
        <v>2047589.7461538452</v>
      </c>
      <c r="Q297" s="32">
        <f t="shared" si="21"/>
        <v>713033.13846153847</v>
      </c>
      <c r="R297" s="32">
        <f t="shared" si="21"/>
        <v>1565690.2999999996</v>
      </c>
      <c r="S297" s="32">
        <f t="shared" si="21"/>
        <v>753508.12820512848</v>
      </c>
      <c r="T297" s="32">
        <f t="shared" si="21"/>
        <v>2429364.1153846155</v>
      </c>
      <c r="U297" s="32">
        <f t="shared" si="21"/>
        <v>1923842.9179487177</v>
      </c>
      <c r="V297" s="32">
        <f t="shared" si="21"/>
        <v>4091977.3384615388</v>
      </c>
      <c r="W297" s="32">
        <f t="shared" si="21"/>
        <v>1302548.046153846</v>
      </c>
      <c r="X297" s="32" t="s">
        <v>100</v>
      </c>
      <c r="Y297" s="32">
        <f>AVERAGEIF($J3:$J290,"=1",Y3:Y290)</f>
        <v>1.396087628097918</v>
      </c>
      <c r="Z297" s="32">
        <f t="shared" ref="Z297:AI297" si="22">AVERAGEIF($J3:$J290,"=1",Z3:Z290)</f>
        <v>1.2045962468738882</v>
      </c>
      <c r="AA297" s="32">
        <f t="shared" si="22"/>
        <v>1.1900711874632786</v>
      </c>
      <c r="AB297" s="32">
        <f t="shared" si="22"/>
        <v>1.7181104250986556</v>
      </c>
      <c r="AC297" s="32">
        <f t="shared" si="22"/>
        <v>0.83590480037024606</v>
      </c>
      <c r="AD297" s="32">
        <f t="shared" si="22"/>
        <v>1.7732117114194601</v>
      </c>
      <c r="AE297" s="32">
        <f t="shared" si="22"/>
        <v>1.0917481009472303</v>
      </c>
      <c r="AF297" s="32">
        <f t="shared" si="22"/>
        <v>1.4545175666168622</v>
      </c>
      <c r="AG297" s="32">
        <f t="shared" si="22"/>
        <v>1.4335612037756407</v>
      </c>
      <c r="AH297" s="32">
        <f t="shared" si="22"/>
        <v>2.3329743704364563</v>
      </c>
      <c r="AI297" s="32">
        <f t="shared" si="22"/>
        <v>1.9789207336074932</v>
      </c>
      <c r="AJ297" s="33" t="str">
        <f t="shared" si="7"/>
        <v>Gain &gt; 0</v>
      </c>
      <c r="AK297" s="32">
        <f>AVERAGEIF($J3:$J290,"=1",AK3:AK290)</f>
        <v>1.396087628097918</v>
      </c>
      <c r="AL297" s="32">
        <f t="shared" ref="AL297:AU297" si="23">AVERAGEIF($J3:$J290,"=1",AL3:AL290)</f>
        <v>0.4315787595541527</v>
      </c>
      <c r="AM297" s="32">
        <f t="shared" si="23"/>
        <v>0.42186444788478694</v>
      </c>
      <c r="AN297" s="32">
        <f t="shared" si="23"/>
        <v>1.7181104250986556</v>
      </c>
      <c r="AO297" s="32">
        <f t="shared" si="23"/>
        <v>0.32744444873824252</v>
      </c>
      <c r="AP297" s="32">
        <f t="shared" si="23"/>
        <v>1.7732117114194601</v>
      </c>
      <c r="AQ297" s="32">
        <f t="shared" si="23"/>
        <v>0.39143938533305067</v>
      </c>
      <c r="AR297" s="32">
        <f t="shared" si="23"/>
        <v>0.78266499860104721</v>
      </c>
      <c r="AS297" s="32">
        <f t="shared" si="23"/>
        <v>0.26014460433358089</v>
      </c>
      <c r="AT297" s="32">
        <f t="shared" si="23"/>
        <v>2.3329743704364563</v>
      </c>
      <c r="AU297" s="32">
        <f t="shared" si="23"/>
        <v>1.2838753238027825</v>
      </c>
      <c r="AW297" s="33"/>
    </row>
    <row r="298" spans="6:49" x14ac:dyDescent="0.3">
      <c r="L298" t="str">
        <f t="shared" si="20"/>
        <v>Gain &lt;=0</v>
      </c>
      <c r="M298" s="32">
        <f>AVERAGEIF($I3:$I290,"=1",M3:M290)</f>
        <v>2026383.6466666663</v>
      </c>
      <c r="N298" s="32">
        <f t="shared" ref="N298:W298" si="24">AVERAGEIF($I3:$I290,"=1",N3:N290)</f>
        <v>1962217.7177777775</v>
      </c>
      <c r="O298" s="32">
        <f t="shared" si="24"/>
        <v>1983215.5577777778</v>
      </c>
      <c r="P298" s="32">
        <f t="shared" si="24"/>
        <v>2890626.1666666665</v>
      </c>
      <c r="Q298" s="32">
        <f t="shared" si="24"/>
        <v>1151202.1533333333</v>
      </c>
      <c r="R298" s="32">
        <f t="shared" si="24"/>
        <v>2458982.4866666659</v>
      </c>
      <c r="S298" s="32">
        <f t="shared" si="24"/>
        <v>1450983.7044444443</v>
      </c>
      <c r="T298" s="32">
        <f t="shared" si="24"/>
        <v>2373805.6800000002</v>
      </c>
      <c r="U298" s="32">
        <f t="shared" si="24"/>
        <v>2043395.3444444446</v>
      </c>
      <c r="V298" s="32">
        <f t="shared" si="24"/>
        <v>5982421.7066666661</v>
      </c>
      <c r="W298" s="32">
        <f t="shared" si="24"/>
        <v>2291734.4977777773</v>
      </c>
      <c r="X298" s="32" t="s">
        <v>101</v>
      </c>
      <c r="Y298" s="32">
        <f>AVERAGEIF($I3:$I290,"=1",Y3:Y290)</f>
        <v>1.8033169315972681</v>
      </c>
      <c r="Z298" s="32">
        <f t="shared" ref="Z298:AI298" si="25">AVERAGEIF($I3:$I290,"=1",Z3:Z290)</f>
        <v>1.6449110012801569</v>
      </c>
      <c r="AA298" s="32">
        <f t="shared" si="25"/>
        <v>1.6337362111882416</v>
      </c>
      <c r="AB298" s="32">
        <f t="shared" si="25"/>
        <v>2.6083224666865621</v>
      </c>
      <c r="AC298" s="32">
        <f t="shared" si="25"/>
        <v>1.1999418792158312</v>
      </c>
      <c r="AD298" s="32">
        <f t="shared" si="25"/>
        <v>2.1920735035634911</v>
      </c>
      <c r="AE298" s="32">
        <f t="shared" si="25"/>
        <v>1.5581755274420399</v>
      </c>
      <c r="AF298" s="32">
        <f t="shared" si="25"/>
        <v>1.4107032295176756</v>
      </c>
      <c r="AG298" s="32">
        <f t="shared" si="25"/>
        <v>1.5426306544037329</v>
      </c>
      <c r="AH298" s="32">
        <f t="shared" si="25"/>
        <v>3.0374243783935291</v>
      </c>
      <c r="AI298" s="32">
        <f t="shared" si="25"/>
        <v>2.9160898820636789</v>
      </c>
      <c r="AJ298" s="33" t="str">
        <f t="shared" si="7"/>
        <v>Gain &lt;=0</v>
      </c>
      <c r="AK298" s="32">
        <f>AVERAGEIF($I3:$I290,"=1",AK3:AK290)</f>
        <v>1.8033169315972681</v>
      </c>
      <c r="AL298" s="32">
        <f t="shared" ref="AL298:AU298" si="26">AVERAGEIF($I3:$I290,"=1",AL3:AL290)</f>
        <v>0.56878408473605913</v>
      </c>
      <c r="AM298" s="32">
        <f t="shared" si="26"/>
        <v>0.56270767290817791</v>
      </c>
      <c r="AN298" s="32">
        <f t="shared" si="26"/>
        <v>2.6083224666865621</v>
      </c>
      <c r="AO298" s="32">
        <f t="shared" si="26"/>
        <v>0.44689258144638089</v>
      </c>
      <c r="AP298" s="32">
        <f t="shared" si="26"/>
        <v>2.1920735035634911</v>
      </c>
      <c r="AQ298" s="32">
        <f t="shared" si="26"/>
        <v>0.52163389178148145</v>
      </c>
      <c r="AR298" s="32">
        <f t="shared" si="26"/>
        <v>0.77740070056946342</v>
      </c>
      <c r="AS298" s="32">
        <f t="shared" si="26"/>
        <v>0.28668652960564928</v>
      </c>
      <c r="AT298" s="32">
        <f t="shared" si="26"/>
        <v>3.0374243783935291</v>
      </c>
      <c r="AU298" s="32">
        <f t="shared" si="26"/>
        <v>1.9583438215958366</v>
      </c>
    </row>
    <row r="299" spans="6:49" x14ac:dyDescent="0.3">
      <c r="L299" t="str">
        <f t="shared" si="20"/>
        <v>Target;Gain &gt; 0.6; #pref=2</v>
      </c>
      <c r="M299" s="32" t="e">
        <f t="shared" ref="M299:W299" si="27">AVERAGEIFS(M3:M290, $H$3:$H$290, "=1",$K3:$K290,"=2",$AY3:$AY290,"&gt;"&amp;$X$292)</f>
        <v>#DIV/0!</v>
      </c>
      <c r="N299" s="32" t="e">
        <f t="shared" si="27"/>
        <v>#DIV/0!</v>
      </c>
      <c r="O299" s="32" t="e">
        <f t="shared" si="27"/>
        <v>#DIV/0!</v>
      </c>
      <c r="P299" s="32" t="e">
        <f t="shared" si="27"/>
        <v>#DIV/0!</v>
      </c>
      <c r="Q299" s="32" t="e">
        <f t="shared" si="27"/>
        <v>#DIV/0!</v>
      </c>
      <c r="R299" s="32" t="e">
        <f t="shared" si="27"/>
        <v>#DIV/0!</v>
      </c>
      <c r="S299" s="32" t="e">
        <f t="shared" si="27"/>
        <v>#DIV/0!</v>
      </c>
      <c r="T299" s="32" t="e">
        <f t="shared" si="27"/>
        <v>#DIV/0!</v>
      </c>
      <c r="U299" s="32" t="e">
        <f t="shared" si="27"/>
        <v>#DIV/0!</v>
      </c>
      <c r="V299" s="32" t="e">
        <f t="shared" si="27"/>
        <v>#DIV/0!</v>
      </c>
      <c r="W299" s="32" t="e">
        <f t="shared" si="27"/>
        <v>#DIV/0!</v>
      </c>
      <c r="X299" s="32" t="str">
        <f>"Target;Gain &gt; "&amp;X292&amp;"; #pref=2"</f>
        <v>Target;Gain &gt; 0.6; #pref=2</v>
      </c>
      <c r="Y299" s="32" t="e">
        <f t="shared" ref="Y299:AI299" si="28">AVERAGEIFS(Y3:Y290, $H$3:$H$290, "=1",$K3:$K290,"=2",$AY3:$AY290,"&gt;"&amp;$X$292)</f>
        <v>#DIV/0!</v>
      </c>
      <c r="Z299" s="32" t="e">
        <f t="shared" si="28"/>
        <v>#DIV/0!</v>
      </c>
      <c r="AA299" s="32" t="e">
        <f t="shared" si="28"/>
        <v>#DIV/0!</v>
      </c>
      <c r="AB299" s="32" t="e">
        <f t="shared" si="28"/>
        <v>#DIV/0!</v>
      </c>
      <c r="AC299" s="32" t="e">
        <f t="shared" si="28"/>
        <v>#DIV/0!</v>
      </c>
      <c r="AD299" s="32" t="e">
        <f t="shared" si="28"/>
        <v>#DIV/0!</v>
      </c>
      <c r="AE299" s="32" t="e">
        <f t="shared" si="28"/>
        <v>#DIV/0!</v>
      </c>
      <c r="AF299" s="32" t="e">
        <f t="shared" si="28"/>
        <v>#DIV/0!</v>
      </c>
      <c r="AG299" s="32" t="e">
        <f t="shared" si="28"/>
        <v>#DIV/0!</v>
      </c>
      <c r="AH299" s="32" t="e">
        <f t="shared" si="28"/>
        <v>#DIV/0!</v>
      </c>
      <c r="AI299" s="32" t="e">
        <f t="shared" si="28"/>
        <v>#DIV/0!</v>
      </c>
      <c r="AJ299" s="33" t="str">
        <f t="shared" si="7"/>
        <v>Target;Gain &gt; 0.6; #pref=2</v>
      </c>
      <c r="AK299" s="32" t="e">
        <f t="shared" ref="AK299:AU299" si="29">AVERAGEIFS(AK3:AK290, $H$3:$H$290, "=1",$K3:$K290,"=2",$AY3:$AY290,"&gt;"&amp;$X$292)</f>
        <v>#DIV/0!</v>
      </c>
      <c r="AL299" s="32" t="e">
        <f t="shared" si="29"/>
        <v>#DIV/0!</v>
      </c>
      <c r="AM299" s="32" t="e">
        <f t="shared" si="29"/>
        <v>#DIV/0!</v>
      </c>
      <c r="AN299" s="32" t="e">
        <f t="shared" si="29"/>
        <v>#DIV/0!</v>
      </c>
      <c r="AO299" s="32" t="e">
        <f t="shared" si="29"/>
        <v>#DIV/0!</v>
      </c>
      <c r="AP299" s="32" t="e">
        <f t="shared" si="29"/>
        <v>#DIV/0!</v>
      </c>
      <c r="AQ299" s="32" t="e">
        <f t="shared" si="29"/>
        <v>#DIV/0!</v>
      </c>
      <c r="AR299" s="32" t="e">
        <f t="shared" si="29"/>
        <v>#DIV/0!</v>
      </c>
      <c r="AS299" s="32" t="e">
        <f t="shared" si="29"/>
        <v>#DIV/0!</v>
      </c>
      <c r="AT299" s="32" t="e">
        <f t="shared" si="29"/>
        <v>#DIV/0!</v>
      </c>
      <c r="AU299" s="32" t="e">
        <f t="shared" si="29"/>
        <v>#DIV/0!</v>
      </c>
    </row>
    <row r="300" spans="6:49" x14ac:dyDescent="0.3">
      <c r="L300" t="str">
        <f t="shared" si="20"/>
        <v>Target; Gain &gt; 0.6; #pref=3</v>
      </c>
      <c r="M300" s="32">
        <f t="shared" ref="M300:W300" si="30">AVERAGEIFS(M3:M290, $H$3:$H$290, "=1",$K3:$K290,"=3",$AY3:$AY290,"&gt;"&amp;$X$292)</f>
        <v>1426990.2000000002</v>
      </c>
      <c r="N300" s="32">
        <f t="shared" si="30"/>
        <v>902572.3</v>
      </c>
      <c r="O300" s="32">
        <f t="shared" si="30"/>
        <v>914946.60000000009</v>
      </c>
      <c r="P300" s="32">
        <f t="shared" si="30"/>
        <v>3093545.7</v>
      </c>
      <c r="Q300" s="32">
        <f t="shared" si="30"/>
        <v>450791.9</v>
      </c>
      <c r="R300" s="32">
        <f t="shared" si="30"/>
        <v>2398620.5</v>
      </c>
      <c r="S300" s="32">
        <f t="shared" si="30"/>
        <v>562367.69999999995</v>
      </c>
      <c r="T300" s="32">
        <f t="shared" si="30"/>
        <v>3653653.5</v>
      </c>
      <c r="U300" s="32">
        <f t="shared" si="30"/>
        <v>2300866.2000000002</v>
      </c>
      <c r="V300" s="32">
        <f t="shared" si="30"/>
        <v>5847256</v>
      </c>
      <c r="W300" s="32">
        <f t="shared" si="30"/>
        <v>1218129.7999999998</v>
      </c>
      <c r="X300" s="32" t="str">
        <f>"Target; Gain &gt; "&amp;X292&amp;"; #pref=3"</f>
        <v>Target; Gain &gt; 0.6; #pref=3</v>
      </c>
      <c r="Y300" s="32">
        <f t="shared" ref="Y300:AI300" si="31">AVERAGEIFS(Y3:Y290, $H$3:$H$290, "=1",$K3:$K290,"=3",$AY3:$AY290,"&gt;"&amp;$X$292)</f>
        <v>1.3385475164046512</v>
      </c>
      <c r="Z300" s="32">
        <f t="shared" si="31"/>
        <v>0.92035585530102249</v>
      </c>
      <c r="AA300" s="32">
        <f t="shared" si="31"/>
        <v>0.89428510605357592</v>
      </c>
      <c r="AB300" s="32">
        <f t="shared" si="31"/>
        <v>1.6052221375925</v>
      </c>
      <c r="AC300" s="32">
        <f t="shared" si="31"/>
        <v>0.63603365386952648</v>
      </c>
      <c r="AD300" s="32">
        <f t="shared" si="31"/>
        <v>1.808197168284096</v>
      </c>
      <c r="AE300" s="32">
        <f t="shared" si="31"/>
        <v>0.70890745017677548</v>
      </c>
      <c r="AF300" s="32">
        <f t="shared" si="31"/>
        <v>2.3766294108470905</v>
      </c>
      <c r="AG300" s="32">
        <f t="shared" si="31"/>
        <v>1.6509759001666682</v>
      </c>
      <c r="AH300" s="32">
        <f t="shared" si="31"/>
        <v>2.6109284417238086</v>
      </c>
      <c r="AI300" s="32">
        <f t="shared" si="31"/>
        <v>1.5601696990896015</v>
      </c>
      <c r="AJ300" s="33" t="str">
        <f t="shared" si="7"/>
        <v>Target; Gain &gt; 0.6; #pref=3</v>
      </c>
      <c r="AK300" s="32">
        <f t="shared" ref="AK300:AU300" si="32">AVERAGEIFS(AK3:AK290, $H$3:$H$290, "=1",$K3:$K290,"=3",$AY3:$AY290,"&gt;"&amp;$X$292)</f>
        <v>1.3385475164046512</v>
      </c>
      <c r="AL300" s="32">
        <f t="shared" si="32"/>
        <v>0.36474335927050561</v>
      </c>
      <c r="AM300" s="32">
        <f t="shared" si="32"/>
        <v>0.33961886125616725</v>
      </c>
      <c r="AN300" s="32">
        <f t="shared" si="32"/>
        <v>1.6052221375925</v>
      </c>
      <c r="AO300" s="32">
        <f t="shared" si="32"/>
        <v>0.2709401607920881</v>
      </c>
      <c r="AP300" s="32">
        <f t="shared" si="32"/>
        <v>1.808197168284096</v>
      </c>
      <c r="AQ300" s="32">
        <f t="shared" si="32"/>
        <v>0.30185042440425602</v>
      </c>
      <c r="AR300" s="32">
        <f t="shared" si="32"/>
        <v>1.2864989615743978</v>
      </c>
      <c r="AS300" s="32">
        <f t="shared" si="32"/>
        <v>0.29056809812318529</v>
      </c>
      <c r="AT300" s="32">
        <f t="shared" si="32"/>
        <v>2.6109284417238086</v>
      </c>
      <c r="AU300" s="32">
        <f t="shared" si="32"/>
        <v>0.85149954699445518</v>
      </c>
    </row>
    <row r="301" spans="6:49" x14ac:dyDescent="0.3">
      <c r="L301" t="str">
        <f t="shared" si="20"/>
        <v>Target; Gain &gt; 0.6; #pref=4</v>
      </c>
      <c r="M301" s="32" t="e">
        <f t="shared" ref="M301:W301" si="33">AVERAGEIFS(M3:M290, $H$3:$H$290, "=1",$K3:$K290,"=4",$AY3:$AY290,"&gt;"&amp;$X$292)</f>
        <v>#DIV/0!</v>
      </c>
      <c r="N301" s="32" t="e">
        <f t="shared" si="33"/>
        <v>#DIV/0!</v>
      </c>
      <c r="O301" s="32" t="e">
        <f t="shared" si="33"/>
        <v>#DIV/0!</v>
      </c>
      <c r="P301" s="32" t="e">
        <f t="shared" si="33"/>
        <v>#DIV/0!</v>
      </c>
      <c r="Q301" s="32" t="e">
        <f t="shared" si="33"/>
        <v>#DIV/0!</v>
      </c>
      <c r="R301" s="32" t="e">
        <f t="shared" si="33"/>
        <v>#DIV/0!</v>
      </c>
      <c r="S301" s="32" t="e">
        <f t="shared" si="33"/>
        <v>#DIV/0!</v>
      </c>
      <c r="T301" s="32" t="e">
        <f t="shared" si="33"/>
        <v>#DIV/0!</v>
      </c>
      <c r="U301" s="32" t="e">
        <f t="shared" si="33"/>
        <v>#DIV/0!</v>
      </c>
      <c r="V301" s="32" t="e">
        <f t="shared" si="33"/>
        <v>#DIV/0!</v>
      </c>
      <c r="W301" s="32" t="e">
        <f t="shared" si="33"/>
        <v>#DIV/0!</v>
      </c>
      <c r="X301" s="32" t="str">
        <f>"Target; Gain &gt; "&amp;X292&amp;"; #pref=4"</f>
        <v>Target; Gain &gt; 0.6; #pref=4</v>
      </c>
      <c r="Y301" s="32" t="e">
        <f t="shared" ref="Y301:AI301" si="34">AVERAGEIFS(Y3:Y290, $H$3:$H$290, "=1",$K3:$K290,"=4",$AY3:$AY290,"&gt;"&amp;$X$292)</f>
        <v>#DIV/0!</v>
      </c>
      <c r="Z301" s="32" t="e">
        <f t="shared" si="34"/>
        <v>#DIV/0!</v>
      </c>
      <c r="AA301" s="32" t="e">
        <f t="shared" si="34"/>
        <v>#DIV/0!</v>
      </c>
      <c r="AB301" s="32" t="e">
        <f t="shared" si="34"/>
        <v>#DIV/0!</v>
      </c>
      <c r="AC301" s="32" t="e">
        <f t="shared" si="34"/>
        <v>#DIV/0!</v>
      </c>
      <c r="AD301" s="32" t="e">
        <f t="shared" si="34"/>
        <v>#DIV/0!</v>
      </c>
      <c r="AE301" s="32" t="e">
        <f t="shared" si="34"/>
        <v>#DIV/0!</v>
      </c>
      <c r="AF301" s="32" t="e">
        <f t="shared" si="34"/>
        <v>#DIV/0!</v>
      </c>
      <c r="AG301" s="32" t="e">
        <f t="shared" si="34"/>
        <v>#DIV/0!</v>
      </c>
      <c r="AH301" s="32" t="e">
        <f t="shared" si="34"/>
        <v>#DIV/0!</v>
      </c>
      <c r="AI301" s="32" t="e">
        <f t="shared" si="34"/>
        <v>#DIV/0!</v>
      </c>
      <c r="AJ301" s="33" t="str">
        <f t="shared" si="7"/>
        <v>Target; Gain &gt; 0.6; #pref=4</v>
      </c>
      <c r="AK301" s="32" t="e">
        <f t="shared" ref="AK301:AU301" si="35">AVERAGEIFS(AK3:AK290, $H$3:$H$290, "=1",$K3:$K290,"=4",$AY3:$AY290,"&gt;"&amp;$X$292)</f>
        <v>#DIV/0!</v>
      </c>
      <c r="AL301" s="32" t="e">
        <f t="shared" si="35"/>
        <v>#DIV/0!</v>
      </c>
      <c r="AM301" s="32" t="e">
        <f t="shared" si="35"/>
        <v>#DIV/0!</v>
      </c>
      <c r="AN301" s="32" t="e">
        <f t="shared" si="35"/>
        <v>#DIV/0!</v>
      </c>
      <c r="AO301" s="32" t="e">
        <f t="shared" si="35"/>
        <v>#DIV/0!</v>
      </c>
      <c r="AP301" s="32" t="e">
        <f t="shared" si="35"/>
        <v>#DIV/0!</v>
      </c>
      <c r="AQ301" s="32" t="e">
        <f t="shared" si="35"/>
        <v>#DIV/0!</v>
      </c>
      <c r="AR301" s="32" t="e">
        <f t="shared" si="35"/>
        <v>#DIV/0!</v>
      </c>
      <c r="AS301" s="32" t="e">
        <f t="shared" si="35"/>
        <v>#DIV/0!</v>
      </c>
      <c r="AT301" s="32" t="e">
        <f t="shared" si="35"/>
        <v>#DIV/0!</v>
      </c>
      <c r="AU301" s="32" t="e">
        <f t="shared" si="35"/>
        <v>#DIV/0!</v>
      </c>
    </row>
    <row r="302" spans="6:49" x14ac:dyDescent="0.3">
      <c r="L302" s="32" t="str">
        <f t="shared" si="20"/>
        <v>Target; Gain &gt; 0</v>
      </c>
      <c r="M302" s="32">
        <f>AVERAGEIFS(M3:M290,$H3:$H290,"=1",$J3:$J290,"=1")</f>
        <v>995514.92500000005</v>
      </c>
      <c r="N302" s="32">
        <f t="shared" ref="N302:W302" si="36">AVERAGEIFS(N3:N290,$H3:$H290,"=1",$J3:$J290,"=1")</f>
        <v>670353.40833333344</v>
      </c>
      <c r="O302" s="32">
        <f t="shared" si="36"/>
        <v>678173.52500000002</v>
      </c>
      <c r="P302" s="32">
        <f t="shared" si="36"/>
        <v>1432148.7249999999</v>
      </c>
      <c r="Q302" s="32">
        <f t="shared" si="36"/>
        <v>340329.21666666667</v>
      </c>
      <c r="R302" s="32">
        <f t="shared" si="36"/>
        <v>1062051.575</v>
      </c>
      <c r="S302" s="32">
        <f t="shared" si="36"/>
        <v>304050.53333333333</v>
      </c>
      <c r="T302" s="32">
        <f t="shared" si="36"/>
        <v>2433027.1</v>
      </c>
      <c r="U302" s="32">
        <f t="shared" si="36"/>
        <v>1831616.0083333333</v>
      </c>
      <c r="V302" s="32">
        <f t="shared" si="36"/>
        <v>3616907</v>
      </c>
      <c r="W302" s="32">
        <f t="shared" si="36"/>
        <v>755730.53333333321</v>
      </c>
      <c r="X302" s="32" t="s">
        <v>102</v>
      </c>
      <c r="Y302" s="32">
        <f>AVERAGEIFS(Y3:Y290,$H3:$H290,"=1",$J3:$J290,"=1")</f>
        <v>1.0474584399955345</v>
      </c>
      <c r="Z302" s="32">
        <f t="shared" ref="Z302:AI302" si="37">AVERAGEIFS(Z3:Z290,$H3:$H290,"=1",$J3:$J290,"=1")</f>
        <v>0.77642894331559853</v>
      </c>
      <c r="AA302" s="32">
        <f t="shared" si="37"/>
        <v>0.75965715279453427</v>
      </c>
      <c r="AB302" s="32">
        <f t="shared" si="37"/>
        <v>1.2383142701983161</v>
      </c>
      <c r="AC302" s="32">
        <f t="shared" si="37"/>
        <v>0.55163147226752085</v>
      </c>
      <c r="AD302" s="32">
        <f t="shared" si="37"/>
        <v>1.1671171178109945</v>
      </c>
      <c r="AE302" s="32">
        <f t="shared" si="37"/>
        <v>0.604552568277965</v>
      </c>
      <c r="AF302" s="32">
        <f t="shared" si="37"/>
        <v>1.4722583101305646</v>
      </c>
      <c r="AG302" s="32">
        <f t="shared" si="37"/>
        <v>1.3352264934394042</v>
      </c>
      <c r="AH302" s="32">
        <f t="shared" si="37"/>
        <v>2.2170397234964181</v>
      </c>
      <c r="AI302" s="32">
        <f t="shared" si="37"/>
        <v>1.2757336032072395</v>
      </c>
      <c r="AJ302" s="32" t="str">
        <f t="shared" si="7"/>
        <v>Target; Gain &gt; 0</v>
      </c>
      <c r="AK302" s="32">
        <f>AVERAGEIFS(AK3:AK290,$H3:$H290,"=1",$J3:$J290,"=1")</f>
        <v>1.0474584399955345</v>
      </c>
      <c r="AL302" s="32">
        <f t="shared" ref="AL302:AU302" si="38">AVERAGEIFS(AL3:AL290,$H3:$H290,"=1",$J3:$J290,"=1")</f>
        <v>0.29368139638099816</v>
      </c>
      <c r="AM302" s="32">
        <f t="shared" si="38"/>
        <v>0.2771441847726237</v>
      </c>
      <c r="AN302" s="32">
        <f t="shared" si="38"/>
        <v>1.2383142701983161</v>
      </c>
      <c r="AO302" s="32">
        <f t="shared" si="38"/>
        <v>0.22397869742295973</v>
      </c>
      <c r="AP302" s="32">
        <f t="shared" si="38"/>
        <v>1.1671171178109945</v>
      </c>
      <c r="AQ302" s="32">
        <f t="shared" si="38"/>
        <v>0.24715184824696429</v>
      </c>
      <c r="AR302" s="32">
        <f t="shared" si="38"/>
        <v>0.78448251674999481</v>
      </c>
      <c r="AS302" s="32">
        <f t="shared" si="38"/>
        <v>0.2456441635886828</v>
      </c>
      <c r="AT302" s="32">
        <f t="shared" si="38"/>
        <v>2.2170397234964181</v>
      </c>
      <c r="AU302" s="32">
        <f t="shared" si="38"/>
        <v>0.73350480133279539</v>
      </c>
      <c r="AW302" s="33"/>
    </row>
    <row r="303" spans="6:49" x14ac:dyDescent="0.3">
      <c r="L303" s="34">
        <f>L292</f>
        <v>0.6</v>
      </c>
      <c r="M303" s="34"/>
      <c r="N303" s="35" t="str">
        <f>N292</f>
        <v>BNL Causal</v>
      </c>
      <c r="O303" s="35" t="str">
        <f>O292</f>
        <v>BNL Causal HM</v>
      </c>
      <c r="P303" s="35" t="str">
        <f>Q292</f>
        <v>SFS Causal</v>
      </c>
      <c r="Q303" s="35" t="str">
        <f>S292</f>
        <v>SaLSa Causal</v>
      </c>
      <c r="R303" s="35" t="str">
        <f>U292</f>
        <v>D&amp;C Causal</v>
      </c>
      <c r="S303" s="35" t="str">
        <f>W292</f>
        <v>BBS Causal</v>
      </c>
      <c r="T303" s="35"/>
      <c r="U303" s="34">
        <f>X292</f>
        <v>0.6</v>
      </c>
      <c r="V303" s="35" t="str">
        <f>Z292</f>
        <v>BNL Causal</v>
      </c>
      <c r="W303" s="35" t="str">
        <f>AA292</f>
        <v>BNL Causal HM</v>
      </c>
      <c r="X303" s="35" t="str">
        <f>AC292</f>
        <v>SFS Causal</v>
      </c>
      <c r="Y303" s="35" t="str">
        <f>AE292</f>
        <v>SaLSa Causal</v>
      </c>
      <c r="Z303" s="35" t="str">
        <f>AG292</f>
        <v>D&amp;C Causal</v>
      </c>
      <c r="AA303" s="35" t="str">
        <f>AI292</f>
        <v>BBS Causal</v>
      </c>
      <c r="AB303" s="36"/>
      <c r="AC303" s="34">
        <f>AJ292</f>
        <v>0.6</v>
      </c>
      <c r="AD303" s="35" t="str">
        <f>AL292</f>
        <v>BNL Causal</v>
      </c>
      <c r="AE303" s="35" t="str">
        <f>AM292</f>
        <v>BNL Causal HM</v>
      </c>
      <c r="AF303" s="35" t="str">
        <f>AO292</f>
        <v>SFS Causal</v>
      </c>
      <c r="AG303" s="35" t="str">
        <f>AQ292</f>
        <v>SaLSa Causal</v>
      </c>
      <c r="AH303" s="35" t="str">
        <f>AS292</f>
        <v>D&amp;C Causal</v>
      </c>
      <c r="AI303" s="35" t="str">
        <f>AU292</f>
        <v>BBS Causal</v>
      </c>
      <c r="AK303" s="35"/>
      <c r="AL303" s="35"/>
      <c r="AM303" s="35"/>
      <c r="AN303" s="36"/>
      <c r="AO303" s="36"/>
      <c r="AP303" s="36"/>
      <c r="AQ303" s="36"/>
      <c r="AR303" s="36"/>
      <c r="AS303" s="36"/>
      <c r="AT303" s="36"/>
      <c r="AU303" s="36"/>
    </row>
    <row r="304" spans="6:49" x14ac:dyDescent="0.3">
      <c r="L304" t="str">
        <f>L293</f>
        <v>ALL</v>
      </c>
      <c r="N304" s="32">
        <f>N293</f>
        <v>1656013.4607142857</v>
      </c>
      <c r="O304" s="32">
        <f>O293</f>
        <v>1671103.1559523812</v>
      </c>
      <c r="P304" s="32">
        <f>Q293</f>
        <v>947766.53928571416</v>
      </c>
      <c r="Q304" s="32">
        <f>S293</f>
        <v>1127155.7583333335</v>
      </c>
      <c r="R304" s="32">
        <f>U293</f>
        <v>1987888.8607142849</v>
      </c>
      <c r="S304" s="32">
        <f>W293</f>
        <v>1832469.3595238088</v>
      </c>
      <c r="T304" s="32"/>
      <c r="U304" s="32" t="str">
        <f>X293</f>
        <v>ALL</v>
      </c>
      <c r="V304" s="32">
        <f>Z293</f>
        <v>1.4404791510201032</v>
      </c>
      <c r="W304" s="32">
        <f>AA293</f>
        <v>1.4277488787445087</v>
      </c>
      <c r="X304" s="32">
        <f>AC293</f>
        <v>1.0309246640375236</v>
      </c>
      <c r="Y304" s="32">
        <f>AE293</f>
        <v>1.3416199365694503</v>
      </c>
      <c r="Z304" s="32">
        <f>AG293</f>
        <v>1.4919912666121184</v>
      </c>
      <c r="AA304" s="32">
        <f>AI293</f>
        <v>2.4809756345661649</v>
      </c>
      <c r="AB304" s="36"/>
      <c r="AC304" s="32" t="str">
        <f>AJ293</f>
        <v>ALL</v>
      </c>
      <c r="AD304" s="32">
        <f>AL293</f>
        <v>0.50508161233017412</v>
      </c>
      <c r="AE304" s="32">
        <f>AM293</f>
        <v>0.49731617557588931</v>
      </c>
      <c r="AF304" s="32">
        <f>AO293</f>
        <v>0.39143451983188798</v>
      </c>
      <c r="AG304" s="32">
        <f>AQ293</f>
        <v>0.46118644235899575</v>
      </c>
      <c r="AH304" s="32">
        <f>AS293</f>
        <v>0.27436349287218909</v>
      </c>
      <c r="AI304" s="32">
        <f>AU293</f>
        <v>1.6451977333347758</v>
      </c>
      <c r="AK304" s="32"/>
      <c r="AL304" s="32"/>
      <c r="AM304" s="32"/>
      <c r="AN304" s="36"/>
      <c r="AO304" s="36"/>
      <c r="AP304" s="36"/>
      <c r="AQ304" s="36"/>
      <c r="AR304" s="36"/>
      <c r="AS304" s="36"/>
      <c r="AT304" s="36"/>
      <c r="AU304" s="36"/>
    </row>
    <row r="305" spans="7:49" x14ac:dyDescent="0.3">
      <c r="L305" t="str">
        <f>L295</f>
        <v>Gain &gt; 0.6</v>
      </c>
      <c r="N305" s="32">
        <f t="shared" ref="N305:O312" si="39">N295</f>
        <v>902572.3</v>
      </c>
      <c r="O305" s="32">
        <f t="shared" si="39"/>
        <v>914946.60000000009</v>
      </c>
      <c r="P305" s="32">
        <f t="shared" ref="P305:P312" si="40">Q295</f>
        <v>450791.9</v>
      </c>
      <c r="Q305" s="32">
        <f t="shared" ref="Q305:Q312" si="41">S295</f>
        <v>562367.69999999995</v>
      </c>
      <c r="R305" s="32">
        <f>U295</f>
        <v>2300866.2000000002</v>
      </c>
      <c r="S305" s="32">
        <f t="shared" ref="S305:S312" si="42">W295</f>
        <v>1218129.7999999998</v>
      </c>
      <c r="T305" s="32"/>
      <c r="U305" s="32" t="str">
        <f t="shared" ref="U305:U312" si="43">X295</f>
        <v>Gain &gt; 0.6</v>
      </c>
      <c r="V305" s="32">
        <f t="shared" ref="V305:W312" si="44">Z295</f>
        <v>0.92035585530102249</v>
      </c>
      <c r="W305" s="32">
        <f t="shared" si="44"/>
        <v>0.89428510605357592</v>
      </c>
      <c r="X305" s="32">
        <f t="shared" ref="X305:X312" si="45">AC295</f>
        <v>0.63603365386952648</v>
      </c>
      <c r="Y305" s="32">
        <f t="shared" ref="Y305:Y312" si="46">AE295</f>
        <v>0.70890745017677548</v>
      </c>
      <c r="Z305" s="32">
        <f t="shared" ref="Z305:Z312" si="47">AG295</f>
        <v>1.6509759001666682</v>
      </c>
      <c r="AA305" s="32">
        <f t="shared" ref="AA305:AA312" si="48">AI295</f>
        <v>1.5601696990896015</v>
      </c>
      <c r="AB305" s="36"/>
      <c r="AC305" s="32" t="str">
        <f t="shared" ref="AC305:AC312" si="49">AJ295</f>
        <v>Gain &gt; 0.6</v>
      </c>
      <c r="AD305" s="32">
        <f t="shared" ref="AD305:AE312" si="50">AL295</f>
        <v>0.36474335927050561</v>
      </c>
      <c r="AE305" s="32">
        <f t="shared" si="50"/>
        <v>0.33961886125616725</v>
      </c>
      <c r="AF305" s="32">
        <f t="shared" ref="AF305:AF312" si="51">AO295</f>
        <v>0.2709401607920881</v>
      </c>
      <c r="AG305" s="32">
        <f t="shared" ref="AG305:AG312" si="52">AQ295</f>
        <v>0.30185042440425602</v>
      </c>
      <c r="AH305" s="32">
        <f t="shared" ref="AH305:AH312" si="53">AS295</f>
        <v>0.29056809812318529</v>
      </c>
      <c r="AI305" s="32">
        <f t="shared" ref="AI305:AI312" si="54">AU295</f>
        <v>0.85149954699445518</v>
      </c>
      <c r="AK305" s="32"/>
      <c r="AL305" s="32"/>
      <c r="AM305" s="32"/>
      <c r="AN305" s="36"/>
      <c r="AO305" s="36"/>
      <c r="AP305" s="36"/>
      <c r="AQ305" s="36"/>
      <c r="AR305" s="36"/>
      <c r="AS305" s="36"/>
      <c r="AT305" s="36"/>
      <c r="AU305" s="36"/>
    </row>
    <row r="306" spans="7:49" x14ac:dyDescent="0.3">
      <c r="L306" t="str">
        <f>L296</f>
        <v>Target</v>
      </c>
      <c r="N306" s="32">
        <f t="shared" si="39"/>
        <v>732740.44666666666</v>
      </c>
      <c r="O306" s="32">
        <f t="shared" si="39"/>
        <v>739441.4</v>
      </c>
      <c r="P306" s="32">
        <f t="shared" si="40"/>
        <v>358147.7533333333</v>
      </c>
      <c r="Q306" s="32">
        <f t="shared" si="41"/>
        <v>350424.54666666669</v>
      </c>
      <c r="R306" s="32">
        <f>U296</f>
        <v>1843222.3866666667</v>
      </c>
      <c r="S306" s="32">
        <f t="shared" si="42"/>
        <v>763826.32666666654</v>
      </c>
      <c r="T306" s="32"/>
      <c r="U306" s="32" t="str">
        <f t="shared" si="43"/>
        <v>Target</v>
      </c>
      <c r="V306" s="32">
        <f t="shared" si="44"/>
        <v>0.80033196740938983</v>
      </c>
      <c r="W306" s="32">
        <f t="shared" si="44"/>
        <v>0.78546641099732373</v>
      </c>
      <c r="X306" s="32">
        <f t="shared" si="45"/>
        <v>0.56386070789400633</v>
      </c>
      <c r="Y306" s="32">
        <f t="shared" si="46"/>
        <v>0.67292488906377312</v>
      </c>
      <c r="Z306" s="32">
        <f t="shared" si="47"/>
        <v>1.3204457260109486</v>
      </c>
      <c r="AA306" s="32">
        <f t="shared" si="48"/>
        <v>1.3776501514778161</v>
      </c>
      <c r="AB306" s="36"/>
      <c r="AC306" s="32" t="str">
        <f t="shared" si="49"/>
        <v>Target</v>
      </c>
      <c r="AD306" s="32">
        <f t="shared" si="50"/>
        <v>0.28647011754568663</v>
      </c>
      <c r="AE306" s="32">
        <f t="shared" si="50"/>
        <v>0.2723722512135282</v>
      </c>
      <c r="AF306" s="32">
        <f t="shared" si="51"/>
        <v>0.22176244804014758</v>
      </c>
      <c r="AG306" s="32">
        <f t="shared" si="52"/>
        <v>0.25768366947149235</v>
      </c>
      <c r="AH306" s="32">
        <f t="shared" si="53"/>
        <v>0.2425513223775973</v>
      </c>
      <c r="AI306" s="32">
        <f t="shared" si="54"/>
        <v>0.81497805966219539</v>
      </c>
      <c r="AK306" s="32"/>
      <c r="AL306" s="32"/>
      <c r="AM306" s="32"/>
      <c r="AN306" s="36"/>
      <c r="AO306" s="36"/>
      <c r="AP306" s="36"/>
      <c r="AQ306" s="36"/>
      <c r="AR306" s="36"/>
      <c r="AS306" s="36"/>
      <c r="AT306" s="36"/>
      <c r="AU306" s="36"/>
    </row>
    <row r="307" spans="7:49" x14ac:dyDescent="0.3">
      <c r="L307" t="str">
        <f>L297</f>
        <v>Gain &gt; 0</v>
      </c>
      <c r="N307" s="32">
        <f t="shared" si="39"/>
        <v>1302700.8564102564</v>
      </c>
      <c r="O307" s="32">
        <f t="shared" si="39"/>
        <v>1310973.4615384613</v>
      </c>
      <c r="P307" s="32">
        <f t="shared" si="40"/>
        <v>713033.13846153847</v>
      </c>
      <c r="Q307" s="32">
        <f t="shared" si="41"/>
        <v>753508.12820512848</v>
      </c>
      <c r="R307" s="32">
        <f>U297</f>
        <v>1923842.9179487177</v>
      </c>
      <c r="S307" s="32">
        <f t="shared" si="42"/>
        <v>1302548.046153846</v>
      </c>
      <c r="T307" s="32"/>
      <c r="U307" s="32" t="str">
        <f t="shared" si="43"/>
        <v>Gain &gt; 0</v>
      </c>
      <c r="V307" s="32">
        <f t="shared" si="44"/>
        <v>1.2045962468738882</v>
      </c>
      <c r="W307" s="32">
        <f t="shared" si="44"/>
        <v>1.1900711874632786</v>
      </c>
      <c r="X307" s="32">
        <f t="shared" si="45"/>
        <v>0.83590480037024606</v>
      </c>
      <c r="Y307" s="32">
        <f t="shared" si="46"/>
        <v>1.0917481009472303</v>
      </c>
      <c r="Z307" s="32">
        <f t="shared" si="47"/>
        <v>1.4335612037756407</v>
      </c>
      <c r="AA307" s="32">
        <f t="shared" si="48"/>
        <v>1.9789207336074932</v>
      </c>
      <c r="AB307" s="36"/>
      <c r="AC307" s="32" t="str">
        <f t="shared" si="49"/>
        <v>Gain &gt; 0</v>
      </c>
      <c r="AD307" s="32">
        <f t="shared" si="50"/>
        <v>0.4315787595541527</v>
      </c>
      <c r="AE307" s="32">
        <f t="shared" si="50"/>
        <v>0.42186444788478694</v>
      </c>
      <c r="AF307" s="32">
        <f t="shared" si="51"/>
        <v>0.32744444873824252</v>
      </c>
      <c r="AG307" s="32">
        <f t="shared" si="52"/>
        <v>0.39143938533305067</v>
      </c>
      <c r="AH307" s="32">
        <f t="shared" si="53"/>
        <v>0.26014460433358089</v>
      </c>
      <c r="AI307" s="32">
        <f t="shared" si="54"/>
        <v>1.2838753238027825</v>
      </c>
      <c r="AK307" s="32"/>
      <c r="AL307" s="32"/>
      <c r="AM307" s="32"/>
      <c r="AN307" s="36"/>
      <c r="AO307" s="36"/>
      <c r="AP307" s="36"/>
      <c r="AQ307" s="36"/>
      <c r="AR307" s="36"/>
      <c r="AS307" s="36"/>
      <c r="AT307" s="36"/>
      <c r="AU307" s="36"/>
    </row>
    <row r="308" spans="7:49" x14ac:dyDescent="0.3">
      <c r="L308" t="str">
        <f t="shared" ref="L308" si="55">L298</f>
        <v>Gain &lt;=0</v>
      </c>
      <c r="N308" s="32">
        <f t="shared" si="39"/>
        <v>1962217.7177777775</v>
      </c>
      <c r="O308" s="32">
        <f t="shared" si="39"/>
        <v>1983215.5577777778</v>
      </c>
      <c r="P308" s="32">
        <f t="shared" si="40"/>
        <v>1151202.1533333333</v>
      </c>
      <c r="Q308" s="32">
        <f t="shared" si="41"/>
        <v>1450983.7044444443</v>
      </c>
      <c r="R308" s="32">
        <f>U298</f>
        <v>2043395.3444444446</v>
      </c>
      <c r="S308" s="32">
        <f t="shared" si="42"/>
        <v>2291734.4977777773</v>
      </c>
      <c r="T308" s="32"/>
      <c r="U308" s="32" t="str">
        <f t="shared" si="43"/>
        <v>Gain &lt;=0</v>
      </c>
      <c r="V308" s="32">
        <f t="shared" si="44"/>
        <v>1.6449110012801569</v>
      </c>
      <c r="W308" s="32">
        <f t="shared" si="44"/>
        <v>1.6337362111882416</v>
      </c>
      <c r="X308" s="32">
        <f t="shared" si="45"/>
        <v>1.1999418792158312</v>
      </c>
      <c r="Y308" s="32">
        <f t="shared" si="46"/>
        <v>1.5581755274420399</v>
      </c>
      <c r="Z308" s="32">
        <f t="shared" si="47"/>
        <v>1.5426306544037329</v>
      </c>
      <c r="AA308" s="32">
        <f t="shared" si="48"/>
        <v>2.9160898820636789</v>
      </c>
      <c r="AB308" s="36"/>
      <c r="AC308" s="32" t="str">
        <f t="shared" si="49"/>
        <v>Gain &lt;=0</v>
      </c>
      <c r="AD308" s="32">
        <f t="shared" si="50"/>
        <v>0.56878408473605913</v>
      </c>
      <c r="AE308" s="32">
        <f t="shared" si="50"/>
        <v>0.56270767290817791</v>
      </c>
      <c r="AF308" s="32">
        <f t="shared" si="51"/>
        <v>0.44689258144638089</v>
      </c>
      <c r="AG308" s="32">
        <f t="shared" si="52"/>
        <v>0.52163389178148145</v>
      </c>
      <c r="AH308" s="32">
        <f t="shared" si="53"/>
        <v>0.28668652960564928</v>
      </c>
      <c r="AI308" s="32">
        <f t="shared" si="54"/>
        <v>1.9583438215958366</v>
      </c>
      <c r="AK308" s="32"/>
      <c r="AL308" s="32"/>
      <c r="AM308" s="32"/>
      <c r="AN308" s="36"/>
      <c r="AO308" s="36"/>
      <c r="AP308" s="36"/>
      <c r="AQ308" s="36"/>
      <c r="AR308" s="36"/>
      <c r="AS308" s="36"/>
      <c r="AT308" s="36"/>
      <c r="AU308" s="36"/>
    </row>
    <row r="309" spans="7:49" x14ac:dyDescent="0.3">
      <c r="L309" t="str">
        <f>L299</f>
        <v>Target;Gain &gt; 0.6; #pref=2</v>
      </c>
      <c r="N309" s="32" t="e">
        <f t="shared" si="39"/>
        <v>#DIV/0!</v>
      </c>
      <c r="O309" s="32" t="e">
        <f t="shared" si="39"/>
        <v>#DIV/0!</v>
      </c>
      <c r="P309" s="32" t="e">
        <f t="shared" si="40"/>
        <v>#DIV/0!</v>
      </c>
      <c r="Q309" s="32" t="e">
        <f t="shared" si="41"/>
        <v>#DIV/0!</v>
      </c>
      <c r="R309" s="32" t="e">
        <f t="shared" ref="R309" si="56">U299</f>
        <v>#DIV/0!</v>
      </c>
      <c r="S309" s="32" t="e">
        <f t="shared" si="42"/>
        <v>#DIV/0!</v>
      </c>
      <c r="T309" s="32"/>
      <c r="U309" s="32" t="str">
        <f t="shared" si="43"/>
        <v>Target;Gain &gt; 0.6; #pref=2</v>
      </c>
      <c r="V309" s="32" t="e">
        <f t="shared" si="44"/>
        <v>#DIV/0!</v>
      </c>
      <c r="W309" s="32" t="e">
        <f t="shared" si="44"/>
        <v>#DIV/0!</v>
      </c>
      <c r="X309" s="32" t="e">
        <f t="shared" si="45"/>
        <v>#DIV/0!</v>
      </c>
      <c r="Y309" s="32" t="e">
        <f t="shared" si="46"/>
        <v>#DIV/0!</v>
      </c>
      <c r="Z309" s="32" t="e">
        <f t="shared" si="47"/>
        <v>#DIV/0!</v>
      </c>
      <c r="AA309" s="32" t="e">
        <f t="shared" si="48"/>
        <v>#DIV/0!</v>
      </c>
      <c r="AB309" s="36"/>
      <c r="AC309" s="32" t="str">
        <f t="shared" si="49"/>
        <v>Target;Gain &gt; 0.6; #pref=2</v>
      </c>
      <c r="AD309" s="32" t="e">
        <f t="shared" si="50"/>
        <v>#DIV/0!</v>
      </c>
      <c r="AE309" s="32" t="e">
        <f t="shared" si="50"/>
        <v>#DIV/0!</v>
      </c>
      <c r="AF309" s="32" t="e">
        <f t="shared" si="51"/>
        <v>#DIV/0!</v>
      </c>
      <c r="AG309" s="32" t="e">
        <f t="shared" si="52"/>
        <v>#DIV/0!</v>
      </c>
      <c r="AH309" s="32" t="e">
        <f t="shared" si="53"/>
        <v>#DIV/0!</v>
      </c>
      <c r="AI309" s="32" t="e">
        <f t="shared" si="54"/>
        <v>#DIV/0!</v>
      </c>
      <c r="AK309" s="32"/>
      <c r="AL309" s="32"/>
      <c r="AM309" s="32"/>
      <c r="AN309" s="36"/>
      <c r="AO309" s="36"/>
      <c r="AP309" s="36"/>
      <c r="AQ309" s="36"/>
      <c r="AR309" s="36"/>
      <c r="AS309" s="36"/>
      <c r="AT309" s="36"/>
      <c r="AU309" s="36"/>
    </row>
    <row r="310" spans="7:49" x14ac:dyDescent="0.3">
      <c r="L310" t="str">
        <f>L300</f>
        <v>Target; Gain &gt; 0.6; #pref=3</v>
      </c>
      <c r="N310" s="32">
        <f t="shared" si="39"/>
        <v>902572.3</v>
      </c>
      <c r="O310" s="32">
        <f t="shared" si="39"/>
        <v>914946.60000000009</v>
      </c>
      <c r="P310" s="32">
        <f t="shared" si="40"/>
        <v>450791.9</v>
      </c>
      <c r="Q310" s="32">
        <f t="shared" si="41"/>
        <v>562367.69999999995</v>
      </c>
      <c r="R310" s="32">
        <f>U300</f>
        <v>2300866.2000000002</v>
      </c>
      <c r="S310" s="32">
        <f t="shared" si="42"/>
        <v>1218129.7999999998</v>
      </c>
      <c r="T310" s="32"/>
      <c r="U310" s="32" t="str">
        <f t="shared" si="43"/>
        <v>Target; Gain &gt; 0.6; #pref=3</v>
      </c>
      <c r="V310" s="32">
        <f t="shared" si="44"/>
        <v>0.92035585530102249</v>
      </c>
      <c r="W310" s="32">
        <f t="shared" si="44"/>
        <v>0.89428510605357592</v>
      </c>
      <c r="X310" s="32">
        <f t="shared" si="45"/>
        <v>0.63603365386952648</v>
      </c>
      <c r="Y310" s="32">
        <f t="shared" si="46"/>
        <v>0.70890745017677548</v>
      </c>
      <c r="Z310" s="32">
        <f t="shared" si="47"/>
        <v>1.6509759001666682</v>
      </c>
      <c r="AA310" s="32">
        <f t="shared" si="48"/>
        <v>1.5601696990896015</v>
      </c>
      <c r="AB310" s="36"/>
      <c r="AC310" s="32" t="str">
        <f t="shared" si="49"/>
        <v>Target; Gain &gt; 0.6; #pref=3</v>
      </c>
      <c r="AD310" s="32">
        <f t="shared" si="50"/>
        <v>0.36474335927050561</v>
      </c>
      <c r="AE310" s="32">
        <f t="shared" si="50"/>
        <v>0.33961886125616725</v>
      </c>
      <c r="AF310" s="32">
        <f t="shared" si="51"/>
        <v>0.2709401607920881</v>
      </c>
      <c r="AG310" s="32">
        <f t="shared" si="52"/>
        <v>0.30185042440425602</v>
      </c>
      <c r="AH310" s="32">
        <f t="shared" si="53"/>
        <v>0.29056809812318529</v>
      </c>
      <c r="AI310" s="32">
        <f t="shared" si="54"/>
        <v>0.85149954699445518</v>
      </c>
      <c r="AK310" s="32"/>
      <c r="AL310" s="32"/>
      <c r="AM310" s="32"/>
      <c r="AN310" s="36"/>
      <c r="AO310" s="36"/>
      <c r="AP310" s="36"/>
      <c r="AQ310" s="36"/>
      <c r="AR310" s="36"/>
      <c r="AS310" s="36"/>
      <c r="AT310" s="36"/>
      <c r="AU310" s="36"/>
    </row>
    <row r="311" spans="7:49" x14ac:dyDescent="0.3">
      <c r="L311" t="str">
        <f>L301</f>
        <v>Target; Gain &gt; 0.6; #pref=4</v>
      </c>
      <c r="N311" s="32" t="e">
        <f t="shared" si="39"/>
        <v>#DIV/0!</v>
      </c>
      <c r="O311" s="32" t="e">
        <f t="shared" si="39"/>
        <v>#DIV/0!</v>
      </c>
      <c r="P311" s="32" t="e">
        <f t="shared" si="40"/>
        <v>#DIV/0!</v>
      </c>
      <c r="Q311" s="32" t="e">
        <f t="shared" si="41"/>
        <v>#DIV/0!</v>
      </c>
      <c r="R311" s="32" t="e">
        <f>U301</f>
        <v>#DIV/0!</v>
      </c>
      <c r="S311" s="32" t="e">
        <f t="shared" si="42"/>
        <v>#DIV/0!</v>
      </c>
      <c r="T311" s="32"/>
      <c r="U311" s="32" t="str">
        <f t="shared" si="43"/>
        <v>Target; Gain &gt; 0.6; #pref=4</v>
      </c>
      <c r="V311" s="32" t="e">
        <f t="shared" si="44"/>
        <v>#DIV/0!</v>
      </c>
      <c r="W311" s="32" t="e">
        <f t="shared" si="44"/>
        <v>#DIV/0!</v>
      </c>
      <c r="X311" s="32" t="e">
        <f t="shared" si="45"/>
        <v>#DIV/0!</v>
      </c>
      <c r="Y311" s="32" t="e">
        <f t="shared" si="46"/>
        <v>#DIV/0!</v>
      </c>
      <c r="Z311" s="32" t="e">
        <f t="shared" si="47"/>
        <v>#DIV/0!</v>
      </c>
      <c r="AA311" s="32" t="e">
        <f t="shared" si="48"/>
        <v>#DIV/0!</v>
      </c>
      <c r="AB311" s="36"/>
      <c r="AC311" s="32" t="str">
        <f t="shared" si="49"/>
        <v>Target; Gain &gt; 0.6; #pref=4</v>
      </c>
      <c r="AD311" s="32" t="e">
        <f t="shared" si="50"/>
        <v>#DIV/0!</v>
      </c>
      <c r="AE311" s="32" t="e">
        <f t="shared" si="50"/>
        <v>#DIV/0!</v>
      </c>
      <c r="AF311" s="32" t="e">
        <f t="shared" si="51"/>
        <v>#DIV/0!</v>
      </c>
      <c r="AG311" s="32" t="e">
        <f t="shared" si="52"/>
        <v>#DIV/0!</v>
      </c>
      <c r="AH311" s="32" t="e">
        <f t="shared" si="53"/>
        <v>#DIV/0!</v>
      </c>
      <c r="AI311" s="32" t="e">
        <f t="shared" si="54"/>
        <v>#DIV/0!</v>
      </c>
      <c r="AK311" s="32"/>
      <c r="AL311" s="32"/>
      <c r="AM311" s="32"/>
      <c r="AN311" s="36"/>
      <c r="AO311" s="36"/>
      <c r="AP311" s="36"/>
      <c r="AQ311" s="36"/>
      <c r="AR311" s="36"/>
      <c r="AS311" s="36"/>
      <c r="AT311" s="36"/>
      <c r="AU311" s="36"/>
    </row>
    <row r="312" spans="7:49" x14ac:dyDescent="0.3">
      <c r="L312" t="str">
        <f>L302</f>
        <v>Target; Gain &gt; 0</v>
      </c>
      <c r="N312" s="32">
        <f t="shared" si="39"/>
        <v>670353.40833333344</v>
      </c>
      <c r="O312" s="32">
        <f t="shared" si="39"/>
        <v>678173.52500000002</v>
      </c>
      <c r="P312" s="32">
        <f t="shared" si="40"/>
        <v>340329.21666666667</v>
      </c>
      <c r="Q312" s="32">
        <f t="shared" si="41"/>
        <v>304050.53333333333</v>
      </c>
      <c r="R312" s="32">
        <f>U302</f>
        <v>1831616.0083333333</v>
      </c>
      <c r="S312" s="32">
        <f t="shared" si="42"/>
        <v>755730.53333333321</v>
      </c>
      <c r="T312" s="32"/>
      <c r="U312" s="32" t="str">
        <f t="shared" si="43"/>
        <v>Target; Gain &gt; 0</v>
      </c>
      <c r="V312" s="32">
        <f t="shared" si="44"/>
        <v>0.77642894331559853</v>
      </c>
      <c r="W312" s="32">
        <f t="shared" si="44"/>
        <v>0.75965715279453427</v>
      </c>
      <c r="X312" s="32">
        <f t="shared" si="45"/>
        <v>0.55163147226752085</v>
      </c>
      <c r="Y312" s="32">
        <f t="shared" si="46"/>
        <v>0.604552568277965</v>
      </c>
      <c r="Z312" s="32">
        <f t="shared" si="47"/>
        <v>1.3352264934394042</v>
      </c>
      <c r="AA312" s="32">
        <f t="shared" si="48"/>
        <v>1.2757336032072395</v>
      </c>
      <c r="AB312" s="36"/>
      <c r="AC312" s="32" t="str">
        <f t="shared" si="49"/>
        <v>Target; Gain &gt; 0</v>
      </c>
      <c r="AD312" s="32">
        <f t="shared" si="50"/>
        <v>0.29368139638099816</v>
      </c>
      <c r="AE312" s="32">
        <f t="shared" si="50"/>
        <v>0.2771441847726237</v>
      </c>
      <c r="AF312" s="32">
        <f t="shared" si="51"/>
        <v>0.22397869742295973</v>
      </c>
      <c r="AG312" s="32">
        <f t="shared" si="52"/>
        <v>0.24715184824696429</v>
      </c>
      <c r="AH312" s="32">
        <f t="shared" si="53"/>
        <v>0.2456441635886828</v>
      </c>
      <c r="AI312" s="32">
        <f t="shared" si="54"/>
        <v>0.73350480133279539</v>
      </c>
      <c r="AK312" s="32"/>
      <c r="AL312" s="32"/>
      <c r="AM312" s="32"/>
      <c r="AN312" s="36"/>
      <c r="AO312" s="36"/>
      <c r="AP312" s="36"/>
      <c r="AQ312" s="36"/>
      <c r="AR312" s="36"/>
      <c r="AS312" s="36"/>
      <c r="AT312" s="36"/>
      <c r="AU312" s="36"/>
    </row>
    <row r="313" spans="7:49" x14ac:dyDescent="0.3"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K313" s="31"/>
      <c r="AL313" s="31"/>
      <c r="AM313" s="31"/>
      <c r="AN313" s="31"/>
      <c r="AO313" s="31"/>
    </row>
    <row r="314" spans="7:49" x14ac:dyDescent="0.3">
      <c r="K314" s="27" t="s">
        <v>104</v>
      </c>
      <c r="L314" s="28">
        <f>X314</f>
        <v>0.6</v>
      </c>
      <c r="M314" s="29" t="s">
        <v>20</v>
      </c>
      <c r="N314" s="29" t="s">
        <v>7</v>
      </c>
      <c r="O314" s="29" t="s">
        <v>8</v>
      </c>
      <c r="P314" s="29" t="s">
        <v>22</v>
      </c>
      <c r="Q314" s="29" t="s">
        <v>9</v>
      </c>
      <c r="R314" s="29" t="s">
        <v>23</v>
      </c>
      <c r="S314" s="29" t="s">
        <v>10</v>
      </c>
      <c r="T314" s="29" t="s">
        <v>24</v>
      </c>
      <c r="U314" s="29" t="s">
        <v>11</v>
      </c>
      <c r="V314" s="29" t="s">
        <v>25</v>
      </c>
      <c r="W314" s="29" t="s">
        <v>12</v>
      </c>
      <c r="X314" s="30">
        <f>X292</f>
        <v>0.6</v>
      </c>
      <c r="Y314" s="29" t="s">
        <v>20</v>
      </c>
      <c r="Z314" s="29" t="s">
        <v>7</v>
      </c>
      <c r="AA314" s="29" t="s">
        <v>8</v>
      </c>
      <c r="AB314" s="29" t="s">
        <v>22</v>
      </c>
      <c r="AC314" s="29" t="s">
        <v>9</v>
      </c>
      <c r="AD314" s="29" t="s">
        <v>23</v>
      </c>
      <c r="AE314" s="29" t="s">
        <v>10</v>
      </c>
      <c r="AF314" s="29" t="s">
        <v>24</v>
      </c>
      <c r="AG314" s="29" t="s">
        <v>11</v>
      </c>
      <c r="AH314" s="29" t="s">
        <v>25</v>
      </c>
      <c r="AI314" s="29" t="s">
        <v>12</v>
      </c>
      <c r="AJ314" s="28">
        <f t="shared" ref="AJ314:AJ324" si="57">X314</f>
        <v>0.6</v>
      </c>
      <c r="AK314" s="29" t="s">
        <v>20</v>
      </c>
      <c r="AL314" s="29" t="s">
        <v>7</v>
      </c>
      <c r="AM314" s="29" t="s">
        <v>8</v>
      </c>
      <c r="AN314" s="29" t="s">
        <v>22</v>
      </c>
      <c r="AO314" s="29" t="s">
        <v>9</v>
      </c>
      <c r="AP314" s="29" t="s">
        <v>23</v>
      </c>
      <c r="AQ314" s="29" t="s">
        <v>10</v>
      </c>
      <c r="AR314" s="29" t="s">
        <v>24</v>
      </c>
      <c r="AS314" s="29" t="s">
        <v>11</v>
      </c>
      <c r="AT314" s="29" t="s">
        <v>25</v>
      </c>
      <c r="AU314" s="29" t="s">
        <v>12</v>
      </c>
    </row>
    <row r="315" spans="7:49" x14ac:dyDescent="0.3">
      <c r="L315" s="31" t="s">
        <v>98</v>
      </c>
      <c r="M315" s="32">
        <f>MEDIAN(M3:M290)</f>
        <v>1154682.8999999999</v>
      </c>
      <c r="N315" s="32">
        <f t="shared" ref="N315:W315" si="58">MEDIAN(N3:N290)</f>
        <v>1125508.8999999999</v>
      </c>
      <c r="O315" s="32">
        <f t="shared" si="58"/>
        <v>1129544.2666666666</v>
      </c>
      <c r="P315" s="32">
        <f t="shared" si="58"/>
        <v>1214729.8</v>
      </c>
      <c r="Q315" s="32">
        <f t="shared" si="58"/>
        <v>503152.5</v>
      </c>
      <c r="R315" s="32">
        <f t="shared" si="58"/>
        <v>771577.39999999991</v>
      </c>
      <c r="S315" s="32">
        <f t="shared" si="58"/>
        <v>479926</v>
      </c>
      <c r="T315" s="32">
        <f t="shared" si="58"/>
        <v>2212416.2000000002</v>
      </c>
      <c r="U315" s="32">
        <f t="shared" si="58"/>
        <v>1973952</v>
      </c>
      <c r="V315" s="32">
        <f t="shared" si="58"/>
        <v>3014912</v>
      </c>
      <c r="W315" s="32">
        <f t="shared" si="58"/>
        <v>1070840</v>
      </c>
      <c r="X315" s="32" t="s">
        <v>98</v>
      </c>
      <c r="Y315" s="32">
        <f>MEDIAN(Y3:Y290)</f>
        <v>1.1881910515716299</v>
      </c>
      <c r="Z315" s="32">
        <f t="shared" ref="Z315:AI315" si="59">MEDIAN(Z3:Z290)</f>
        <v>1.1232461011735726</v>
      </c>
      <c r="AA315" s="32">
        <f t="shared" si="59"/>
        <v>1.1177655507965634</v>
      </c>
      <c r="AB315" s="32">
        <f t="shared" si="59"/>
        <v>1.393297751492355</v>
      </c>
      <c r="AC315" s="32">
        <f t="shared" si="59"/>
        <v>0.69327631169871895</v>
      </c>
      <c r="AD315" s="32">
        <f t="shared" si="59"/>
        <v>1.3802603042218835</v>
      </c>
      <c r="AE315" s="32">
        <f t="shared" si="59"/>
        <v>1.016793472653565</v>
      </c>
      <c r="AF315" s="32">
        <f t="shared" si="59"/>
        <v>1.139463598281145</v>
      </c>
      <c r="AG315" s="32">
        <f t="shared" si="59"/>
        <v>1.449294861708768</v>
      </c>
      <c r="AH315" s="32">
        <f t="shared" si="59"/>
        <v>2.0841265984345227</v>
      </c>
      <c r="AI315" s="32">
        <f t="shared" si="59"/>
        <v>1.9176642430946229</v>
      </c>
      <c r="AJ315" s="31" t="str">
        <f t="shared" si="57"/>
        <v>ALL</v>
      </c>
      <c r="AK315" s="32">
        <f>MEDIAN(AK3:AK290)</f>
        <v>1.1881910515716299</v>
      </c>
      <c r="AL315" s="32">
        <f t="shared" ref="AL315:AU315" si="60">MEDIAN(AL3:AL290)</f>
        <v>0.37008733799060189</v>
      </c>
      <c r="AM315" s="32">
        <f t="shared" si="60"/>
        <v>0.34733048847410825</v>
      </c>
      <c r="AN315" s="32">
        <f t="shared" si="60"/>
        <v>1.393297751492355</v>
      </c>
      <c r="AO315" s="32">
        <f t="shared" si="60"/>
        <v>0.27217126060568253</v>
      </c>
      <c r="AP315" s="32">
        <f t="shared" si="60"/>
        <v>1.3802603042218835</v>
      </c>
      <c r="AQ315" s="32">
        <f t="shared" si="60"/>
        <v>0.34357996911276134</v>
      </c>
      <c r="AR315" s="32">
        <f t="shared" si="60"/>
        <v>0.63742792683187877</v>
      </c>
      <c r="AS315" s="32">
        <f t="shared" si="60"/>
        <v>0.27192795933224267</v>
      </c>
      <c r="AT315" s="32">
        <f t="shared" si="60"/>
        <v>2.0841265984345227</v>
      </c>
      <c r="AU315" s="32">
        <f t="shared" si="60"/>
        <v>1.0796894494056084</v>
      </c>
    </row>
    <row r="316" spans="7:49" x14ac:dyDescent="0.3">
      <c r="L316" s="31" t="str">
        <f>"Target; Gain &gt; "&amp;L314</f>
        <v>Target; Gain &gt; 0.6</v>
      </c>
      <c r="M316" s="32" cm="1">
        <f t="array" ref="M316">MEDIAN(_xlfn._xlws.FILTER(M3:M290, ($AZ3:$AZ290 &gt; $X292)*($AZ3:$AZ290 &lt;&gt; "")))</f>
        <v>1426990.2000000002</v>
      </c>
      <c r="N316" s="32" cm="1">
        <f t="array" ref="N316">MEDIAN(_xlfn._xlws.FILTER(N3:N290, ($AZ3:$AZ290 &gt; $X292)*($AZ3:$AZ290 &lt;&gt; "")))</f>
        <v>902572.3</v>
      </c>
      <c r="O316" s="32" cm="1">
        <f t="array" ref="O316">MEDIAN(_xlfn._xlws.FILTER(O3:O290, ($AZ3:$AZ290 &gt; $X292)*($AZ3:$AZ290 &lt;&gt; "")))</f>
        <v>914946.60000000009</v>
      </c>
      <c r="P316" s="32" cm="1">
        <f t="array" ref="P316">MEDIAN(_xlfn._xlws.FILTER(P3:P290, ($AZ3:$AZ290 &gt; $X292)*($AZ3:$AZ290 &lt;&gt; "")))</f>
        <v>3093545.7</v>
      </c>
      <c r="Q316" s="32" cm="1">
        <f t="array" ref="Q316">MEDIAN(_xlfn._xlws.FILTER(Q3:Q290, ($AZ3:$AZ290 &gt; $X292)*($AZ3:$AZ290 &lt;&gt; "")))</f>
        <v>450791.9</v>
      </c>
      <c r="R316" s="32" cm="1">
        <f t="array" ref="R316">MEDIAN(_xlfn._xlws.FILTER(R3:R290, ($AZ3:$AZ290 &gt; $X292)*($AZ3:$AZ290 &lt;&gt; "")))</f>
        <v>2398620.5</v>
      </c>
      <c r="S316" s="32" cm="1">
        <f t="array" ref="S316">MEDIAN(_xlfn._xlws.FILTER(S3:S290, ($AZ3:$AZ290 &gt; $X292)*($AZ3:$AZ290 &lt;&gt; "")))</f>
        <v>562367.69999999995</v>
      </c>
      <c r="T316" s="32" cm="1">
        <f t="array" ref="T316">MEDIAN(_xlfn._xlws.FILTER(T3:T290, ($AZ3:$AZ290 &gt; $X292)*($AZ3:$AZ290 &lt;&gt; "")))</f>
        <v>3653653.5</v>
      </c>
      <c r="U316" s="32" cm="1">
        <f t="array" ref="U316">MEDIAN(_xlfn._xlws.FILTER(U3:U290, ($AZ3:$AZ290 &gt; $X292)*($AZ3:$AZ290 &lt;&gt; "")))</f>
        <v>2300866.2000000002</v>
      </c>
      <c r="V316" s="32" cm="1">
        <f t="array" ref="V316">MEDIAN(_xlfn._xlws.FILTER(V3:V290, ($AZ3:$AZ290 &gt; $X292)*($AZ3:$AZ290 &lt;&gt; "")))</f>
        <v>5847256</v>
      </c>
      <c r="W316" s="32" cm="1">
        <f t="array" ref="W316">MEDIAN(_xlfn._xlws.FILTER(W3:W290, ($AZ3:$AZ290 &gt; $X292)*($AZ3:$AZ290 &lt;&gt; "")))</f>
        <v>1218129.7999999998</v>
      </c>
      <c r="X316" s="32" t="str">
        <f>"Target; Gain &gt; "&amp;X314</f>
        <v>Target; Gain &gt; 0.6</v>
      </c>
      <c r="Y316" s="32" cm="1">
        <f t="array" ref="Y316">MEDIAN(_xlfn._xlws.FILTER(Y3:Y290, ($AZ3:$AZ290 &gt; $X292)*($AZ3:$AZ290 &lt;&gt; "")))</f>
        <v>1.3385475164046512</v>
      </c>
      <c r="Z316" s="32" cm="1">
        <f t="array" ref="Z316">MEDIAN(_xlfn._xlws.FILTER(Z3:Z290, ($AZ3:$AZ290 &gt; $X292)*($AZ3:$AZ290 &lt;&gt; "")))</f>
        <v>0.92035585530102249</v>
      </c>
      <c r="AA316" s="32" cm="1">
        <f t="array" ref="AA316">MEDIAN(_xlfn._xlws.FILTER(AA3:AA290, ($AZ3:$AZ290 &gt; $X292)*($AZ3:$AZ290 &lt;&gt; "")))</f>
        <v>0.89428510605357592</v>
      </c>
      <c r="AB316" s="32" cm="1">
        <f t="array" ref="AB316">MEDIAN(_xlfn._xlws.FILTER(AB3:AB290, ($AZ3:$AZ290 &gt; $X292)*($AZ3:$AZ290 &lt;&gt; "")))</f>
        <v>1.6052221375925</v>
      </c>
      <c r="AC316" s="32" cm="1">
        <f t="array" ref="AC316">MEDIAN(_xlfn._xlws.FILTER(AC3:AC290, ($AZ3:$AZ290 &gt; $X292)*($AZ3:$AZ290 &lt;&gt; "")))</f>
        <v>0.63603365386952648</v>
      </c>
      <c r="AD316" s="32" cm="1">
        <f t="array" ref="AD316">MEDIAN(_xlfn._xlws.FILTER(AD3:AD290, ($AZ3:$AZ290 &gt; $X292)*($AZ3:$AZ290 &lt;&gt; "")))</f>
        <v>1.808197168284096</v>
      </c>
      <c r="AE316" s="32" cm="1">
        <f t="array" ref="AE316">MEDIAN(_xlfn._xlws.FILTER(AE3:AE290, ($AZ3:$AZ290 &gt; $X292)*($AZ3:$AZ290 &lt;&gt; "")))</f>
        <v>0.70890745017677548</v>
      </c>
      <c r="AF316" s="32" cm="1">
        <f t="array" ref="AF316">MEDIAN(_xlfn._xlws.FILTER(AF3:AF290, ($AZ3:$AZ290 &gt; $X292)*($AZ3:$AZ290 &lt;&gt; "")))</f>
        <v>2.3766294108470905</v>
      </c>
      <c r="AG316" s="32" cm="1">
        <f t="array" ref="AG316">MEDIAN(_xlfn._xlws.FILTER(AG3:AG290, ($AZ3:$AZ290 &gt; $X292)*($AZ3:$AZ290 &lt;&gt; "")))</f>
        <v>1.6509759001666682</v>
      </c>
      <c r="AH316" s="32" cm="1">
        <f t="array" ref="AH316">MEDIAN(_xlfn._xlws.FILTER(AH3:AH290, ($AZ3:$AZ290 &gt; $X292)*($AZ3:$AZ290 &lt;&gt; "")))</f>
        <v>2.6109284417238086</v>
      </c>
      <c r="AI316" s="32" cm="1">
        <f t="array" ref="AI316">MEDIAN(_xlfn._xlws.FILTER(AI3:AI290, ($AZ3:$AZ290 &gt; $X292)*($AZ3:$AZ290 &lt;&gt; "")))</f>
        <v>1.5601696990896015</v>
      </c>
      <c r="AJ316" s="31" t="str">
        <f t="shared" si="57"/>
        <v>Target; Gain &gt; 0.6</v>
      </c>
      <c r="AK316" s="32" cm="1">
        <f t="array" ref="AK316">MEDIAN(_xlfn._xlws.FILTER(AK3:AK290, ($AZ3:$AZ290 &gt; $X292)*($AZ3:$AZ290 &lt;&gt; "")))</f>
        <v>1.3385475164046512</v>
      </c>
      <c r="AL316" s="32" cm="1">
        <f t="array" ref="AL316">MEDIAN(_xlfn._xlws.FILTER(AL3:AL290, ($AZ3:$AZ290 &gt; $X292)*($AZ3:$AZ290 &lt;&gt; "")))</f>
        <v>0.36474335927050561</v>
      </c>
      <c r="AM316" s="32" cm="1">
        <f t="array" ref="AM316">MEDIAN(_xlfn._xlws.FILTER(AM3:AM290, ($AZ3:$AZ290 &gt; $X292)*($AZ3:$AZ290 &lt;&gt; "")))</f>
        <v>0.33961886125616725</v>
      </c>
      <c r="AN316" s="32" cm="1">
        <f t="array" ref="AN316">MEDIAN(_xlfn._xlws.FILTER(AN3:AN290, ($AZ3:$AZ290 &gt; $X292)*($AZ3:$AZ290 &lt;&gt; "")))</f>
        <v>1.6052221375925</v>
      </c>
      <c r="AO316" s="32" cm="1">
        <f t="array" ref="AO316">MEDIAN(_xlfn._xlws.FILTER(AO3:AO290, ($AZ3:$AZ290 &gt; $X292)*($AZ3:$AZ290 &lt;&gt; "")))</f>
        <v>0.2709401607920881</v>
      </c>
      <c r="AP316" s="32" cm="1">
        <f t="array" ref="AP316">MEDIAN(_xlfn._xlws.FILTER(AP3:AP290, ($AZ3:$AZ290 &gt; $X292)*($AZ3:$AZ290 &lt;&gt; "")))</f>
        <v>1.808197168284096</v>
      </c>
      <c r="AQ316" s="32" cm="1">
        <f t="array" ref="AQ316">MEDIAN(_xlfn._xlws.FILTER(AQ3:AQ290, ($AZ3:$AZ290 &gt; $X292)*($AZ3:$AZ290 &lt;&gt; "")))</f>
        <v>0.30185042440425602</v>
      </c>
      <c r="AR316" s="32" cm="1">
        <f t="array" ref="AR316">MEDIAN(_xlfn._xlws.FILTER(AR3:AR290, ($AZ3:$AZ290 &gt; $X292)*($AZ3:$AZ290 &lt;&gt; "")))</f>
        <v>1.2864989615743978</v>
      </c>
      <c r="AS316" s="32" cm="1">
        <f t="array" ref="AS316">MEDIAN(_xlfn._xlws.FILTER(AS3:AS290, ($AZ3:$AZ290 &gt; $X292)*($AZ3:$AZ290 &lt;&gt; "")))</f>
        <v>0.29056809812318529</v>
      </c>
      <c r="AT316" s="32" cm="1">
        <f t="array" ref="AT316">MEDIAN(_xlfn._xlws.FILTER(AT3:AT290, ($AZ3:$AZ290 &gt; $X292)*($AZ3:$AZ290 &lt;&gt; "")))</f>
        <v>2.6109284417238086</v>
      </c>
      <c r="AU316" s="32" cm="1">
        <f t="array" ref="AU316">MEDIAN(_xlfn._xlws.FILTER(AU3:AU290, ($AZ3:$AZ290 &gt; $X292)*($AZ3:$AZ290 &lt;&gt; "")))</f>
        <v>0.85149954699445518</v>
      </c>
    </row>
    <row r="317" spans="7:49" x14ac:dyDescent="0.3">
      <c r="L317" s="31" t="str">
        <f>"Gain &gt; "&amp;L314</f>
        <v>Gain &gt; 0.6</v>
      </c>
      <c r="M317" s="32" cm="1">
        <f t="array" ref="M317">MEDIAN(_xlfn._xlws.FILTER(M3:M290, $AY3:$AY290&gt;$X292))</f>
        <v>1426990.2000000002</v>
      </c>
      <c r="N317" s="32" cm="1">
        <f t="array" ref="N317">MEDIAN(_xlfn._xlws.FILTER(N3:N290, $AY3:$AY290&gt;$X292))</f>
        <v>902572.3</v>
      </c>
      <c r="O317" s="32" cm="1">
        <f t="array" ref="O317">MEDIAN(_xlfn._xlws.FILTER(O3:O290, $AY3:$AY290&gt;$X292))</f>
        <v>914946.60000000009</v>
      </c>
      <c r="P317" s="32" cm="1">
        <f t="array" ref="P317">MEDIAN(_xlfn._xlws.FILTER(P3:P290, $AY3:$AY290&gt;$X292))</f>
        <v>3093545.7</v>
      </c>
      <c r="Q317" s="32" cm="1">
        <f t="array" ref="Q317">MEDIAN(_xlfn._xlws.FILTER(Q3:Q290, $AY3:$AY290&gt;$X292))</f>
        <v>450791.9</v>
      </c>
      <c r="R317" s="32" cm="1">
        <f t="array" ref="R317">MEDIAN(_xlfn._xlws.FILTER(R3:R290, $AY3:$AY290&gt;$X292))</f>
        <v>2398620.5</v>
      </c>
      <c r="S317" s="32" cm="1">
        <f t="array" ref="S317">MEDIAN(_xlfn._xlws.FILTER(S3:S290, $AY3:$AY290&gt;$X292))</f>
        <v>562367.69999999995</v>
      </c>
      <c r="T317" s="32" cm="1">
        <f t="array" ref="T317">MEDIAN(_xlfn._xlws.FILTER(T3:T290, $AY3:$AY290&gt;$X292))</f>
        <v>3653653.5</v>
      </c>
      <c r="U317" s="32" cm="1">
        <f t="array" ref="U317">MEDIAN(_xlfn._xlws.FILTER(U3:U290, $AY3:$AY290&gt;$X292))</f>
        <v>2300866.2000000002</v>
      </c>
      <c r="V317" s="32" cm="1">
        <f t="array" ref="V317">MEDIAN(_xlfn._xlws.FILTER(V3:V290, $AY3:$AY290&gt;$X292))</f>
        <v>5847256</v>
      </c>
      <c r="W317" s="32" cm="1">
        <f t="array" ref="W317">MEDIAN(_xlfn._xlws.FILTER(W3:W290, $AY3:$AY290&gt;$X292))</f>
        <v>1218129.7999999998</v>
      </c>
      <c r="X317" s="32" t="str">
        <f>"Gain &gt; "&amp;X314</f>
        <v>Gain &gt; 0.6</v>
      </c>
      <c r="Y317" s="32" cm="1">
        <f t="array" ref="Y317">MEDIAN(_xlfn._xlws.FILTER(Y3:Y290, $AY3:$AY290&gt;$X292))</f>
        <v>1.3385475164046512</v>
      </c>
      <c r="Z317" s="32" cm="1">
        <f t="array" ref="Z317">MEDIAN(_xlfn._xlws.FILTER(Z3:Z290, $AY3:$AY290&gt;$X292))</f>
        <v>0.92035585530102249</v>
      </c>
      <c r="AA317" s="32" cm="1">
        <f t="array" ref="AA317">MEDIAN(_xlfn._xlws.FILTER(AA3:AA290, $AY3:$AY290&gt;$X292))</f>
        <v>0.89428510605357592</v>
      </c>
      <c r="AB317" s="32" cm="1">
        <f t="array" ref="AB317">MEDIAN(_xlfn._xlws.FILTER(AB3:AB290, $AY3:$AY290&gt;$X292))</f>
        <v>1.6052221375925</v>
      </c>
      <c r="AC317" s="32" cm="1">
        <f t="array" ref="AC317">MEDIAN(_xlfn._xlws.FILTER(AC3:AC290, $AY3:$AY290&gt;$X292))</f>
        <v>0.63603365386952648</v>
      </c>
      <c r="AD317" s="32" cm="1">
        <f t="array" ref="AD317">MEDIAN(_xlfn._xlws.FILTER(AD3:AD290, $AY3:$AY290&gt;$X292))</f>
        <v>1.808197168284096</v>
      </c>
      <c r="AE317" s="32" cm="1">
        <f t="array" ref="AE317">MEDIAN(_xlfn._xlws.FILTER(AE3:AE290, $AY3:$AY290&gt;$X292))</f>
        <v>0.70890745017677548</v>
      </c>
      <c r="AF317" s="32" cm="1">
        <f t="array" ref="AF317">MEDIAN(_xlfn._xlws.FILTER(AF3:AF290, $AY3:$AY290&gt;$X292))</f>
        <v>2.3766294108470905</v>
      </c>
      <c r="AG317" s="32" cm="1">
        <f t="array" ref="AG317">MEDIAN(_xlfn._xlws.FILTER(AG3:AG290, $AY3:$AY290&gt;$X292))</f>
        <v>1.6509759001666682</v>
      </c>
      <c r="AH317" s="32" cm="1">
        <f t="array" ref="AH317">MEDIAN(_xlfn._xlws.FILTER(AH3:AH290, $AY3:$AY290&gt;$X292))</f>
        <v>2.6109284417238086</v>
      </c>
      <c r="AI317" s="32" cm="1">
        <f t="array" ref="AI317">MEDIAN(_xlfn._xlws.FILTER(AI3:AI290, $AY3:$AY290&gt;$X292))</f>
        <v>1.5601696990896015</v>
      </c>
      <c r="AJ317" s="31" t="str">
        <f t="shared" si="57"/>
        <v>Gain &gt; 0.6</v>
      </c>
      <c r="AK317" s="32" cm="1">
        <f t="array" ref="AK317">MEDIAN(_xlfn._xlws.FILTER(AK3:AK290, $AY3:$AY290&gt;$X292))</f>
        <v>1.3385475164046512</v>
      </c>
      <c r="AL317" s="32" cm="1">
        <f t="array" ref="AL317">MEDIAN(_xlfn._xlws.FILTER(AL3:AL290, $AY3:$AY290&gt;$X292))</f>
        <v>0.36474335927050561</v>
      </c>
      <c r="AM317" s="32" cm="1">
        <f t="array" ref="AM317">MEDIAN(_xlfn._xlws.FILTER(AM3:AM290, $AY3:$AY290&gt;$X292))</f>
        <v>0.33961886125616725</v>
      </c>
      <c r="AN317" s="32" cm="1">
        <f t="array" ref="AN317">MEDIAN(_xlfn._xlws.FILTER(AN3:AN290, $AY3:$AY290&gt;$X292))</f>
        <v>1.6052221375925</v>
      </c>
      <c r="AO317" s="32" cm="1">
        <f t="array" ref="AO317">MEDIAN(_xlfn._xlws.FILTER(AO3:AO290, $AY3:$AY290&gt;$X292))</f>
        <v>0.2709401607920881</v>
      </c>
      <c r="AP317" s="32" cm="1">
        <f t="array" ref="AP317">MEDIAN(_xlfn._xlws.FILTER(AP3:AP290, $AY3:$AY290&gt;$X292))</f>
        <v>1.808197168284096</v>
      </c>
      <c r="AQ317" s="32" cm="1">
        <f t="array" ref="AQ317">MEDIAN(_xlfn._xlws.FILTER(AQ3:AQ290, $AY3:$AY290&gt;$X292))</f>
        <v>0.30185042440425602</v>
      </c>
      <c r="AR317" s="32" cm="1">
        <f t="array" ref="AR317">MEDIAN(_xlfn._xlws.FILTER(AR3:AR290, $AY3:$AY290&gt;$X292))</f>
        <v>1.2864989615743978</v>
      </c>
      <c r="AS317" s="32" cm="1">
        <f t="array" ref="AS317">MEDIAN(_xlfn._xlws.FILTER(AS3:AS290, $AY3:$AY290&gt;$X292))</f>
        <v>0.29056809812318529</v>
      </c>
      <c r="AT317" s="32" cm="1">
        <f t="array" ref="AT317">MEDIAN(_xlfn._xlws.FILTER(AT3:AT290, $AY3:$AY290&gt;$X292))</f>
        <v>2.6109284417238086</v>
      </c>
      <c r="AU317" s="32" cm="1">
        <f t="array" ref="AU317">MEDIAN(_xlfn._xlws.FILTER(AU3:AU290, $AY3:$AY290&gt;$X292))</f>
        <v>0.85149954699445518</v>
      </c>
      <c r="AW317" s="33"/>
    </row>
    <row r="318" spans="7:49" x14ac:dyDescent="0.3">
      <c r="L318" t="s">
        <v>99</v>
      </c>
      <c r="M318" s="32" cm="1">
        <f t="array" ref="M318">MEDIAN(_xlfn._xlws.FILTER(M3:M290, $H3:$H290=1))</f>
        <v>842731.39999999991</v>
      </c>
      <c r="N318" s="32" cm="1">
        <f t="array" ref="N318">MEDIAN(_xlfn._xlws.FILTER(N3:N290, $H3:$H290=1))</f>
        <v>865422.60000000009</v>
      </c>
      <c r="O318" s="32" cm="1">
        <f t="array" ref="O318">MEDIAN(_xlfn._xlws.FILTER(O3:O290, $H3:$H290=1))</f>
        <v>873420.9</v>
      </c>
      <c r="P318" s="32" cm="1">
        <f t="array" ref="P318">MEDIAN(_xlfn._xlws.FILTER(P3:P290, $H3:$H290=1))</f>
        <v>532449.6</v>
      </c>
      <c r="Q318" s="32" cm="1">
        <f t="array" ref="Q318">MEDIAN(_xlfn._xlws.FILTER(Q3:Q290, $H3:$H290=1))</f>
        <v>308365.2</v>
      </c>
      <c r="R318" s="32" cm="1">
        <f t="array" ref="R318">MEDIAN(_xlfn._xlws.FILTER(R3:R290, $H3:$H290=1))</f>
        <v>520171.5</v>
      </c>
      <c r="S318" s="32" cm="1">
        <f t="array" ref="S318">MEDIAN(_xlfn._xlws.FILTER(S3:S290, $H3:$H290=1))</f>
        <v>261624.66666666663</v>
      </c>
      <c r="T318" s="32" cm="1">
        <f t="array" ref="T318">MEDIAN(_xlfn._xlws.FILTER(T3:T290, $H3:$H290=1))</f>
        <v>2124587.1</v>
      </c>
      <c r="U318" s="32" cm="1">
        <f t="array" ref="U318">MEDIAN(_xlfn._xlws.FILTER(U3:U290, $H3:$H290=1))</f>
        <v>1840490.4666666666</v>
      </c>
      <c r="V318" s="32" cm="1">
        <f t="array" ref="V318">MEDIAN(_xlfn._xlws.FILTER(V3:V290, $H3:$H290=1))</f>
        <v>1272932.8</v>
      </c>
      <c r="W318" s="32" cm="1">
        <f t="array" ref="W318">MEDIAN(_xlfn._xlws.FILTER(W3:W290, $H3:$H290=1))</f>
        <v>537977.06666666665</v>
      </c>
      <c r="X318" s="32" t="s">
        <v>99</v>
      </c>
      <c r="Y318" s="32" cm="1">
        <f t="array" ref="Y318">MEDIAN(_xlfn._xlws.FILTER(Y3:Y290, $H3:$H290=1))</f>
        <v>1.0411836443701756</v>
      </c>
      <c r="Z318" s="32" cm="1">
        <f t="array" ref="Z318">MEDIAN(_xlfn._xlws.FILTER(Z3:Z290, $H3:$H290=1))</f>
        <v>0.87672801520675425</v>
      </c>
      <c r="AA318" s="32" cm="1">
        <f t="array" ref="AA318">MEDIAN(_xlfn._xlws.FILTER(AA3:AA290, $H3:$H290=1))</f>
        <v>0.86130509562790392</v>
      </c>
      <c r="AB318" s="32" cm="1">
        <f t="array" ref="AB318">MEDIAN(_xlfn._xlws.FILTER(AB3:AB290, $H3:$H290=1))</f>
        <v>0.80926572170283184</v>
      </c>
      <c r="AC318" s="32" cm="1">
        <f t="array" ref="AC318">MEDIAN(_xlfn._xlws.FILTER(AC3:AC290, $H3:$H290=1))</f>
        <v>0.52512891188089272</v>
      </c>
      <c r="AD318" s="32" cm="1">
        <f t="array" ref="AD318">MEDIAN(_xlfn._xlws.FILTER(AD3:AD290, $H3:$H290=1))</f>
        <v>0.74839303649496292</v>
      </c>
      <c r="AE318" s="32" cm="1">
        <f t="array" ref="AE318">MEDIAN(_xlfn._xlws.FILTER(AE3:AE290, $H3:$H290=1))</f>
        <v>0.70890745017677548</v>
      </c>
      <c r="AF318" s="32" cm="1">
        <f t="array" ref="AF318">MEDIAN(_xlfn._xlws.FILTER(AF3:AF290, $H3:$H290=1))</f>
        <v>1.1451440102653576</v>
      </c>
      <c r="AG318" s="32" cm="1">
        <f t="array" ref="AG318">MEDIAN(_xlfn._xlws.FILTER(AG3:AG290, $H3:$H290=1))</f>
        <v>1.2613226562971249</v>
      </c>
      <c r="AH318" s="32" cm="1">
        <f t="array" ref="AH318">MEDIAN(_xlfn._xlws.FILTER(AH3:AH290, $H3:$H290=1))</f>
        <v>1.586133172898553</v>
      </c>
      <c r="AI318" s="32" cm="1">
        <f t="array" ref="AI318">MEDIAN(_xlfn._xlws.FILTER(AI3:AI290, $H3:$H290=1))</f>
        <v>1.3905847038840875</v>
      </c>
      <c r="AJ318" s="33" t="str">
        <f t="shared" si="57"/>
        <v>Target</v>
      </c>
      <c r="AK318" s="32" cm="1">
        <f t="array" ref="AK318">MEDIAN(_xlfn._xlws.FILTER(AK3:AK290, $H3:$H290=1))</f>
        <v>1.0411836443701756</v>
      </c>
      <c r="AL318" s="32" cm="1">
        <f t="array" ref="AL318">MEDIAN(_xlfn._xlws.FILTER(AL3:AL290, $H3:$H290=1))</f>
        <v>0.25762500220444051</v>
      </c>
      <c r="AM318" s="32" cm="1">
        <f t="array" ref="AM318">MEDIAN(_xlfn._xlws.FILTER(AM3:AM290, $H3:$H290=1))</f>
        <v>0.25328451697714627</v>
      </c>
      <c r="AN318" s="32" cm="1">
        <f t="array" ref="AN318">MEDIAN(_xlfn._xlws.FILTER(AN3:AN290, $H3:$H290=1))</f>
        <v>0.80926572170283184</v>
      </c>
      <c r="AO318" s="32" cm="1">
        <f t="array" ref="AO318">MEDIAN(_xlfn._xlws.FILTER(AO3:AO290, $H3:$H290=1))</f>
        <v>0.20080502493074159</v>
      </c>
      <c r="AP318" s="32" cm="1">
        <f t="array" ref="AP318">MEDIAN(_xlfn._xlws.FILTER(AP3:AP290, $H3:$H290=1))</f>
        <v>0.74839303649496292</v>
      </c>
      <c r="AQ318" s="32" cm="1">
        <f t="array" ref="AQ318">MEDIAN(_xlfn._xlws.FILTER(AQ3:AQ290, $H3:$H290=1))</f>
        <v>0.26006133947521448</v>
      </c>
      <c r="AR318" s="32" cm="1">
        <f t="array" ref="AR318">MEDIAN(_xlfn._xlws.FILTER(AR3:AR290, $H3:$H290=1))</f>
        <v>0.62815549529623249</v>
      </c>
      <c r="AS318" s="32" cm="1">
        <f t="array" ref="AS318">MEDIAN(_xlfn._xlws.FILTER(AS3:AS290, $H3:$H290=1))</f>
        <v>0.23501346022821962</v>
      </c>
      <c r="AT318" s="32" cm="1">
        <f t="array" ref="AT318">MEDIAN(_xlfn._xlws.FILTER(AT3:AT290, $H3:$H290=1))</f>
        <v>1.586133172898553</v>
      </c>
      <c r="AU318" s="32" cm="1">
        <f t="array" ref="AU318">MEDIAN(_xlfn._xlws.FILTER(AU3:AU290, $H3:$H290=1))</f>
        <v>0.75301854056306183</v>
      </c>
      <c r="AW318" s="33"/>
    </row>
    <row r="319" spans="7:49" x14ac:dyDescent="0.3">
      <c r="L319" t="str">
        <f t="shared" ref="L319:L324" si="61">X319</f>
        <v>Gain &gt; 0</v>
      </c>
      <c r="M319" s="32" cm="1">
        <f t="array" ref="M319">MEDIAN(_xlfn._xlws.FILTER(M3:M290, $J3:$J290=1))</f>
        <v>1154682.8999999999</v>
      </c>
      <c r="N319" s="32" cm="1">
        <f t="array" ref="N319">MEDIAN(_xlfn._xlws.FILTER(N3:N290, $J3:$J290=1))</f>
        <v>934166.2666666666</v>
      </c>
      <c r="O319" s="32" cm="1">
        <f t="array" ref="O319">MEDIAN(_xlfn._xlws.FILTER(O3:O290, $J3:$J290=1))</f>
        <v>943707.53333333333</v>
      </c>
      <c r="P319" s="32" cm="1">
        <f t="array" ref="P319">MEDIAN(_xlfn._xlws.FILTER(P3:P290, $J3:$J290=1))</f>
        <v>1366102.7999999998</v>
      </c>
      <c r="Q319" s="32" cm="1">
        <f t="array" ref="Q319">MEDIAN(_xlfn._xlws.FILTER(Q3:Q290, $J3:$J290=1))</f>
        <v>407761.03333333333</v>
      </c>
      <c r="R319" s="32" cm="1">
        <f t="array" ref="R319">MEDIAN(_xlfn._xlws.FILTER(R3:R290, $J3:$J290=1))</f>
        <v>778586.7</v>
      </c>
      <c r="S319" s="32" cm="1">
        <f t="array" ref="S319">MEDIAN(_xlfn._xlws.FILTER(S3:S290, $J3:$J290=1))</f>
        <v>364491.16666666663</v>
      </c>
      <c r="T319" s="32" cm="1">
        <f t="array" ref="T319">MEDIAN(_xlfn._xlws.FILTER(T3:T290, $J3:$J290=1))</f>
        <v>2254116.2000000002</v>
      </c>
      <c r="U319" s="32" cm="1">
        <f t="array" ref="U319">MEDIAN(_xlfn._xlws.FILTER(U3:U290, $J3:$J290=1))</f>
        <v>1927614.8666666667</v>
      </c>
      <c r="V319" s="32" cm="1">
        <f t="array" ref="V319">MEDIAN(_xlfn._xlws.FILTER(V3:V290, $J3:$J290=1))</f>
        <v>3444730.2</v>
      </c>
      <c r="W319" s="32" cm="1">
        <f t="array" ref="W319">MEDIAN(_xlfn._xlws.FILTER(W3:W290, $J3:$J290=1))</f>
        <v>919016.79999999993</v>
      </c>
      <c r="X319" s="32" t="s">
        <v>100</v>
      </c>
      <c r="Y319" s="32" cm="1">
        <f t="array" ref="Y319">MEDIAN(_xlfn._xlws.FILTER(Y3:Y290, $J3:$J290=1))</f>
        <v>1.2263622885802761</v>
      </c>
      <c r="Z319" s="32" cm="1">
        <f t="array" ref="Z319">MEDIAN(_xlfn._xlws.FILTER(Z3:Z290, $J3:$J290=1))</f>
        <v>0.97923097375314672</v>
      </c>
      <c r="AA319" s="32" cm="1">
        <f t="array" ref="AA319">MEDIAN(_xlfn._xlws.FILTER(AA3:AA290, $J3:$J290=1))</f>
        <v>0.95115054759662598</v>
      </c>
      <c r="AB319" s="32" cm="1">
        <f t="array" ref="AB319">MEDIAN(_xlfn._xlws.FILTER(AB3:AB290, $J3:$J290=1))</f>
        <v>1.440819208192988</v>
      </c>
      <c r="AC319" s="32" cm="1">
        <f t="array" ref="AC319">MEDIAN(_xlfn._xlws.FILTER(AC3:AC290, $J3:$J290=1))</f>
        <v>0.62345999043706501</v>
      </c>
      <c r="AD319" s="32" cm="1">
        <f t="array" ref="AD319">MEDIAN(_xlfn._xlws.FILTER(AD3:AD290, $J3:$J290=1))</f>
        <v>1.4499966704053806</v>
      </c>
      <c r="AE319" s="32" cm="1">
        <f t="array" ref="AE319">MEDIAN(_xlfn._xlws.FILTER(AE3:AE290, $J3:$J290=1))</f>
        <v>0.81387712413755553</v>
      </c>
      <c r="AF319" s="32" cm="1">
        <f t="array" ref="AF319">MEDIAN(_xlfn._xlws.FILTER(AF3:AF290, $J3:$J290=1))</f>
        <v>1.2294894872233271</v>
      </c>
      <c r="AG319" s="32" cm="1">
        <f t="array" ref="AG319">MEDIAN(_xlfn._xlws.FILTER(AG3:AG290, $J3:$J290=1))</f>
        <v>1.5045055088742325</v>
      </c>
      <c r="AH319" s="32" cm="1">
        <f t="array" ref="AH319">MEDIAN(_xlfn._xlws.FILTER(AH3:AH290, $J3:$J290=1))</f>
        <v>2.291544001502916</v>
      </c>
      <c r="AI319" s="32" cm="1">
        <f t="array" ref="AI319">MEDIAN(_xlfn._xlws.FILTER(AI3:AI290, $J3:$J290=1))</f>
        <v>1.5996190993813801</v>
      </c>
      <c r="AJ319" s="33" t="str">
        <f t="shared" si="57"/>
        <v>Gain &gt; 0</v>
      </c>
      <c r="AK319" s="32" cm="1">
        <f t="array" ref="AK319">MEDIAN(_xlfn._xlws.FILTER(AK3:AK290, $J3:$J290=1))</f>
        <v>1.2263622885802761</v>
      </c>
      <c r="AL319" s="32" cm="1">
        <f t="array" ref="AL319">MEDIAN(_xlfn._xlws.FILTER(AL3:AL290, $J3:$J290=1))</f>
        <v>0.34911334789358078</v>
      </c>
      <c r="AM319" s="32" cm="1">
        <f t="array" ref="AM319">MEDIAN(_xlfn._xlws.FILTER(AM3:AM290, $J3:$J290=1))</f>
        <v>0.34003595262765879</v>
      </c>
      <c r="AN319" s="32" cm="1">
        <f t="array" ref="AN319">MEDIAN(_xlfn._xlws.FILTER(AN3:AN290, $J3:$J290=1))</f>
        <v>1.440819208192988</v>
      </c>
      <c r="AO319" s="32" cm="1">
        <f t="array" ref="AO319">MEDIAN(_xlfn._xlws.FILTER(AO3:AO290, $J3:$J290=1))</f>
        <v>0.23280399473151184</v>
      </c>
      <c r="AP319" s="32" cm="1">
        <f t="array" ref="AP319">MEDIAN(_xlfn._xlws.FILTER(AP3:AP290, $J3:$J290=1))</f>
        <v>1.4499966704053806</v>
      </c>
      <c r="AQ319" s="32" cm="1">
        <f t="array" ref="AQ319">MEDIAN(_xlfn._xlws.FILTER(AQ3:AQ290, $J3:$J290=1))</f>
        <v>0.28131206983234736</v>
      </c>
      <c r="AR319" s="32" cm="1">
        <f t="array" ref="AR319">MEDIAN(_xlfn._xlws.FILTER(AR3:AR290, $J3:$J290=1))</f>
        <v>0.68161807665601382</v>
      </c>
      <c r="AS319" s="32" cm="1">
        <f t="array" ref="AS319">MEDIAN(_xlfn._xlws.FILTER(AS3:AS290, $J3:$J290=1))</f>
        <v>0.27703347530526412</v>
      </c>
      <c r="AT319" s="32" cm="1">
        <f t="array" ref="AT319">MEDIAN(_xlfn._xlws.FILTER(AT3:AT290, $J3:$J290=1))</f>
        <v>2.291544001502916</v>
      </c>
      <c r="AU319" s="32" cm="1">
        <f t="array" ref="AU319">MEDIAN(_xlfn._xlws.FILTER(AU3:AU290, $J3:$J290=1))</f>
        <v>0.90721214190125465</v>
      </c>
      <c r="AW319" s="33"/>
    </row>
    <row r="320" spans="7:49" x14ac:dyDescent="0.3">
      <c r="L320" t="str">
        <f t="shared" si="61"/>
        <v>Gain &lt;=0</v>
      </c>
      <c r="M320" s="32" cm="1">
        <f t="array" ref="M320">MEDIAN(_xlfn._xlws.FILTER(M3:M290, $I3:$I290=1))</f>
        <v>1116141.1000000001</v>
      </c>
      <c r="N320" s="32" cm="1">
        <f t="array" ref="N320">MEDIAN(_xlfn._xlws.FILTER(N3:N290, $I3:$I290=1))</f>
        <v>1327320.7000000002</v>
      </c>
      <c r="O320" s="32" cm="1">
        <f t="array" ref="O320">MEDIAN(_xlfn._xlws.FILTER(O3:O290, $I3:$I290=1))</f>
        <v>1340407.1000000001</v>
      </c>
      <c r="P320" s="32" cm="1">
        <f t="array" ref="P320">MEDIAN(_xlfn._xlws.FILTER(P3:P290, $I3:$I290=1))</f>
        <v>939917.60000000009</v>
      </c>
      <c r="Q320" s="32" cm="1">
        <f t="array" ref="Q320">MEDIAN(_xlfn._xlws.FILTER(Q3:Q290, $I3:$I290=1))</f>
        <v>667754.9</v>
      </c>
      <c r="R320" s="32" cm="1">
        <f t="array" ref="R320">MEDIAN(_xlfn._xlws.FILTER(R3:R290, $I3:$I290=1))</f>
        <v>771577.39999999991</v>
      </c>
      <c r="S320" s="32" cm="1">
        <f t="array" ref="S320">MEDIAN(_xlfn._xlws.FILTER(S3:S290, $I3:$I290=1))</f>
        <v>830197.2</v>
      </c>
      <c r="T320" s="32" cm="1">
        <f t="array" ref="T320">MEDIAN(_xlfn._xlws.FILTER(T3:T290, $I3:$I290=1))</f>
        <v>2099625.7999999998</v>
      </c>
      <c r="U320" s="32" cm="1">
        <f t="array" ref="U320">MEDIAN(_xlfn._xlws.FILTER(U3:U290, $I3:$I290=1))</f>
        <v>2028826.3</v>
      </c>
      <c r="V320" s="32" cm="1">
        <f t="array" ref="V320">MEDIAN(_xlfn._xlws.FILTER(V3:V290, $I3:$I290=1))</f>
        <v>2187687.9</v>
      </c>
      <c r="W320" s="32" cm="1">
        <f t="array" ref="W320">MEDIAN(_xlfn._xlws.FILTER(W3:W290, $I3:$I290=1))</f>
        <v>1402154</v>
      </c>
      <c r="X320" s="32" t="s">
        <v>101</v>
      </c>
      <c r="Y320" s="32" cm="1">
        <f t="array" ref="Y320">MEDIAN(_xlfn._xlws.FILTER(Y3:Y290, $I3:$I290=1))</f>
        <v>1.1412795666838065</v>
      </c>
      <c r="Z320" s="32" cm="1">
        <f t="array" ref="Z320">MEDIAN(_xlfn._xlws.FILTER(Z3:Z290, $I3:$I290=1))</f>
        <v>1.2359399716059369</v>
      </c>
      <c r="AA320" s="32" cm="1">
        <f t="array" ref="AA320">MEDIAN(_xlfn._xlws.FILTER(AA3:AA290, $I3:$I290=1))</f>
        <v>1.2207100661937149</v>
      </c>
      <c r="AB320" s="32" cm="1">
        <f t="array" ref="AB320">MEDIAN(_xlfn._xlws.FILTER(AB3:AB290, $I3:$I290=1))</f>
        <v>1.2152526001096704</v>
      </c>
      <c r="AC320" s="32" cm="1">
        <f t="array" ref="AC320">MEDIAN(_xlfn._xlws.FILTER(AC3:AC290, $I3:$I290=1))</f>
        <v>0.81220245138101754</v>
      </c>
      <c r="AD320" s="32" cm="1">
        <f t="array" ref="AD320">MEDIAN(_xlfn._xlws.FILTER(AD3:AD290, $I3:$I290=1))</f>
        <v>1.0032303282758224</v>
      </c>
      <c r="AE320" s="32" cm="1">
        <f t="array" ref="AE320">MEDIAN(_xlfn._xlws.FILTER(AE3:AE290, $I3:$I290=1))</f>
        <v>1.1143824065104129</v>
      </c>
      <c r="AF320" s="32" cm="1">
        <f t="array" ref="AF320">MEDIAN(_xlfn._xlws.FILTER(AF3:AF290, $I3:$I290=1))</f>
        <v>1.0937334844609725</v>
      </c>
      <c r="AG320" s="32" cm="1">
        <f t="array" ref="AG320">MEDIAN(_xlfn._xlws.FILTER(AG3:AG290, $I3:$I290=1))</f>
        <v>1.4087645359104499</v>
      </c>
      <c r="AH320" s="32" cm="1">
        <f t="array" ref="AH320">MEDIAN(_xlfn._xlws.FILTER(AH3:AH290, $I3:$I290=1))</f>
        <v>1.7653895633528005</v>
      </c>
      <c r="AI320" s="32" cm="1">
        <f t="array" ref="AI320">MEDIAN(_xlfn._xlws.FILTER(AI3:AI290, $I3:$I290=1))</f>
        <v>2.4082068091025572</v>
      </c>
      <c r="AJ320" s="33" t="str">
        <f t="shared" si="57"/>
        <v>Gain &lt;=0</v>
      </c>
      <c r="AK320" s="32" cm="1">
        <f t="array" ref="AK320">MEDIAN(_xlfn._xlws.FILTER(AK3:AK290, $I3:$I290=1))</f>
        <v>1.1412795666838065</v>
      </c>
      <c r="AL320" s="32" cm="1">
        <f t="array" ref="AL320">MEDIAN(_xlfn._xlws.FILTER(AL3:AL290, $I3:$I290=1))</f>
        <v>0.40155245287654306</v>
      </c>
      <c r="AM320" s="32" cm="1">
        <f t="array" ref="AM320">MEDIAN(_xlfn._xlws.FILTER(AM3:AM290, $I3:$I290=1))</f>
        <v>0.38948612293849394</v>
      </c>
      <c r="AN320" s="32" cm="1">
        <f t="array" ref="AN320">MEDIAN(_xlfn._xlws.FILTER(AN3:AN290, $I3:$I290=1))</f>
        <v>1.2152526001096704</v>
      </c>
      <c r="AO320" s="32" cm="1">
        <f t="array" ref="AO320">MEDIAN(_xlfn._xlws.FILTER(AO3:AO290, $I3:$I290=1))</f>
        <v>0.30081251268857157</v>
      </c>
      <c r="AP320" s="32" cm="1">
        <f t="array" ref="AP320">MEDIAN(_xlfn._xlws.FILTER(AP3:AP290, $I3:$I290=1))</f>
        <v>1.0032303282758224</v>
      </c>
      <c r="AQ320" s="32" cm="1">
        <f t="array" ref="AQ320">MEDIAN(_xlfn._xlws.FILTER(AQ3:AQ290, $I3:$I290=1))</f>
        <v>0.37926035043783485</v>
      </c>
      <c r="AR320" s="32" cm="1">
        <f t="array" ref="AR320">MEDIAN(_xlfn._xlws.FILTER(AR3:AR290, $I3:$I290=1))</f>
        <v>0.61211421289481227</v>
      </c>
      <c r="AS320" s="32" cm="1">
        <f t="array" ref="AS320">MEDIAN(_xlfn._xlws.FILTER(AS3:AS290, $I3:$I290=1))</f>
        <v>0.26781210743356493</v>
      </c>
      <c r="AT320" s="32" cm="1">
        <f t="array" ref="AT320">MEDIAN(_xlfn._xlws.FILTER(AT3:AT290, $I3:$I290=1))</f>
        <v>1.7653895633528005</v>
      </c>
      <c r="AU320" s="32" cm="1">
        <f t="array" ref="AU320">MEDIAN(_xlfn._xlws.FILTER(AU3:AU290, $I3:$I290=1))</f>
        <v>1.5597925282549114</v>
      </c>
    </row>
    <row r="321" spans="7:54" x14ac:dyDescent="0.3">
      <c r="L321" t="str">
        <f t="shared" si="61"/>
        <v>Target;Gain &gt; 0.6; #pref=2</v>
      </c>
      <c r="M321" s="32" t="e" cm="1" vm="1">
        <f t="array" ref="M321">AVERAGE(_xlfn._xlws.FILTER(M3:M290, ($H$3:$H$290=1)*($K3:$K290=2)*($AY3:$AY290&gt;$X$292)))</f>
        <v>#VALUE!</v>
      </c>
      <c r="N321" s="32" t="e" cm="1" vm="1">
        <f t="array" ref="N321">AVERAGE(_xlfn._xlws.FILTER(N3:N290, ($H$3:$H$290=1)*($K3:$K290=2)*($AY3:$AY290&gt;$X$292)))</f>
        <v>#VALUE!</v>
      </c>
      <c r="O321" s="32" t="e" cm="1" vm="1">
        <f t="array" ref="O321">AVERAGE(_xlfn._xlws.FILTER(O3:O290, ($H$3:$H$290=1)*($K3:$K290=2)*($AY3:$AY290&gt;$X$292)))</f>
        <v>#VALUE!</v>
      </c>
      <c r="P321" s="32" t="e" cm="1" vm="1">
        <f t="array" ref="P321">AVERAGE(_xlfn._xlws.FILTER(P3:P290, ($H$3:$H$290=1)*($K3:$K290=2)*($AY3:$AY290&gt;$X$292)))</f>
        <v>#VALUE!</v>
      </c>
      <c r="Q321" s="32" t="e" cm="1" vm="1">
        <f t="array" ref="Q321">AVERAGE(_xlfn._xlws.FILTER(Q3:Q290, ($H$3:$H$290=1)*($K3:$K290=2)*($AY3:$AY290&gt;$X$292)))</f>
        <v>#VALUE!</v>
      </c>
      <c r="R321" s="32" t="e" cm="1" vm="1">
        <f t="array" ref="R321">AVERAGE(_xlfn._xlws.FILTER(R3:R290, ($H$3:$H$290=1)*($K3:$K290=2)*($AY3:$AY290&gt;$X$292)))</f>
        <v>#VALUE!</v>
      </c>
      <c r="S321" s="32" t="e" cm="1" vm="1">
        <f t="array" ref="S321">AVERAGE(_xlfn._xlws.FILTER(S3:S290, ($H$3:$H$290=1)*($K3:$K290=2)*($AY3:$AY290&gt;$X$292)))</f>
        <v>#VALUE!</v>
      </c>
      <c r="T321" s="32" t="e" cm="1" vm="1">
        <f t="array" ref="T321">AVERAGE(_xlfn._xlws.FILTER(T3:T290, ($H$3:$H$290=1)*($K3:$K290=2)*($AY3:$AY290&gt;$X$292)))</f>
        <v>#VALUE!</v>
      </c>
      <c r="U321" s="32" t="e" cm="1" vm="1">
        <f t="array" ref="U321">AVERAGE(_xlfn._xlws.FILTER(U3:U290, ($H$3:$H$290=1)*($K3:$K290=2)*($AY3:$AY290&gt;$X$292)))</f>
        <v>#VALUE!</v>
      </c>
      <c r="V321" s="32" t="e" cm="1" vm="1">
        <f t="array" ref="V321">AVERAGE(_xlfn._xlws.FILTER(V3:V290, ($H$3:$H$290=1)*($K3:$K290=2)*($AY3:$AY290&gt;$X$292)))</f>
        <v>#VALUE!</v>
      </c>
      <c r="W321" s="32" t="e" cm="1" vm="1">
        <f t="array" ref="W321">AVERAGE(_xlfn._xlws.FILTER(W3:W290, ($H$3:$H$290=1)*($K3:$K290=2)*($AY3:$AY290&gt;$X$292)))</f>
        <v>#VALUE!</v>
      </c>
      <c r="X321" s="32" t="str">
        <f>"Target;Gain &gt; "&amp;X314&amp;"; #pref=2"</f>
        <v>Target;Gain &gt; 0.6; #pref=2</v>
      </c>
      <c r="Y321" s="32" t="e" cm="1" vm="1">
        <f t="array" ref="Y321">AVERAGE(_xlfn._xlws.FILTER(Y3:Y290, ($H$3:$H$290=1)*($K3:$K290=2)*($AY3:$AY290&gt;$X$292)))</f>
        <v>#VALUE!</v>
      </c>
      <c r="Z321" s="32" t="e" cm="1" vm="1">
        <f t="array" ref="Z321">AVERAGE(_xlfn._xlws.FILTER(Z3:Z290, ($H$3:$H$290=1)*($K3:$K290=2)*($AY3:$AY290&gt;$X$292)))</f>
        <v>#VALUE!</v>
      </c>
      <c r="AA321" s="32" t="e" cm="1" vm="1">
        <f t="array" ref="AA321">AVERAGE(_xlfn._xlws.FILTER(AA3:AA290, ($H$3:$H$290=1)*($K3:$K290=2)*($AY3:$AY290&gt;$X$292)))</f>
        <v>#VALUE!</v>
      </c>
      <c r="AB321" s="32" t="e" cm="1" vm="1">
        <f t="array" ref="AB321">AVERAGE(_xlfn._xlws.FILTER(AB3:AB290, ($H$3:$H$290=1)*($K3:$K290=2)*($AY3:$AY290&gt;$X$292)))</f>
        <v>#VALUE!</v>
      </c>
      <c r="AC321" s="32" t="e" cm="1" vm="1">
        <f t="array" ref="AC321">AVERAGE(_xlfn._xlws.FILTER(AC3:AC290, ($H$3:$H$290=1)*($K3:$K290=2)*($AY3:$AY290&gt;$X$292)))</f>
        <v>#VALUE!</v>
      </c>
      <c r="AD321" s="32" t="e" cm="1" vm="1">
        <f t="array" ref="AD321">AVERAGE(_xlfn._xlws.FILTER(AD3:AD290, ($H$3:$H$290=1)*($K3:$K290=2)*($AY3:$AY290&gt;$X$292)))</f>
        <v>#VALUE!</v>
      </c>
      <c r="AE321" s="32" t="e" cm="1" vm="1">
        <f t="array" ref="AE321">AVERAGE(_xlfn._xlws.FILTER(AE3:AE290, ($H$3:$H$290=1)*($K3:$K290=2)*($AY3:$AY290&gt;$X$292)))</f>
        <v>#VALUE!</v>
      </c>
      <c r="AF321" s="32" t="e" cm="1" vm="1">
        <f t="array" ref="AF321">AVERAGE(_xlfn._xlws.FILTER(AF3:AF290, ($H$3:$H$290=1)*($K3:$K290=2)*($AY3:$AY290&gt;$X$292)))</f>
        <v>#VALUE!</v>
      </c>
      <c r="AG321" s="32" t="e" cm="1" vm="1">
        <f t="array" ref="AG321">AVERAGE(_xlfn._xlws.FILTER(AG3:AG290, ($H$3:$H$290=1)*($K3:$K290=2)*($AY3:$AY290&gt;$X$292)))</f>
        <v>#VALUE!</v>
      </c>
      <c r="AH321" s="32" t="e" cm="1" vm="1">
        <f t="array" ref="AH321">AVERAGE(_xlfn._xlws.FILTER(AH3:AH290, ($H$3:$H$290=1)*($K3:$K290=2)*($AY3:$AY290&gt;$X$292)))</f>
        <v>#VALUE!</v>
      </c>
      <c r="AI321" s="32" t="e" cm="1" vm="1">
        <f t="array" ref="AI321">AVERAGE(_xlfn._xlws.FILTER(AI3:AI290, ($H$3:$H$290=1)*($K3:$K290=2)*($AY3:$AY290&gt;$X$292)))</f>
        <v>#VALUE!</v>
      </c>
      <c r="AJ321" s="33" t="str">
        <f t="shared" si="57"/>
        <v>Target;Gain &gt; 0.6; #pref=2</v>
      </c>
      <c r="AK321" s="32" t="e" cm="1" vm="1">
        <f t="array" ref="AK321">AVERAGE(_xlfn._xlws.FILTER(AK3:AK290, ($H$3:$H$290=1)*($K3:$K290=2)*($AY3:$AY290&gt;$X$292)))</f>
        <v>#VALUE!</v>
      </c>
      <c r="AL321" s="32" t="e" cm="1" vm="1">
        <f t="array" ref="AL321">AVERAGE(_xlfn._xlws.FILTER(AL3:AL290, ($H$3:$H$290=1)*($K3:$K290=2)*($AY3:$AY290&gt;$X$292)))</f>
        <v>#VALUE!</v>
      </c>
      <c r="AM321" s="32" t="e" cm="1" vm="1">
        <f t="array" ref="AM321">AVERAGE(_xlfn._xlws.FILTER(AM3:AM290, ($H$3:$H$290=1)*($K3:$K290=2)*($AY3:$AY290&gt;$X$292)))</f>
        <v>#VALUE!</v>
      </c>
      <c r="AN321" s="32" t="e" cm="1" vm="1">
        <f t="array" ref="AN321">AVERAGE(_xlfn._xlws.FILTER(AN3:AN290, ($H$3:$H$290=1)*($K3:$K290=2)*($AY3:$AY290&gt;$X$292)))</f>
        <v>#VALUE!</v>
      </c>
      <c r="AO321" s="32" t="e" cm="1" vm="1">
        <f t="array" ref="AO321">AVERAGE(_xlfn._xlws.FILTER(AO3:AO290, ($H$3:$H$290=1)*($K3:$K290=2)*($AY3:$AY290&gt;$X$292)))</f>
        <v>#VALUE!</v>
      </c>
      <c r="AP321" s="32" t="e" cm="1" vm="1">
        <f t="array" ref="AP321">AVERAGE(_xlfn._xlws.FILTER(AP3:AP290, ($H$3:$H$290=1)*($K3:$K290=2)*($AY3:$AY290&gt;$X$292)))</f>
        <v>#VALUE!</v>
      </c>
      <c r="AQ321" s="32" t="e" cm="1" vm="1">
        <f t="array" ref="AQ321">AVERAGE(_xlfn._xlws.FILTER(AQ3:AQ290, ($H$3:$H$290=1)*($K3:$K290=2)*($AY3:$AY290&gt;$X$292)))</f>
        <v>#VALUE!</v>
      </c>
      <c r="AR321" s="32" t="e" cm="1" vm="1">
        <f t="array" ref="AR321">AVERAGE(_xlfn._xlws.FILTER(AR3:AR290, ($H$3:$H$290=1)*($K3:$K290=2)*($AY3:$AY290&gt;$X$292)))</f>
        <v>#VALUE!</v>
      </c>
      <c r="AS321" s="32" t="e" cm="1" vm="1">
        <f t="array" ref="AS321">AVERAGE(_xlfn._xlws.FILTER(AS3:AS290, ($H$3:$H$290=1)*($K3:$K290=2)*($AY3:$AY290&gt;$X$292)))</f>
        <v>#VALUE!</v>
      </c>
      <c r="AT321" s="32" t="e" cm="1" vm="1">
        <f t="array" ref="AT321">AVERAGE(_xlfn._xlws.FILTER(AT3:AT290, ($H$3:$H$290=1)*($K3:$K290=2)*($AY3:$AY290&gt;$X$292)))</f>
        <v>#VALUE!</v>
      </c>
      <c r="AU321" s="32" t="e" cm="1" vm="1">
        <f t="array" ref="AU321">AVERAGE(_xlfn._xlws.FILTER(AU3:AU290, ($H$3:$H$290=1)*($K3:$K290=2)*($AY3:$AY290&gt;$X$292)))</f>
        <v>#VALUE!</v>
      </c>
    </row>
    <row r="322" spans="7:54" x14ac:dyDescent="0.3">
      <c r="L322" t="str">
        <f t="shared" si="61"/>
        <v>Target; Gain &gt; 0.6; #pref=3</v>
      </c>
      <c r="M322" s="32" cm="1">
        <f t="array" ref="M322">MEDIAN(_xlfn._xlws.FILTER(M3:M290, ($H$3:$H$290=1)*($K3:$K290=3)*($AY3:$AY290&gt;$X$292)))</f>
        <v>1426990.2000000002</v>
      </c>
      <c r="N322" s="32" cm="1">
        <f t="array" ref="N322">MEDIAN(_xlfn._xlws.FILTER(N3:N290, ($H$3:$H$290=1)*($K3:$K290=3)*($AY3:$AY290&gt;$X$292)))</f>
        <v>902572.3</v>
      </c>
      <c r="O322" s="32" cm="1">
        <f t="array" ref="O322">MEDIAN(_xlfn._xlws.FILTER(O3:O290, ($H$3:$H$290=1)*($K3:$K290=3)*($AY3:$AY290&gt;$X$292)))</f>
        <v>914946.60000000009</v>
      </c>
      <c r="P322" s="32" cm="1">
        <f t="array" ref="P322">MEDIAN(_xlfn._xlws.FILTER(P3:P290, ($H$3:$H$290=1)*($K3:$K290=3)*($AY3:$AY290&gt;$X$292)))</f>
        <v>3093545.7</v>
      </c>
      <c r="Q322" s="32" cm="1">
        <f t="array" ref="Q322">MEDIAN(_xlfn._xlws.FILTER(Q3:Q290, ($H$3:$H$290=1)*($K3:$K290=3)*($AY3:$AY290&gt;$X$292)))</f>
        <v>450791.9</v>
      </c>
      <c r="R322" s="32" cm="1">
        <f t="array" ref="R322">MEDIAN(_xlfn._xlws.FILTER(R3:R290, ($H$3:$H$290=1)*($K3:$K290=3)*($AY3:$AY290&gt;$X$292)))</f>
        <v>2398620.5</v>
      </c>
      <c r="S322" s="32" cm="1">
        <f t="array" ref="S322">MEDIAN(_xlfn._xlws.FILTER(S3:S290, ($H$3:$H$290=1)*($K3:$K290=3)*($AY3:$AY290&gt;$X$292)))</f>
        <v>562367.69999999995</v>
      </c>
      <c r="T322" s="32" cm="1">
        <f t="array" ref="T322">MEDIAN(_xlfn._xlws.FILTER(T3:T290, ($H$3:$H$290=1)*($K3:$K290=3)*($AY3:$AY290&gt;$X$292)))</f>
        <v>3653653.5</v>
      </c>
      <c r="U322" s="32" cm="1">
        <f t="array" ref="U322">MEDIAN(_xlfn._xlws.FILTER(U3:U290, ($H$3:$H$290=1)*($K3:$K290=3)*($AY3:$AY290&gt;$X$292)))</f>
        <v>2300866.2000000002</v>
      </c>
      <c r="V322" s="32" cm="1">
        <f t="array" ref="V322">MEDIAN(_xlfn._xlws.FILTER(V3:V290, ($H$3:$H$290=1)*($K3:$K290=3)*($AY3:$AY290&gt;$X$292)))</f>
        <v>5847256</v>
      </c>
      <c r="W322" s="32" cm="1">
        <f t="array" ref="W322">MEDIAN(_xlfn._xlws.FILTER(W3:W290, ($H$3:$H$290=1)*($K3:$K290=3)*($AY3:$AY290&gt;$X$292)))</f>
        <v>1218129.7999999998</v>
      </c>
      <c r="X322" s="32" t="str">
        <f>"Target; Gain &gt; "&amp;X314&amp;"; #pref=3"</f>
        <v>Target; Gain &gt; 0.6; #pref=3</v>
      </c>
      <c r="Y322" s="32" cm="1">
        <f t="array" ref="Y322">MEDIAN(_xlfn._xlws.FILTER(Y3:Y290, ($H$3:$H$290=1)*($K3:$K290=3)*($AY3:$AY290&gt;$X$292)))</f>
        <v>1.3385475164046512</v>
      </c>
      <c r="Z322" s="32" cm="1">
        <f t="array" ref="Z322">MEDIAN(_xlfn._xlws.FILTER(Z3:Z290, ($H$3:$H$290=1)*($K3:$K290=3)*($AY3:$AY290&gt;$X$292)))</f>
        <v>0.92035585530102249</v>
      </c>
      <c r="AA322" s="32" cm="1">
        <f t="array" ref="AA322">MEDIAN(_xlfn._xlws.FILTER(AA3:AA290, ($H$3:$H$290=1)*($K3:$K290=3)*($AY3:$AY290&gt;$X$292)))</f>
        <v>0.89428510605357592</v>
      </c>
      <c r="AB322" s="32" cm="1">
        <f t="array" ref="AB322">MEDIAN(_xlfn._xlws.FILTER(AB3:AB290, ($H$3:$H$290=1)*($K3:$K290=3)*($AY3:$AY290&gt;$X$292)))</f>
        <v>1.6052221375925</v>
      </c>
      <c r="AC322" s="32" cm="1">
        <f t="array" ref="AC322">MEDIAN(_xlfn._xlws.FILTER(AC3:AC290, ($H$3:$H$290=1)*($K3:$K290=3)*($AY3:$AY290&gt;$X$292)))</f>
        <v>0.63603365386952648</v>
      </c>
      <c r="AD322" s="32" cm="1">
        <f t="array" ref="AD322">MEDIAN(_xlfn._xlws.FILTER(AD3:AD290, ($H$3:$H$290=1)*($K3:$K290=3)*($AY3:$AY290&gt;$X$292)))</f>
        <v>1.808197168284096</v>
      </c>
      <c r="AE322" s="32" cm="1">
        <f t="array" ref="AE322">MEDIAN(_xlfn._xlws.FILTER(AE3:AE290, ($H$3:$H$290=1)*($K3:$K290=3)*($AY3:$AY290&gt;$X$292)))</f>
        <v>0.70890745017677548</v>
      </c>
      <c r="AF322" s="32" cm="1">
        <f t="array" ref="AF322">MEDIAN(_xlfn._xlws.FILTER(AF3:AF290, ($H$3:$H$290=1)*($K3:$K290=3)*($AY3:$AY290&gt;$X$292)))</f>
        <v>2.3766294108470905</v>
      </c>
      <c r="AG322" s="32" cm="1">
        <f t="array" ref="AG322">MEDIAN(_xlfn._xlws.FILTER(AG3:AG290, ($H$3:$H$290=1)*($K3:$K290=3)*($AY3:$AY290&gt;$X$292)))</f>
        <v>1.6509759001666682</v>
      </c>
      <c r="AH322" s="32" cm="1">
        <f t="array" ref="AH322">MEDIAN(_xlfn._xlws.FILTER(AH3:AH290, ($H$3:$H$290=1)*($K3:$K290=3)*($AY3:$AY290&gt;$X$292)))</f>
        <v>2.6109284417238086</v>
      </c>
      <c r="AI322" s="32" cm="1">
        <f t="array" ref="AI322">MEDIAN(_xlfn._xlws.FILTER(AI3:AI290, ($H$3:$H$290=1)*($K3:$K290=3)*($AY3:$AY290&gt;$X$292)))</f>
        <v>1.5601696990896015</v>
      </c>
      <c r="AJ322" s="33" t="str">
        <f t="shared" si="57"/>
        <v>Target; Gain &gt; 0.6; #pref=3</v>
      </c>
      <c r="AK322" s="32" cm="1">
        <f t="array" ref="AK322">MEDIAN(_xlfn._xlws.FILTER(AK3:AK290, ($H$3:$H$290=1)*($K3:$K290=3)*($AY3:$AY290&gt;$X$292)))</f>
        <v>1.3385475164046512</v>
      </c>
      <c r="AL322" s="32" cm="1">
        <f t="array" ref="AL322">MEDIAN(_xlfn._xlws.FILTER(AL3:AL290, ($H$3:$H$290=1)*($K3:$K290=3)*($AY3:$AY290&gt;$X$292)))</f>
        <v>0.36474335927050561</v>
      </c>
      <c r="AM322" s="32" cm="1">
        <f t="array" ref="AM322">MEDIAN(_xlfn._xlws.FILTER(AM3:AM290, ($H$3:$H$290=1)*($K3:$K290=3)*($AY3:$AY290&gt;$X$292)))</f>
        <v>0.33961886125616725</v>
      </c>
      <c r="AN322" s="32" cm="1">
        <f t="array" ref="AN322">MEDIAN(_xlfn._xlws.FILTER(AN3:AN290, ($H$3:$H$290=1)*($K3:$K290=3)*($AY3:$AY290&gt;$X$292)))</f>
        <v>1.6052221375925</v>
      </c>
      <c r="AO322" s="32" cm="1">
        <f t="array" ref="AO322">MEDIAN(_xlfn._xlws.FILTER(AO3:AO290, ($H$3:$H$290=1)*($K3:$K290=3)*($AY3:$AY290&gt;$X$292)))</f>
        <v>0.2709401607920881</v>
      </c>
      <c r="AP322" s="32" cm="1">
        <f t="array" ref="AP322">MEDIAN(_xlfn._xlws.FILTER(AP3:AP290, ($H$3:$H$290=1)*($K3:$K290=3)*($AY3:$AY290&gt;$X$292)))</f>
        <v>1.808197168284096</v>
      </c>
      <c r="AQ322" s="32" cm="1">
        <f t="array" ref="AQ322">MEDIAN(_xlfn._xlws.FILTER(AQ3:AQ290, ($H$3:$H$290=1)*($K3:$K290=3)*($AY3:$AY290&gt;$X$292)))</f>
        <v>0.30185042440425602</v>
      </c>
      <c r="AR322" s="32" cm="1">
        <f t="array" ref="AR322">MEDIAN(_xlfn._xlws.FILTER(AR3:AR290, ($H$3:$H$290=1)*($K3:$K290=3)*($AY3:$AY290&gt;$X$292)))</f>
        <v>1.2864989615743978</v>
      </c>
      <c r="AS322" s="32" cm="1">
        <f t="array" ref="AS322">MEDIAN(_xlfn._xlws.FILTER(AS3:AS290, ($H$3:$H$290=1)*($K3:$K290=3)*($AY3:$AY290&gt;$X$292)))</f>
        <v>0.29056809812318529</v>
      </c>
      <c r="AT322" s="32" cm="1">
        <f t="array" ref="AT322">MEDIAN(_xlfn._xlws.FILTER(AT3:AT290, ($H$3:$H$290=1)*($K3:$K290=3)*($AY3:$AY290&gt;$X$292)))</f>
        <v>2.6109284417238086</v>
      </c>
      <c r="AU322" s="32" cm="1">
        <f t="array" ref="AU322">MEDIAN(_xlfn._xlws.FILTER(AU3:AU290, ($H$3:$H$290=1)*($K3:$K290=3)*($AY3:$AY290&gt;$X$292)))</f>
        <v>0.85149954699445518</v>
      </c>
    </row>
    <row r="323" spans="7:54" x14ac:dyDescent="0.3">
      <c r="L323" t="str">
        <f t="shared" si="61"/>
        <v>Target; Gain &gt; 0.6; #pref=4</v>
      </c>
      <c r="M323" s="32" t="e" cm="1" vm="1">
        <f t="array" ref="M323">MEDIAN(_xlfn._xlws.FILTER(M3:M290, ($H$3:$H$290=1)*($K3:$K290=4)*($AY3:$AY290&gt;$X$292)))</f>
        <v>#VALUE!</v>
      </c>
      <c r="N323" s="32" t="e" cm="1" vm="1">
        <f t="array" ref="N323">MEDIAN(_xlfn._xlws.FILTER(N3:N290, ($H$3:$H$290=1)*($K3:$K290=4)*($AY3:$AY290&gt;$X$292)))</f>
        <v>#VALUE!</v>
      </c>
      <c r="O323" s="32" t="e" cm="1" vm="1">
        <f t="array" ref="O323">MEDIAN(_xlfn._xlws.FILTER(O3:O290, ($H$3:$H$290=1)*($K3:$K290=4)*($AY3:$AY290&gt;$X$292)))</f>
        <v>#VALUE!</v>
      </c>
      <c r="P323" s="32" t="e" cm="1" vm="1">
        <f t="array" ref="P323">MEDIAN(_xlfn._xlws.FILTER(P3:P290, ($H$3:$H$290=1)*($K3:$K290=4)*($AY3:$AY290&gt;$X$292)))</f>
        <v>#VALUE!</v>
      </c>
      <c r="Q323" s="32" t="e" cm="1" vm="1">
        <f t="array" ref="Q323">MEDIAN(_xlfn._xlws.FILTER(Q3:Q290, ($H$3:$H$290=1)*($K3:$K290=4)*($AY3:$AY290&gt;$X$292)))</f>
        <v>#VALUE!</v>
      </c>
      <c r="R323" s="32" t="e" cm="1" vm="1">
        <f t="array" ref="R323">MEDIAN(_xlfn._xlws.FILTER(R3:R290, ($H$3:$H$290=1)*($K3:$K290=4)*($AY3:$AY290&gt;$X$292)))</f>
        <v>#VALUE!</v>
      </c>
      <c r="S323" s="32" t="e" cm="1" vm="1">
        <f t="array" ref="S323">MEDIAN(_xlfn._xlws.FILTER(S3:S290, ($H$3:$H$290=1)*($K3:$K290=4)*($AY3:$AY290&gt;$X$292)))</f>
        <v>#VALUE!</v>
      </c>
      <c r="T323" s="32" t="e" cm="1" vm="1">
        <f t="array" ref="T323">MEDIAN(_xlfn._xlws.FILTER(T3:T290, ($H$3:$H$290=1)*($K3:$K290=4)*($AY3:$AY290&gt;$X$292)))</f>
        <v>#VALUE!</v>
      </c>
      <c r="U323" s="32" t="e" cm="1" vm="1">
        <f t="array" ref="U323">MEDIAN(_xlfn._xlws.FILTER(U3:U290, ($H$3:$H$290=1)*($K3:$K290=4)*($AY3:$AY290&gt;$X$292)))</f>
        <v>#VALUE!</v>
      </c>
      <c r="V323" s="32" t="e" cm="1" vm="1">
        <f t="array" ref="V323">MEDIAN(_xlfn._xlws.FILTER(V3:V290, ($H$3:$H$290=1)*($K3:$K290=4)*($AY3:$AY290&gt;$X$292)))</f>
        <v>#VALUE!</v>
      </c>
      <c r="W323" s="32" t="e" cm="1" vm="1">
        <f t="array" ref="W323">MEDIAN(_xlfn._xlws.FILTER(W3:W290, ($H$3:$H$290=1)*($K3:$K290=4)*($AY3:$AY290&gt;$X$292)))</f>
        <v>#VALUE!</v>
      </c>
      <c r="X323" s="32" t="str">
        <f>"Target; Gain &gt; "&amp;X314&amp;"; #pref=4"</f>
        <v>Target; Gain &gt; 0.6; #pref=4</v>
      </c>
      <c r="Y323" s="32" t="e" cm="1" vm="1">
        <f t="array" ref="Y323">MEDIAN(_xlfn._xlws.FILTER(Y3:Y290, ($H$3:$H$290=1)*($K3:$K290=4)*($AY3:$AY290&gt;$X$292)))</f>
        <v>#VALUE!</v>
      </c>
      <c r="Z323" s="32" t="e" cm="1" vm="1">
        <f t="array" ref="Z323">MEDIAN(_xlfn._xlws.FILTER(Z3:Z290, ($H$3:$H$290=1)*($K3:$K290=4)*($AY3:$AY290&gt;$X$292)))</f>
        <v>#VALUE!</v>
      </c>
      <c r="AA323" s="32" t="e" cm="1" vm="1">
        <f t="array" ref="AA323">MEDIAN(_xlfn._xlws.FILTER(AA3:AA290, ($H$3:$H$290=1)*($K3:$K290=4)*($AY3:$AY290&gt;$X$292)))</f>
        <v>#VALUE!</v>
      </c>
      <c r="AB323" s="32" t="e" cm="1" vm="1">
        <f t="array" ref="AB323">MEDIAN(_xlfn._xlws.FILTER(AB3:AB290, ($H$3:$H$290=1)*($K3:$K290=4)*($AY3:$AY290&gt;$X$292)))</f>
        <v>#VALUE!</v>
      </c>
      <c r="AC323" s="32" t="e" cm="1" vm="1">
        <f t="array" ref="AC323">MEDIAN(_xlfn._xlws.FILTER(AC3:AC290, ($H$3:$H$290=1)*($K3:$K290=4)*($AY3:$AY290&gt;$X$292)))</f>
        <v>#VALUE!</v>
      </c>
      <c r="AD323" s="32" t="e" cm="1" vm="1">
        <f t="array" ref="AD323">MEDIAN(_xlfn._xlws.FILTER(AD3:AD290, ($H$3:$H$290=1)*($K3:$K290=4)*($AY3:$AY290&gt;$X$292)))</f>
        <v>#VALUE!</v>
      </c>
      <c r="AE323" s="32" t="e" cm="1" vm="1">
        <f t="array" ref="AE323">MEDIAN(_xlfn._xlws.FILTER(AE3:AE290, ($H$3:$H$290=1)*($K3:$K290=4)*($AY3:$AY290&gt;$X$292)))</f>
        <v>#VALUE!</v>
      </c>
      <c r="AF323" s="32" t="e" cm="1" vm="1">
        <f t="array" ref="AF323">MEDIAN(_xlfn._xlws.FILTER(AF3:AF290, ($H$3:$H$290=1)*($K3:$K290=4)*($AY3:$AY290&gt;$X$292)))</f>
        <v>#VALUE!</v>
      </c>
      <c r="AG323" s="32" t="e" cm="1" vm="1">
        <f t="array" ref="AG323">MEDIAN(_xlfn._xlws.FILTER(AG3:AG290, ($H$3:$H$290=1)*($K3:$K290=4)*($AY3:$AY290&gt;$X$292)))</f>
        <v>#VALUE!</v>
      </c>
      <c r="AH323" s="32" t="e" cm="1" vm="1">
        <f t="array" ref="AH323">MEDIAN(_xlfn._xlws.FILTER(AH3:AH290, ($H$3:$H$290=1)*($K3:$K290=4)*($AY3:$AY290&gt;$X$292)))</f>
        <v>#VALUE!</v>
      </c>
      <c r="AI323" s="32" t="e" cm="1" vm="1">
        <f t="array" ref="AI323">MEDIAN(_xlfn._xlws.FILTER(AI3:AI290, ($H$3:$H$290=1)*($K3:$K290=4)*($AY3:$AY290&gt;$X$292)))</f>
        <v>#VALUE!</v>
      </c>
      <c r="AJ323" s="33" t="str">
        <f t="shared" si="57"/>
        <v>Target; Gain &gt; 0.6; #pref=4</v>
      </c>
      <c r="AK323" s="32" t="e" cm="1" vm="1">
        <f t="array" ref="AK323">MEDIAN(_xlfn._xlws.FILTER(AK3:AK290, ($H$3:$H$290=1)*($K3:$K290=4)*($AY3:$AY290&gt;$X$292)))</f>
        <v>#VALUE!</v>
      </c>
      <c r="AL323" s="32" t="e" cm="1" vm="1">
        <f t="array" ref="AL323">MEDIAN(_xlfn._xlws.FILTER(AL3:AL290, ($H$3:$H$290=1)*($K3:$K290=4)*($AY3:$AY290&gt;$X$292)))</f>
        <v>#VALUE!</v>
      </c>
      <c r="AM323" s="32" t="e" cm="1" vm="1">
        <f t="array" ref="AM323">MEDIAN(_xlfn._xlws.FILTER(AM3:AM290, ($H$3:$H$290=1)*($K3:$K290=4)*($AY3:$AY290&gt;$X$292)))</f>
        <v>#VALUE!</v>
      </c>
      <c r="AN323" s="32" t="e" cm="1" vm="1">
        <f t="array" ref="AN323">MEDIAN(_xlfn._xlws.FILTER(AN3:AN290, ($H$3:$H$290=1)*($K3:$K290=4)*($AY3:$AY290&gt;$X$292)))</f>
        <v>#VALUE!</v>
      </c>
      <c r="AO323" s="32" t="e" cm="1" vm="1">
        <f t="array" ref="AO323">MEDIAN(_xlfn._xlws.FILTER(AO3:AO290, ($H$3:$H$290=1)*($K3:$K290=4)*($AY3:$AY290&gt;$X$292)))</f>
        <v>#VALUE!</v>
      </c>
      <c r="AP323" s="32" t="e" cm="1" vm="1">
        <f t="array" ref="AP323">MEDIAN(_xlfn._xlws.FILTER(AP3:AP290, ($H$3:$H$290=1)*($K3:$K290=4)*($AY3:$AY290&gt;$X$292)))</f>
        <v>#VALUE!</v>
      </c>
      <c r="AQ323" s="32" t="e" cm="1" vm="1">
        <f t="array" ref="AQ323">MEDIAN(_xlfn._xlws.FILTER(AQ3:AQ290, ($H$3:$H$290=1)*($K3:$K290=4)*($AY3:$AY290&gt;$X$292)))</f>
        <v>#VALUE!</v>
      </c>
      <c r="AR323" s="32" t="e" cm="1" vm="1">
        <f t="array" ref="AR323">MEDIAN(_xlfn._xlws.FILTER(AR3:AR290, ($H$3:$H$290=1)*($K3:$K290=4)*($AY3:$AY290&gt;$X$292)))</f>
        <v>#VALUE!</v>
      </c>
      <c r="AS323" s="32" t="e" cm="1" vm="1">
        <f t="array" ref="AS323">MEDIAN(_xlfn._xlws.FILTER(AS3:AS290, ($H$3:$H$290=1)*($K3:$K290=4)*($AY3:$AY290&gt;$X$292)))</f>
        <v>#VALUE!</v>
      </c>
      <c r="AT323" s="32" t="e" cm="1" vm="1">
        <f t="array" ref="AT323">MEDIAN(_xlfn._xlws.FILTER(AT3:AT290, ($H$3:$H$290=1)*($K3:$K290=4)*($AY3:$AY290&gt;$X$292)))</f>
        <v>#VALUE!</v>
      </c>
      <c r="AU323" s="32" t="e" cm="1" vm="1">
        <f t="array" ref="AU323">MEDIAN(_xlfn._xlws.FILTER(AU3:AU290, ($H$3:$H$290=1)*($K3:$K290=4)*($AY3:$AY290&gt;$X$292)))</f>
        <v>#VALUE!</v>
      </c>
    </row>
    <row r="324" spans="7:54" x14ac:dyDescent="0.3">
      <c r="L324" s="32" t="str">
        <f t="shared" si="61"/>
        <v>Target; Gain &gt; 0</v>
      </c>
      <c r="M324" s="32" cm="1">
        <f t="array" ref="M324">MEDIAN(_xlfn._xlws.FILTER(M3:M290, ($H3:$H290=1)*($J3:$J290=1)))</f>
        <v>1069617.6000000001</v>
      </c>
      <c r="N324" s="32" cm="1">
        <f t="array" ref="N324">MEDIAN(_xlfn._xlws.FILTER(N3:N290, ($H3:$H290=1)*($J3:$J290=1)))</f>
        <v>693176.1</v>
      </c>
      <c r="O324" s="32" cm="1">
        <f t="array" ref="O324">MEDIAN(_xlfn._xlws.FILTER(O3:O290, ($H3:$H290=1)*($J3:$J290=1)))</f>
        <v>705686.4</v>
      </c>
      <c r="P324" s="32" cm="1">
        <f t="array" ref="P324">MEDIAN(_xlfn._xlws.FILTER(P3:P290, ($H3:$H290=1)*($J3:$J290=1)))</f>
        <v>834471.7</v>
      </c>
      <c r="Q324" s="32" cm="1">
        <f t="array" ref="Q324">MEDIAN(_xlfn._xlws.FILTER(Q3:Q290, ($H3:$H290=1)*($J3:$J290=1)))</f>
        <v>297427.20000000001</v>
      </c>
      <c r="R324" s="32" cm="1">
        <f t="array" ref="R324">MEDIAN(_xlfn._xlws.FILTER(R3:R290, ($H3:$H290=1)*($J3:$J290=1)))</f>
        <v>553100.9</v>
      </c>
      <c r="S324" s="32" cm="1">
        <f t="array" ref="S324">MEDIAN(_xlfn._xlws.FILTER(S3:S290, ($H3:$H290=1)*($J3:$J290=1)))</f>
        <v>246667.16666666663</v>
      </c>
      <c r="T324" s="32" cm="1">
        <f t="array" ref="T324">MEDIAN(_xlfn._xlws.FILTER(T3:T290, ($H3:$H290=1)*($J3:$J290=1)))</f>
        <v>2177960.7999999998</v>
      </c>
      <c r="U324" s="32" cm="1">
        <f t="array" ref="U324">MEDIAN(_xlfn._xlws.FILTER(U3:U290, ($H3:$H290=1)*($J3:$J290=1)))</f>
        <v>1745447.1666666665</v>
      </c>
      <c r="V324" s="32" cm="1">
        <f t="array" ref="V324">MEDIAN(_xlfn._xlws.FILTER(V3:V290, ($H3:$H290=1)*($J3:$J290=1)))</f>
        <v>2591204</v>
      </c>
      <c r="W324" s="32" cm="1">
        <f t="array" ref="W324">MEDIAN(_xlfn._xlws.FILTER(W3:W290, ($H3:$H290=1)*($J3:$J290=1)))</f>
        <v>454599.46666666667</v>
      </c>
      <c r="X324" s="32" t="s">
        <v>102</v>
      </c>
      <c r="Y324" s="32" cm="1">
        <f t="array" ref="Y324">MEDIAN(_xlfn._xlws.FILTER(Y3:Y290, ($H3:$H290=1)*($J3:$J290=1)))</f>
        <v>1.1842737219994885</v>
      </c>
      <c r="Z324" s="32" cm="1">
        <f t="array" ref="Z324">MEDIAN(_xlfn._xlws.FILTER(Z3:Z290, ($H3:$H290=1)*($J3:$J290=1)))</f>
        <v>0.76372963839676222</v>
      </c>
      <c r="AA324" s="32" cm="1">
        <f t="array" ref="AA324">MEDIAN(_xlfn._xlws.FILTER(AA3:AA290, ($H3:$H290=1)*($J3:$J290=1)))</f>
        <v>0.73513351273722938</v>
      </c>
      <c r="AB324" s="32" cm="1">
        <f t="array" ref="AB324">MEDIAN(_xlfn._xlws.FILTER(AB3:AB290, ($H3:$H290=1)*($J3:$J290=1)))</f>
        <v>1.1387001992959993</v>
      </c>
      <c r="AC324" s="32" cm="1">
        <f t="array" ref="AC324">MEDIAN(_xlfn._xlws.FILTER(AC3:AC290, ($H3:$H290=1)*($J3:$J290=1)))</f>
        <v>0.51634454008017205</v>
      </c>
      <c r="AD324" s="32" cm="1">
        <f t="array" ref="AD324">MEDIAN(_xlfn._xlws.FILTER(AD3:AD290, ($H3:$H290=1)*($J3:$J290=1)))</f>
        <v>0.93658437726553545</v>
      </c>
      <c r="AE324" s="32" cm="1">
        <f t="array" ref="AE324">MEDIAN(_xlfn._xlws.FILTER(AE3:AE290, ($H3:$H290=1)*($J3:$J290=1)))</f>
        <v>0.50387188668828464</v>
      </c>
      <c r="AF324" s="32" cm="1">
        <f t="array" ref="AF324">MEDIAN(_xlfn._xlws.FILTER(AF3:AF290, ($H3:$H290=1)*($J3:$J290=1)))</f>
        <v>1.2822341878432781</v>
      </c>
      <c r="AG324" s="32" cm="1">
        <f t="array" ref="AG324">MEDIAN(_xlfn._xlws.FILTER(AG3:AG290, ($H3:$H290=1)*($J3:$J290=1)))</f>
        <v>1.342242008843459</v>
      </c>
      <c r="AH324" s="32" cm="1">
        <f t="array" ref="AH324">MEDIAN(_xlfn._xlws.FILTER(AH3:AH290, ($H3:$H290=1)*($J3:$J290=1)))</f>
        <v>1.978079466288909</v>
      </c>
      <c r="AI324" s="32" cm="1">
        <f t="array" ref="AI324">MEDIAN(_xlfn._xlws.FILTER(AI3:AI290, ($H3:$H290=1)*($J3:$J290=1)))</f>
        <v>1.3160749978618695</v>
      </c>
      <c r="AJ324" s="32" t="str">
        <f t="shared" si="57"/>
        <v>Target; Gain &gt; 0</v>
      </c>
      <c r="AK324" s="32" cm="1">
        <f t="array" ref="AK324">MEDIAN(_xlfn._xlws.FILTER(AK3:AK290, ($H3:$H290=1)*($J3:$J290=1)))</f>
        <v>1.1842737219994885</v>
      </c>
      <c r="AL324" s="32" cm="1">
        <f t="array" ref="AL324">MEDIAN(_xlfn._xlws.FILTER(AL3:AL290, ($H3:$H290=1)*($J3:$J290=1)))</f>
        <v>0.28814962743781503</v>
      </c>
      <c r="AM324" s="32" cm="1">
        <f t="array" ref="AM324">MEDIAN(_xlfn._xlws.FILTER(AM3:AM290, ($H3:$H290=1)*($J3:$J290=1)))</f>
        <v>0.2708075003698468</v>
      </c>
      <c r="AN324" s="32" cm="1">
        <f t="array" ref="AN324">MEDIAN(_xlfn._xlws.FILTER(AN3:AN290, ($H3:$H290=1)*($J3:$J290=1)))</f>
        <v>1.1387001992959993</v>
      </c>
      <c r="AO324" s="32" cm="1">
        <f t="array" ref="AO324">MEDIAN(_xlfn._xlws.FILTER(AO3:AO290, ($H3:$H290=1)*($J3:$J290=1)))</f>
        <v>0.20080502493074159</v>
      </c>
      <c r="AP324" s="32" cm="1">
        <f t="array" ref="AP324">MEDIAN(_xlfn._xlws.FILTER(AP3:AP290, ($H3:$H290=1)*($J3:$J290=1)))</f>
        <v>0.93658437726553545</v>
      </c>
      <c r="AQ324" s="32" cm="1">
        <f t="array" ref="AQ324">MEDIAN(_xlfn._xlws.FILTER(AQ3:AQ290, ($H3:$H290=1)*($J3:$J290=1)))</f>
        <v>0.21723822483327235</v>
      </c>
      <c r="AR324" s="32" cm="1">
        <f t="array" ref="AR324">MEDIAN(_xlfn._xlws.FILTER(AR3:AR290, ($H3:$H290=1)*($J3:$J290=1)))</f>
        <v>0.69848722871392965</v>
      </c>
      <c r="AS324" s="32" cm="1">
        <f t="array" ref="AS324">MEDIAN(_xlfn._xlws.FILTER(AS3:AS290, ($H3:$H290=1)*($J3:$J290=1)))</f>
        <v>0.25888570849783715</v>
      </c>
      <c r="AT324" s="32" cm="1">
        <f t="array" ref="AT324">MEDIAN(_xlfn._xlws.FILTER(AT3:AT290, ($H3:$H290=1)*($J3:$J290=1)))</f>
        <v>1.978079466288909</v>
      </c>
      <c r="AU324" s="32" cm="1">
        <f t="array" ref="AU324">MEDIAN(_xlfn._xlws.FILTER(AU3:AU290, ($H3:$H290=1)*($J3:$J290=1)))</f>
        <v>0.7268047125544399</v>
      </c>
      <c r="AW324" s="33"/>
    </row>
    <row r="325" spans="7:54" x14ac:dyDescent="0.3">
      <c r="L325" s="34">
        <f>L314</f>
        <v>0.6</v>
      </c>
      <c r="M325" s="34"/>
      <c r="N325" s="35" t="str">
        <f>N314</f>
        <v>BNL Causal</v>
      </c>
      <c r="O325" s="35" t="str">
        <f>O314</f>
        <v>BNL Causal HM</v>
      </c>
      <c r="P325" s="35" t="str">
        <f>Q314</f>
        <v>SFS Causal</v>
      </c>
      <c r="Q325" s="35" t="str">
        <f>S314</f>
        <v>SaLSa Causal</v>
      </c>
      <c r="R325" s="35" t="str">
        <f>U314</f>
        <v>D&amp;C Causal</v>
      </c>
      <c r="S325" s="35" t="str">
        <f>W314</f>
        <v>BBS Causal</v>
      </c>
      <c r="T325" s="35"/>
      <c r="U325" s="34">
        <f>X314</f>
        <v>0.6</v>
      </c>
      <c r="V325" s="35" t="str">
        <f>Z314</f>
        <v>BNL Causal</v>
      </c>
      <c r="W325" s="35" t="str">
        <f>AA314</f>
        <v>BNL Causal HM</v>
      </c>
      <c r="X325" s="35" t="str">
        <f>AC314</f>
        <v>SFS Causal</v>
      </c>
      <c r="Y325" s="35" t="str">
        <f>AE314</f>
        <v>SaLSa Causal</v>
      </c>
      <c r="Z325" s="35" t="str">
        <f>AG314</f>
        <v>D&amp;C Causal</v>
      </c>
      <c r="AA325" s="35" t="str">
        <f>AI314</f>
        <v>BBS Causal</v>
      </c>
      <c r="AB325" s="36"/>
      <c r="AC325" s="34">
        <f>AJ314</f>
        <v>0.6</v>
      </c>
      <c r="AD325" s="35" t="str">
        <f>AL314</f>
        <v>BNL Causal</v>
      </c>
      <c r="AE325" s="35" t="str">
        <f>AM314</f>
        <v>BNL Causal HM</v>
      </c>
      <c r="AF325" s="35" t="str">
        <f>AO314</f>
        <v>SFS Causal</v>
      </c>
      <c r="AG325" s="35" t="str">
        <f>AQ314</f>
        <v>SaLSa Causal</v>
      </c>
      <c r="AH325" s="35" t="str">
        <f>AS314</f>
        <v>D&amp;C Causal</v>
      </c>
      <c r="AI325" s="35" t="str">
        <f>AU314</f>
        <v>BBS Causal</v>
      </c>
      <c r="AK325" s="35"/>
      <c r="AL325" s="35"/>
      <c r="AM325" s="35"/>
      <c r="AN325" s="36"/>
      <c r="AO325" s="36"/>
      <c r="AP325" s="36"/>
      <c r="AQ325" s="36"/>
      <c r="AR325" s="36"/>
      <c r="AS325" s="36"/>
      <c r="AT325" s="36"/>
      <c r="AU325" s="36"/>
    </row>
    <row r="326" spans="7:54" x14ac:dyDescent="0.3">
      <c r="L326" t="str">
        <f>L315</f>
        <v>ALL</v>
      </c>
      <c r="N326" s="32">
        <f>N315</f>
        <v>1125508.8999999999</v>
      </c>
      <c r="O326" s="32">
        <f>O315</f>
        <v>1129544.2666666666</v>
      </c>
      <c r="P326" s="32">
        <f>Q315</f>
        <v>503152.5</v>
      </c>
      <c r="Q326" s="32">
        <f>S315</f>
        <v>479926</v>
      </c>
      <c r="R326" s="32">
        <f>U315</f>
        <v>1973952</v>
      </c>
      <c r="S326" s="32">
        <f>W315</f>
        <v>1070840</v>
      </c>
      <c r="T326" s="32"/>
      <c r="U326" s="32" t="str">
        <f>X315</f>
        <v>ALL</v>
      </c>
      <c r="V326" s="32">
        <f>Z315</f>
        <v>1.1232461011735726</v>
      </c>
      <c r="W326" s="32">
        <f>AA315</f>
        <v>1.1177655507965634</v>
      </c>
      <c r="X326" s="32">
        <f>AC315</f>
        <v>0.69327631169871895</v>
      </c>
      <c r="Y326" s="32">
        <f>AE315</f>
        <v>1.016793472653565</v>
      </c>
      <c r="Z326" s="32">
        <f>AG315</f>
        <v>1.449294861708768</v>
      </c>
      <c r="AA326" s="32">
        <f>AI315</f>
        <v>1.9176642430946229</v>
      </c>
      <c r="AB326" s="36"/>
      <c r="AC326" s="32" t="str">
        <f>AJ315</f>
        <v>ALL</v>
      </c>
      <c r="AD326" s="32">
        <f>AL315</f>
        <v>0.37008733799060189</v>
      </c>
      <c r="AE326" s="32">
        <f>AM315</f>
        <v>0.34733048847410825</v>
      </c>
      <c r="AF326" s="32">
        <f>AO315</f>
        <v>0.27217126060568253</v>
      </c>
      <c r="AG326" s="32">
        <f>AQ315</f>
        <v>0.34357996911276134</v>
      </c>
      <c r="AH326" s="32">
        <f>AS315</f>
        <v>0.27192795933224267</v>
      </c>
      <c r="AI326" s="32">
        <f>AU315</f>
        <v>1.0796894494056084</v>
      </c>
      <c r="AK326" s="32"/>
      <c r="AL326" s="32"/>
      <c r="AM326" s="32"/>
      <c r="AN326" s="36"/>
      <c r="AO326" s="36"/>
      <c r="AP326" s="36"/>
      <c r="AQ326" s="36"/>
      <c r="AR326" s="36"/>
      <c r="AS326" s="36"/>
      <c r="AT326" s="36"/>
      <c r="AU326" s="36"/>
    </row>
    <row r="327" spans="7:54" x14ac:dyDescent="0.3">
      <c r="L327" t="str">
        <f>L317</f>
        <v>Gain &gt; 0.6</v>
      </c>
      <c r="N327" s="32">
        <f t="shared" ref="N327:O334" si="62">N317</f>
        <v>902572.3</v>
      </c>
      <c r="O327" s="32">
        <f t="shared" si="62"/>
        <v>914946.60000000009</v>
      </c>
      <c r="P327" s="32">
        <f t="shared" ref="P327:P334" si="63">Q317</f>
        <v>450791.9</v>
      </c>
      <c r="Q327" s="32">
        <f t="shared" ref="Q327:Q334" si="64">S317</f>
        <v>562367.69999999995</v>
      </c>
      <c r="R327" s="32">
        <f>U317</f>
        <v>2300866.2000000002</v>
      </c>
      <c r="S327" s="32">
        <f t="shared" ref="S327:S334" si="65">W317</f>
        <v>1218129.7999999998</v>
      </c>
      <c r="T327" s="32"/>
      <c r="U327" s="32" t="str">
        <f t="shared" ref="U327:U334" si="66">X317</f>
        <v>Gain &gt; 0.6</v>
      </c>
      <c r="V327" s="32">
        <f t="shared" ref="V327:W334" si="67">Z317</f>
        <v>0.92035585530102249</v>
      </c>
      <c r="W327" s="32">
        <f t="shared" si="67"/>
        <v>0.89428510605357592</v>
      </c>
      <c r="X327" s="32">
        <f t="shared" ref="X327:X334" si="68">AC317</f>
        <v>0.63603365386952648</v>
      </c>
      <c r="Y327" s="32">
        <f t="shared" ref="Y327:Y334" si="69">AE317</f>
        <v>0.70890745017677548</v>
      </c>
      <c r="Z327" s="32">
        <f t="shared" ref="Z327:Z334" si="70">AG317</f>
        <v>1.6509759001666682</v>
      </c>
      <c r="AA327" s="32">
        <f t="shared" ref="AA327:AA334" si="71">AI317</f>
        <v>1.5601696990896015</v>
      </c>
      <c r="AB327" s="36"/>
      <c r="AC327" s="32" t="str">
        <f t="shared" ref="AC327:AC334" si="72">AJ317</f>
        <v>Gain &gt; 0.6</v>
      </c>
      <c r="AD327" s="32">
        <f t="shared" ref="AD327:AE334" si="73">AL317</f>
        <v>0.36474335927050561</v>
      </c>
      <c r="AE327" s="32">
        <f t="shared" si="73"/>
        <v>0.33961886125616725</v>
      </c>
      <c r="AF327" s="32">
        <f t="shared" ref="AF327:AF334" si="74">AO317</f>
        <v>0.2709401607920881</v>
      </c>
      <c r="AG327" s="32">
        <f t="shared" ref="AG327:AG334" si="75">AQ317</f>
        <v>0.30185042440425602</v>
      </c>
      <c r="AH327" s="32">
        <f t="shared" ref="AH327:AH334" si="76">AS317</f>
        <v>0.29056809812318529</v>
      </c>
      <c r="AI327" s="32">
        <f t="shared" ref="AI327:AI334" si="77">AU317</f>
        <v>0.85149954699445518</v>
      </c>
      <c r="AK327" s="32"/>
      <c r="AL327" s="32"/>
      <c r="AM327" s="32"/>
      <c r="AN327" s="36"/>
      <c r="AO327" s="36"/>
      <c r="AP327" s="36"/>
      <c r="AQ327" s="36"/>
      <c r="AR327" s="36"/>
      <c r="AS327" s="36"/>
      <c r="AT327" s="36"/>
      <c r="AU327" s="36"/>
    </row>
    <row r="328" spans="7:54" x14ac:dyDescent="0.3">
      <c r="L328" t="str">
        <f>L318</f>
        <v>Target</v>
      </c>
      <c r="N328" s="32">
        <f t="shared" si="62"/>
        <v>865422.60000000009</v>
      </c>
      <c r="O328" s="32">
        <f t="shared" si="62"/>
        <v>873420.9</v>
      </c>
      <c r="P328" s="32">
        <f t="shared" si="63"/>
        <v>308365.2</v>
      </c>
      <c r="Q328" s="32">
        <f t="shared" si="64"/>
        <v>261624.66666666663</v>
      </c>
      <c r="R328" s="32">
        <f>U318</f>
        <v>1840490.4666666666</v>
      </c>
      <c r="S328" s="32">
        <f t="shared" si="65"/>
        <v>537977.06666666665</v>
      </c>
      <c r="T328" s="32"/>
      <c r="U328" s="32" t="str">
        <f t="shared" si="66"/>
        <v>Target</v>
      </c>
      <c r="V328" s="32">
        <f t="shared" si="67"/>
        <v>0.87672801520675425</v>
      </c>
      <c r="W328" s="32">
        <f t="shared" si="67"/>
        <v>0.86130509562790392</v>
      </c>
      <c r="X328" s="32">
        <f t="shared" si="68"/>
        <v>0.52512891188089272</v>
      </c>
      <c r="Y328" s="32">
        <f t="shared" si="69"/>
        <v>0.70890745017677548</v>
      </c>
      <c r="Z328" s="32">
        <f t="shared" si="70"/>
        <v>1.2613226562971249</v>
      </c>
      <c r="AA328" s="32">
        <f t="shared" si="71"/>
        <v>1.3905847038840875</v>
      </c>
      <c r="AB328" s="36"/>
      <c r="AC328" s="32" t="str">
        <f t="shared" si="72"/>
        <v>Target</v>
      </c>
      <c r="AD328" s="32">
        <f t="shared" si="73"/>
        <v>0.25762500220444051</v>
      </c>
      <c r="AE328" s="32">
        <f t="shared" si="73"/>
        <v>0.25328451697714627</v>
      </c>
      <c r="AF328" s="32">
        <f t="shared" si="74"/>
        <v>0.20080502493074159</v>
      </c>
      <c r="AG328" s="32">
        <f t="shared" si="75"/>
        <v>0.26006133947521448</v>
      </c>
      <c r="AH328" s="32">
        <f t="shared" si="76"/>
        <v>0.23501346022821962</v>
      </c>
      <c r="AI328" s="32">
        <f t="shared" si="77"/>
        <v>0.75301854056306183</v>
      </c>
      <c r="AK328" s="32"/>
      <c r="AL328" s="32"/>
      <c r="AM328" s="32"/>
      <c r="AN328" s="36"/>
      <c r="AO328" s="36"/>
      <c r="AP328" s="36"/>
      <c r="AQ328" s="36"/>
      <c r="AR328" s="36"/>
      <c r="AS328" s="36"/>
      <c r="AT328" s="36"/>
      <c r="AU328" s="36"/>
    </row>
    <row r="329" spans="7:54" x14ac:dyDescent="0.3">
      <c r="L329" t="str">
        <f>L319</f>
        <v>Gain &gt; 0</v>
      </c>
      <c r="N329" s="32">
        <f t="shared" si="62"/>
        <v>934166.2666666666</v>
      </c>
      <c r="O329" s="32">
        <f t="shared" si="62"/>
        <v>943707.53333333333</v>
      </c>
      <c r="P329" s="32">
        <f t="shared" si="63"/>
        <v>407761.03333333333</v>
      </c>
      <c r="Q329" s="32">
        <f t="shared" si="64"/>
        <v>364491.16666666663</v>
      </c>
      <c r="R329" s="32">
        <f>U319</f>
        <v>1927614.8666666667</v>
      </c>
      <c r="S329" s="32">
        <f t="shared" si="65"/>
        <v>919016.79999999993</v>
      </c>
      <c r="T329" s="32"/>
      <c r="U329" s="32" t="str">
        <f t="shared" si="66"/>
        <v>Gain &gt; 0</v>
      </c>
      <c r="V329" s="32">
        <f t="shared" si="67"/>
        <v>0.97923097375314672</v>
      </c>
      <c r="W329" s="32">
        <f t="shared" si="67"/>
        <v>0.95115054759662598</v>
      </c>
      <c r="X329" s="32">
        <f t="shared" si="68"/>
        <v>0.62345999043706501</v>
      </c>
      <c r="Y329" s="32">
        <f t="shared" si="69"/>
        <v>0.81387712413755553</v>
      </c>
      <c r="Z329" s="32">
        <f t="shared" si="70"/>
        <v>1.5045055088742325</v>
      </c>
      <c r="AA329" s="32">
        <f t="shared" si="71"/>
        <v>1.5996190993813801</v>
      </c>
      <c r="AB329" s="36"/>
      <c r="AC329" s="32" t="str">
        <f t="shared" si="72"/>
        <v>Gain &gt; 0</v>
      </c>
      <c r="AD329" s="32">
        <f t="shared" si="73"/>
        <v>0.34911334789358078</v>
      </c>
      <c r="AE329" s="32">
        <f t="shared" si="73"/>
        <v>0.34003595262765879</v>
      </c>
      <c r="AF329" s="32">
        <f t="shared" si="74"/>
        <v>0.23280399473151184</v>
      </c>
      <c r="AG329" s="32">
        <f t="shared" si="75"/>
        <v>0.28131206983234736</v>
      </c>
      <c r="AH329" s="32">
        <f t="shared" si="76"/>
        <v>0.27703347530526412</v>
      </c>
      <c r="AI329" s="32">
        <f t="shared" si="77"/>
        <v>0.90721214190125465</v>
      </c>
      <c r="AK329" s="32"/>
      <c r="AL329" s="32"/>
      <c r="AM329" s="32"/>
      <c r="AN329" s="36"/>
      <c r="AO329" s="36"/>
      <c r="AP329" s="36"/>
      <c r="AQ329" s="36"/>
      <c r="AR329" s="36"/>
      <c r="AS329" s="36"/>
      <c r="AT329" s="36"/>
      <c r="AU329" s="36"/>
    </row>
    <row r="330" spans="7:54" x14ac:dyDescent="0.3">
      <c r="L330" t="str">
        <f t="shared" ref="L330" si="78">L320</f>
        <v>Gain &lt;=0</v>
      </c>
      <c r="N330" s="32">
        <f t="shared" si="62"/>
        <v>1327320.7000000002</v>
      </c>
      <c r="O330" s="32">
        <f t="shared" si="62"/>
        <v>1340407.1000000001</v>
      </c>
      <c r="P330" s="32">
        <f t="shared" si="63"/>
        <v>667754.9</v>
      </c>
      <c r="Q330" s="32">
        <f t="shared" si="64"/>
        <v>830197.2</v>
      </c>
      <c r="R330" s="32">
        <f>U320</f>
        <v>2028826.3</v>
      </c>
      <c r="S330" s="32">
        <f t="shared" si="65"/>
        <v>1402154</v>
      </c>
      <c r="T330" s="32"/>
      <c r="U330" s="32" t="str">
        <f t="shared" si="66"/>
        <v>Gain &lt;=0</v>
      </c>
      <c r="V330" s="32">
        <f t="shared" si="67"/>
        <v>1.2359399716059369</v>
      </c>
      <c r="W330" s="32">
        <f t="shared" si="67"/>
        <v>1.2207100661937149</v>
      </c>
      <c r="X330" s="32">
        <f t="shared" si="68"/>
        <v>0.81220245138101754</v>
      </c>
      <c r="Y330" s="32">
        <f t="shared" si="69"/>
        <v>1.1143824065104129</v>
      </c>
      <c r="Z330" s="32">
        <f t="shared" si="70"/>
        <v>1.4087645359104499</v>
      </c>
      <c r="AA330" s="32">
        <f t="shared" si="71"/>
        <v>2.4082068091025572</v>
      </c>
      <c r="AB330" s="36"/>
      <c r="AC330" s="32" t="str">
        <f t="shared" si="72"/>
        <v>Gain &lt;=0</v>
      </c>
      <c r="AD330" s="32">
        <f t="shared" si="73"/>
        <v>0.40155245287654306</v>
      </c>
      <c r="AE330" s="32">
        <f t="shared" si="73"/>
        <v>0.38948612293849394</v>
      </c>
      <c r="AF330" s="32">
        <f t="shared" si="74"/>
        <v>0.30081251268857157</v>
      </c>
      <c r="AG330" s="32">
        <f t="shared" si="75"/>
        <v>0.37926035043783485</v>
      </c>
      <c r="AH330" s="32">
        <f t="shared" si="76"/>
        <v>0.26781210743356493</v>
      </c>
      <c r="AI330" s="32">
        <f t="shared" si="77"/>
        <v>1.5597925282549114</v>
      </c>
      <c r="AK330" s="32"/>
      <c r="AL330" s="32"/>
      <c r="AM330" s="32"/>
      <c r="AN330" s="36"/>
      <c r="AO330" s="36"/>
      <c r="AP330" s="36"/>
      <c r="AQ330" s="36"/>
      <c r="AR330" s="36"/>
      <c r="AS330" s="36"/>
      <c r="AT330" s="36"/>
      <c r="AU330" s="36"/>
    </row>
    <row r="331" spans="7:54" x14ac:dyDescent="0.3">
      <c r="L331" t="str">
        <f>L321</f>
        <v>Target;Gain &gt; 0.6; #pref=2</v>
      </c>
      <c r="N331" s="32" t="e" vm="2">
        <f t="shared" si="62"/>
        <v>#VALUE!</v>
      </c>
      <c r="O331" s="32" t="e" vm="2">
        <f t="shared" si="62"/>
        <v>#VALUE!</v>
      </c>
      <c r="P331" s="32" t="e" vm="2">
        <f t="shared" si="63"/>
        <v>#VALUE!</v>
      </c>
      <c r="Q331" s="32" t="e" vm="2">
        <f t="shared" si="64"/>
        <v>#VALUE!</v>
      </c>
      <c r="R331" s="32" t="e" vm="2">
        <f t="shared" ref="R331" si="79">U321</f>
        <v>#VALUE!</v>
      </c>
      <c r="S331" s="32" t="e" vm="2">
        <f t="shared" si="65"/>
        <v>#VALUE!</v>
      </c>
      <c r="T331" s="32"/>
      <c r="U331" s="32" t="str">
        <f t="shared" si="66"/>
        <v>Target;Gain &gt; 0.6; #pref=2</v>
      </c>
      <c r="V331" s="32" t="e" vm="2">
        <f t="shared" si="67"/>
        <v>#VALUE!</v>
      </c>
      <c r="W331" s="32" t="e" vm="2">
        <f t="shared" si="67"/>
        <v>#VALUE!</v>
      </c>
      <c r="X331" s="32" t="e" vm="2">
        <f t="shared" si="68"/>
        <v>#VALUE!</v>
      </c>
      <c r="Y331" s="32" t="e" vm="2">
        <f t="shared" si="69"/>
        <v>#VALUE!</v>
      </c>
      <c r="Z331" s="32" t="e" vm="2">
        <f t="shared" si="70"/>
        <v>#VALUE!</v>
      </c>
      <c r="AA331" s="32" t="e" vm="2">
        <f t="shared" si="71"/>
        <v>#VALUE!</v>
      </c>
      <c r="AB331" s="36"/>
      <c r="AC331" s="32" t="str">
        <f t="shared" si="72"/>
        <v>Target;Gain &gt; 0.6; #pref=2</v>
      </c>
      <c r="AD331" s="32" t="e" vm="2">
        <f t="shared" si="73"/>
        <v>#VALUE!</v>
      </c>
      <c r="AE331" s="32" t="e" vm="2">
        <f t="shared" si="73"/>
        <v>#VALUE!</v>
      </c>
      <c r="AF331" s="32" t="e" vm="2">
        <f t="shared" si="74"/>
        <v>#VALUE!</v>
      </c>
      <c r="AG331" s="32" t="e" vm="2">
        <f t="shared" si="75"/>
        <v>#VALUE!</v>
      </c>
      <c r="AH331" s="32" t="e" vm="2">
        <f t="shared" si="76"/>
        <v>#VALUE!</v>
      </c>
      <c r="AI331" s="32" t="e" vm="2">
        <f t="shared" si="77"/>
        <v>#VALUE!</v>
      </c>
      <c r="AK331" s="32"/>
      <c r="AL331" s="32"/>
      <c r="AM331" s="32"/>
      <c r="AN331" s="36"/>
      <c r="AO331" s="36"/>
      <c r="AP331" s="36"/>
      <c r="AQ331" s="36"/>
      <c r="AR331" s="36"/>
      <c r="AS331" s="36"/>
      <c r="AT331" s="36"/>
      <c r="AU331" s="36"/>
    </row>
    <row r="332" spans="7:54" x14ac:dyDescent="0.3">
      <c r="L332" t="str">
        <f>L322</f>
        <v>Target; Gain &gt; 0.6; #pref=3</v>
      </c>
      <c r="N332" s="32">
        <f t="shared" si="62"/>
        <v>902572.3</v>
      </c>
      <c r="O332" s="32">
        <f t="shared" si="62"/>
        <v>914946.60000000009</v>
      </c>
      <c r="P332" s="32">
        <f t="shared" si="63"/>
        <v>450791.9</v>
      </c>
      <c r="Q332" s="32">
        <f t="shared" si="64"/>
        <v>562367.69999999995</v>
      </c>
      <c r="R332" s="32">
        <f>U322</f>
        <v>2300866.2000000002</v>
      </c>
      <c r="S332" s="32">
        <f t="shared" si="65"/>
        <v>1218129.7999999998</v>
      </c>
      <c r="T332" s="32"/>
      <c r="U332" s="32" t="str">
        <f t="shared" si="66"/>
        <v>Target; Gain &gt; 0.6; #pref=3</v>
      </c>
      <c r="V332" s="32">
        <f t="shared" si="67"/>
        <v>0.92035585530102249</v>
      </c>
      <c r="W332" s="32">
        <f t="shared" si="67"/>
        <v>0.89428510605357592</v>
      </c>
      <c r="X332" s="32">
        <f t="shared" si="68"/>
        <v>0.63603365386952648</v>
      </c>
      <c r="Y332" s="32">
        <f t="shared" si="69"/>
        <v>0.70890745017677548</v>
      </c>
      <c r="Z332" s="32">
        <f t="shared" si="70"/>
        <v>1.6509759001666682</v>
      </c>
      <c r="AA332" s="32">
        <f t="shared" si="71"/>
        <v>1.5601696990896015</v>
      </c>
      <c r="AB332" s="36"/>
      <c r="AC332" s="32" t="str">
        <f t="shared" si="72"/>
        <v>Target; Gain &gt; 0.6; #pref=3</v>
      </c>
      <c r="AD332" s="32">
        <f t="shared" si="73"/>
        <v>0.36474335927050561</v>
      </c>
      <c r="AE332" s="32">
        <f t="shared" si="73"/>
        <v>0.33961886125616725</v>
      </c>
      <c r="AF332" s="32">
        <f t="shared" si="74"/>
        <v>0.2709401607920881</v>
      </c>
      <c r="AG332" s="32">
        <f t="shared" si="75"/>
        <v>0.30185042440425602</v>
      </c>
      <c r="AH332" s="32">
        <f t="shared" si="76"/>
        <v>0.29056809812318529</v>
      </c>
      <c r="AI332" s="32">
        <f t="shared" si="77"/>
        <v>0.85149954699445518</v>
      </c>
      <c r="AK332" s="32"/>
      <c r="AL332" s="32"/>
      <c r="AM332" s="32"/>
      <c r="AN332" s="36"/>
      <c r="AO332" s="36"/>
      <c r="AP332" s="36"/>
      <c r="AQ332" s="36"/>
      <c r="AR332" s="36"/>
      <c r="AS332" s="36"/>
      <c r="AT332" s="36"/>
      <c r="AU332" s="36"/>
    </row>
    <row r="333" spans="7:54" x14ac:dyDescent="0.3">
      <c r="L333" t="str">
        <f>L323</f>
        <v>Target; Gain &gt; 0.6; #pref=4</v>
      </c>
      <c r="N333" s="32" t="e" vm="2">
        <f t="shared" si="62"/>
        <v>#VALUE!</v>
      </c>
      <c r="O333" s="32" t="e" vm="2">
        <f t="shared" si="62"/>
        <v>#VALUE!</v>
      </c>
      <c r="P333" s="32" t="e" vm="2">
        <f t="shared" si="63"/>
        <v>#VALUE!</v>
      </c>
      <c r="Q333" s="32" t="e" vm="2">
        <f t="shared" si="64"/>
        <v>#VALUE!</v>
      </c>
      <c r="R333" s="32" t="e" vm="2">
        <f>U323</f>
        <v>#VALUE!</v>
      </c>
      <c r="S333" s="32" t="e" vm="2">
        <f t="shared" si="65"/>
        <v>#VALUE!</v>
      </c>
      <c r="T333" s="32"/>
      <c r="U333" s="32" t="str">
        <f t="shared" si="66"/>
        <v>Target; Gain &gt; 0.6; #pref=4</v>
      </c>
      <c r="V333" s="32" t="e" vm="2">
        <f t="shared" si="67"/>
        <v>#VALUE!</v>
      </c>
      <c r="W333" s="32" t="e" vm="2">
        <f t="shared" si="67"/>
        <v>#VALUE!</v>
      </c>
      <c r="X333" s="32" t="e" vm="2">
        <f t="shared" si="68"/>
        <v>#VALUE!</v>
      </c>
      <c r="Y333" s="32" t="e" vm="2">
        <f t="shared" si="69"/>
        <v>#VALUE!</v>
      </c>
      <c r="Z333" s="32" t="e" vm="2">
        <f t="shared" si="70"/>
        <v>#VALUE!</v>
      </c>
      <c r="AA333" s="32" t="e" vm="2">
        <f t="shared" si="71"/>
        <v>#VALUE!</v>
      </c>
      <c r="AB333" s="36"/>
      <c r="AC333" s="32" t="str">
        <f t="shared" si="72"/>
        <v>Target; Gain &gt; 0.6; #pref=4</v>
      </c>
      <c r="AD333" s="32" t="e" vm="2">
        <f t="shared" si="73"/>
        <v>#VALUE!</v>
      </c>
      <c r="AE333" s="32" t="e" vm="2">
        <f t="shared" si="73"/>
        <v>#VALUE!</v>
      </c>
      <c r="AF333" s="32" t="e" vm="2">
        <f t="shared" si="74"/>
        <v>#VALUE!</v>
      </c>
      <c r="AG333" s="32" t="e" vm="2">
        <f t="shared" si="75"/>
        <v>#VALUE!</v>
      </c>
      <c r="AH333" s="32" t="e" vm="2">
        <f t="shared" si="76"/>
        <v>#VALUE!</v>
      </c>
      <c r="AI333" s="32" t="e" vm="2">
        <f t="shared" si="77"/>
        <v>#VALUE!</v>
      </c>
      <c r="AK333" s="32"/>
      <c r="AL333" s="32"/>
      <c r="AM333" s="32"/>
      <c r="AN333" s="36"/>
      <c r="AO333" s="36"/>
      <c r="AP333" s="36"/>
      <c r="AQ333" s="36"/>
      <c r="AR333" s="36"/>
      <c r="AS333" s="36"/>
      <c r="AT333" s="36"/>
      <c r="AU333" s="36"/>
    </row>
    <row r="334" spans="7:54" x14ac:dyDescent="0.3">
      <c r="L334" t="str">
        <f>L324</f>
        <v>Target; Gain &gt; 0</v>
      </c>
      <c r="N334" s="32">
        <f t="shared" si="62"/>
        <v>693176.1</v>
      </c>
      <c r="O334" s="32">
        <f t="shared" si="62"/>
        <v>705686.4</v>
      </c>
      <c r="P334" s="32">
        <f t="shared" si="63"/>
        <v>297427.20000000001</v>
      </c>
      <c r="Q334" s="32">
        <f t="shared" si="64"/>
        <v>246667.16666666663</v>
      </c>
      <c r="R334" s="32">
        <f>U324</f>
        <v>1745447.1666666665</v>
      </c>
      <c r="S334" s="32">
        <f t="shared" si="65"/>
        <v>454599.46666666667</v>
      </c>
      <c r="T334" s="32"/>
      <c r="U334" s="32" t="str">
        <f t="shared" si="66"/>
        <v>Target; Gain &gt; 0</v>
      </c>
      <c r="V334" s="32">
        <f t="shared" si="67"/>
        <v>0.76372963839676222</v>
      </c>
      <c r="W334" s="32">
        <f t="shared" si="67"/>
        <v>0.73513351273722938</v>
      </c>
      <c r="X334" s="32">
        <f t="shared" si="68"/>
        <v>0.51634454008017205</v>
      </c>
      <c r="Y334" s="32">
        <f t="shared" si="69"/>
        <v>0.50387188668828464</v>
      </c>
      <c r="Z334" s="32">
        <f t="shared" si="70"/>
        <v>1.342242008843459</v>
      </c>
      <c r="AA334" s="32">
        <f t="shared" si="71"/>
        <v>1.3160749978618695</v>
      </c>
      <c r="AB334" s="36"/>
      <c r="AC334" s="32" t="str">
        <f t="shared" si="72"/>
        <v>Target; Gain &gt; 0</v>
      </c>
      <c r="AD334" s="32">
        <f t="shared" si="73"/>
        <v>0.28814962743781503</v>
      </c>
      <c r="AE334" s="32">
        <f t="shared" si="73"/>
        <v>0.2708075003698468</v>
      </c>
      <c r="AF334" s="32">
        <f t="shared" si="74"/>
        <v>0.20080502493074159</v>
      </c>
      <c r="AG334" s="32">
        <f t="shared" si="75"/>
        <v>0.21723822483327235</v>
      </c>
      <c r="AH334" s="32">
        <f t="shared" si="76"/>
        <v>0.25888570849783715</v>
      </c>
      <c r="AI334" s="32">
        <f t="shared" si="77"/>
        <v>0.7268047125544399</v>
      </c>
      <c r="AK334" s="32"/>
      <c r="AL334" s="32"/>
      <c r="AM334" s="32"/>
      <c r="AN334" s="36"/>
      <c r="AO334" s="36"/>
      <c r="AP334" s="36"/>
      <c r="AQ334" s="36"/>
      <c r="AR334" s="36"/>
      <c r="AS334" s="36"/>
      <c r="AT334" s="36"/>
      <c r="AU334" s="36"/>
    </row>
    <row r="335" spans="7:54" x14ac:dyDescent="0.3"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K335" s="31"/>
      <c r="AL335" s="31"/>
      <c r="AM335" s="31"/>
      <c r="AN335" s="31"/>
      <c r="AO335" s="31"/>
    </row>
    <row r="336" spans="7:54" x14ac:dyDescent="0.3">
      <c r="BB336" t="s">
        <v>105</v>
      </c>
    </row>
    <row r="337" spans="1:54" x14ac:dyDescent="0.3">
      <c r="M337" s="37" t="s">
        <v>106</v>
      </c>
      <c r="N337" s="37"/>
      <c r="O337" s="37"/>
      <c r="P337" s="37"/>
      <c r="Q337" s="37"/>
      <c r="R337" s="37"/>
      <c r="T337" s="37" t="s">
        <v>107</v>
      </c>
      <c r="U337" s="37"/>
      <c r="V337" s="37"/>
      <c r="W337" s="37"/>
      <c r="X337" s="37"/>
      <c r="Y337" s="37"/>
      <c r="AA337" s="37" t="s">
        <v>108</v>
      </c>
      <c r="AB337" s="37"/>
      <c r="AC337" s="37"/>
      <c r="AD337" s="37"/>
      <c r="AE337" s="37"/>
      <c r="AF337" s="37"/>
      <c r="AG337" s="21"/>
      <c r="AH337" s="21" t="s">
        <v>109</v>
      </c>
      <c r="AI337" s="21"/>
      <c r="AJ337" s="37" t="s">
        <v>110</v>
      </c>
      <c r="AK337" s="37"/>
      <c r="AL337" s="37"/>
      <c r="AM337" s="37"/>
      <c r="AN337" s="37"/>
      <c r="AO337" s="37"/>
      <c r="AP337" s="37"/>
      <c r="AQ337" s="37"/>
      <c r="AR337" s="21"/>
      <c r="AS337" s="37" t="s">
        <v>111</v>
      </c>
      <c r="AT337" s="37"/>
      <c r="AU337" s="37"/>
      <c r="AV337" s="37"/>
      <c r="AW337" s="37"/>
      <c r="AX337" s="37"/>
      <c r="AY337" s="37"/>
      <c r="AZ337" s="37"/>
      <c r="BB337" s="26" t="s">
        <v>112</v>
      </c>
    </row>
    <row r="338" spans="1:54" x14ac:dyDescent="0.3">
      <c r="F338" s="22" t="s">
        <v>113</v>
      </c>
      <c r="G338" s="22" t="s">
        <v>114</v>
      </c>
      <c r="H338" t="str">
        <f>H648</f>
        <v>Target (or sym)</v>
      </c>
      <c r="I338" s="38" t="s">
        <v>101</v>
      </c>
      <c r="J338" t="s">
        <v>100</v>
      </c>
      <c r="K338" t="s">
        <v>115</v>
      </c>
      <c r="L338" t="s">
        <v>116</v>
      </c>
      <c r="M338" s="24" t="s">
        <v>7</v>
      </c>
      <c r="N338" s="24" t="s">
        <v>8</v>
      </c>
      <c r="O338" s="24" t="s">
        <v>9</v>
      </c>
      <c r="P338" s="24" t="s">
        <v>10</v>
      </c>
      <c r="Q338" s="24" t="s">
        <v>11</v>
      </c>
      <c r="R338" s="24" t="s">
        <v>12</v>
      </c>
      <c r="T338" s="24" t="s">
        <v>7</v>
      </c>
      <c r="U338" s="24" t="s">
        <v>8</v>
      </c>
      <c r="V338" s="24" t="s">
        <v>9</v>
      </c>
      <c r="W338" s="24" t="s">
        <v>10</v>
      </c>
      <c r="X338" s="24" t="s">
        <v>11</v>
      </c>
      <c r="Y338" s="24" t="s">
        <v>12</v>
      </c>
      <c r="AA338" s="24" t="s">
        <v>7</v>
      </c>
      <c r="AB338" s="24" t="s">
        <v>8</v>
      </c>
      <c r="AC338" s="24" t="s">
        <v>9</v>
      </c>
      <c r="AD338" s="24" t="s">
        <v>10</v>
      </c>
      <c r="AE338" s="24" t="s">
        <v>11</v>
      </c>
      <c r="AF338" s="24" t="s">
        <v>12</v>
      </c>
      <c r="AG338" s="39"/>
      <c r="AH338" s="23" t="s">
        <v>117</v>
      </c>
      <c r="AJ338" s="23" t="s">
        <v>118</v>
      </c>
      <c r="AK338" s="23" t="s">
        <v>119</v>
      </c>
      <c r="AL338" s="23" t="s">
        <v>120</v>
      </c>
      <c r="AM338" s="23" t="s">
        <v>121</v>
      </c>
      <c r="AN338" s="23" t="s">
        <v>122</v>
      </c>
      <c r="AO338" s="23" t="s">
        <v>123</v>
      </c>
      <c r="AP338" s="23" t="s">
        <v>124</v>
      </c>
      <c r="AQ338" s="23" t="s">
        <v>125</v>
      </c>
      <c r="AS338" s="23" t="s">
        <v>118</v>
      </c>
      <c r="AT338" s="23" t="s">
        <v>119</v>
      </c>
      <c r="AU338" s="23" t="s">
        <v>120</v>
      </c>
      <c r="AV338" s="23" t="s">
        <v>121</v>
      </c>
      <c r="AW338" s="23" t="s">
        <v>122</v>
      </c>
      <c r="AX338" s="23" t="s">
        <v>123</v>
      </c>
      <c r="AY338" s="23" t="s">
        <v>124</v>
      </c>
      <c r="AZ338" s="23" t="s">
        <v>125</v>
      </c>
      <c r="BB338" s="24" t="s">
        <v>31</v>
      </c>
    </row>
    <row r="339" spans="1:54" x14ac:dyDescent="0.3">
      <c r="A339">
        <v>21</v>
      </c>
      <c r="B339" t="s">
        <v>32</v>
      </c>
      <c r="C339" t="s">
        <v>33</v>
      </c>
      <c r="D339" t="s">
        <v>34</v>
      </c>
      <c r="F339" s="22">
        <v>0</v>
      </c>
      <c r="G339" s="22">
        <f>MOD(LEN(B339)-LEN(SUBSTITUTE(B339,"N","")),2)</f>
        <v>0</v>
      </c>
      <c r="H339" s="26">
        <f>H649</f>
        <v>1</v>
      </c>
      <c r="I339" s="38">
        <f>1-J339</f>
        <v>1</v>
      </c>
      <c r="J339">
        <f t="shared" ref="J339:J394" si="80">IF(BB339&gt;0,1,0)</f>
        <v>0</v>
      </c>
      <c r="K339">
        <f>LEN(D339) - LEN(SUBSTITUTE(D339, ",", "")) + 1</f>
        <v>4</v>
      </c>
      <c r="L339">
        <f>L649</f>
        <v>4</v>
      </c>
      <c r="M339" s="31">
        <f t="shared" ref="M339:M394" si="81">(N3-M3)/M3</f>
        <v>0.912690327516544</v>
      </c>
      <c r="N339" s="31">
        <f t="shared" ref="N339:N394" si="82">(O3-M3)/M3</f>
        <v>0.91821691976023889</v>
      </c>
      <c r="O339" s="31">
        <f t="shared" ref="O339:O394" si="83">(Q3-P3)/P3</f>
        <v>-3.187204676186884E-2</v>
      </c>
      <c r="P339" s="31">
        <f t="shared" ref="P339:P394" si="84">(S3-R3)/R3</f>
        <v>0.52422657307277931</v>
      </c>
      <c r="Q339" s="31">
        <f t="shared" ref="Q339:Q394" si="85">(U3-T3)/T3</f>
        <v>7.8416205084548569E-3</v>
      </c>
      <c r="R339" s="31">
        <f t="shared" ref="R339:R394" si="86">(W3-V3)/V3</f>
        <v>0.22017730398793789</v>
      </c>
      <c r="T339" s="31">
        <f t="shared" ref="T339:T394" si="87">(Z3-Y3)/Y3</f>
        <v>0.37158230812098941</v>
      </c>
      <c r="U339" s="31">
        <f t="shared" ref="U339:U394" si="88">(AA3-Y3)/Y3</f>
        <v>0.36725279056353238</v>
      </c>
      <c r="V339" s="31">
        <f t="shared" ref="V339:V394" si="89">(AC3-AB3)/AB3</f>
        <v>-7.2403638649754326E-2</v>
      </c>
      <c r="W339" s="31">
        <f t="shared" ref="W339:W394" si="90">(AE3-AD3)/AD3</f>
        <v>0.56089846026770984</v>
      </c>
      <c r="X339" s="31">
        <f t="shared" ref="X339:X394" si="91">(AG3-AF3)/AF3</f>
        <v>0.68281932160110892</v>
      </c>
      <c r="Y339" s="31">
        <f t="shared" ref="Y339:Y394" si="92">(AI3-AH3)/AH3</f>
        <v>0.89699759360187492</v>
      </c>
      <c r="AA339" s="31">
        <f t="shared" ref="AA339:AA394" si="93">(AL3-AK3)/AK3</f>
        <v>-0.59066902673658428</v>
      </c>
      <c r="AB339" s="31">
        <f t="shared" ref="AB339:AB394" si="94">(AM3-AK3)/AK3</f>
        <v>-0.59726178335787006</v>
      </c>
      <c r="AC339" s="31">
        <f t="shared" ref="AC339:AC394" si="95">(AO3-AN3)/AN3</f>
        <v>-0.66836029941009312</v>
      </c>
      <c r="AD339" s="31">
        <f t="shared" ref="AD339:AD394" si="96">(AQ3-AP3)/AP3</f>
        <v>-0.46763649758590131</v>
      </c>
      <c r="AE339" s="31">
        <f t="shared" ref="AE339:AE394" si="97">(AS3-AR3)/AR3</f>
        <v>-0.534313007398309</v>
      </c>
      <c r="AF339" s="31">
        <f t="shared" ref="AF339:AF394" si="98">(AU3-AT3)/AT3</f>
        <v>0.33508010944953298</v>
      </c>
      <c r="AG339" s="31"/>
      <c r="AH339">
        <v>-3.190175763660823</v>
      </c>
      <c r="AJ339">
        <v>-0.1337246640135748</v>
      </c>
      <c r="AK339">
        <v>-4</v>
      </c>
      <c r="AL339">
        <v>-0.97683014333235252</v>
      </c>
      <c r="AM339">
        <v>-4</v>
      </c>
      <c r="AN339">
        <v>0</v>
      </c>
      <c r="AO339">
        <v>0</v>
      </c>
      <c r="AP339">
        <v>0</v>
      </c>
      <c r="AQ339">
        <v>0</v>
      </c>
      <c r="AS339">
        <v>-0.1337246640135748</v>
      </c>
      <c r="AT339">
        <v>-4</v>
      </c>
      <c r="AU339">
        <v>-0.97683014333235252</v>
      </c>
      <c r="AV339">
        <v>-4</v>
      </c>
      <c r="AW339">
        <v>-8.6810079819704372E-2</v>
      </c>
      <c r="AX339">
        <v>-0.35233006178009058</v>
      </c>
      <c r="AY339">
        <v>-0.22189622019122129</v>
      </c>
      <c r="AZ339">
        <v>-0.35233006178009058</v>
      </c>
      <c r="BB339">
        <f>IF($BB$337=0,AH339,IF($BB$337=1,AS339,IF($BB$337=2,AT339,IF($BB$337=3,AU339,IF($BB$337=4,AV339,IF($BB$337="1L",AW339,IF($BB$337="2L",AX339,IF($BB$337="3L",AY339,AZ339))))))))</f>
        <v>-0.35233006178009058</v>
      </c>
    </row>
    <row r="340" spans="1:54" x14ac:dyDescent="0.3">
      <c r="A340">
        <v>21</v>
      </c>
      <c r="B340" t="s">
        <v>35</v>
      </c>
      <c r="C340" t="s">
        <v>33</v>
      </c>
      <c r="D340" t="s">
        <v>34</v>
      </c>
      <c r="F340" s="22">
        <v>0</v>
      </c>
      <c r="G340" s="22">
        <f t="shared" ref="G340:G394" si="99">MOD(LEN(B340)-LEN(SUBSTITUTE(B340,"N","")),2)</f>
        <v>1</v>
      </c>
      <c r="H340" s="26">
        <f t="shared" ref="H340:H394" si="100">H650</f>
        <v>0</v>
      </c>
      <c r="I340" s="38">
        <f t="shared" ref="I340:I394" si="101">1-J340</f>
        <v>1</v>
      </c>
      <c r="J340">
        <f t="shared" si="80"/>
        <v>0</v>
      </c>
      <c r="K340">
        <f t="shared" ref="K340:K394" si="102">LEN(D340) - LEN(SUBSTITUTE(D340, ",", "")) + 1</f>
        <v>4</v>
      </c>
      <c r="L340">
        <f t="shared" ref="L340:L394" si="103">L650</f>
        <v>0</v>
      </c>
      <c r="M340" s="31">
        <f t="shared" si="81"/>
        <v>-0.23641259346122837</v>
      </c>
      <c r="N340" s="31">
        <f t="shared" si="82"/>
        <v>-0.21917519366079946</v>
      </c>
      <c r="O340" s="31">
        <f t="shared" si="83"/>
        <v>-0.70436270699286352</v>
      </c>
      <c r="P340" s="31">
        <f t="shared" si="84"/>
        <v>-0.55838677919623447</v>
      </c>
      <c r="Q340" s="31">
        <f t="shared" si="85"/>
        <v>-0.14256801375823899</v>
      </c>
      <c r="R340" s="31">
        <f t="shared" si="86"/>
        <v>-0.54102043627785112</v>
      </c>
      <c r="T340" s="31">
        <f t="shared" si="87"/>
        <v>-0.29387652032620759</v>
      </c>
      <c r="U340" s="31">
        <f t="shared" si="88"/>
        <v>-0.28667935403430378</v>
      </c>
      <c r="V340" s="31">
        <f t="shared" si="89"/>
        <v>-0.52477175332843018</v>
      </c>
      <c r="W340" s="31">
        <f t="shared" si="90"/>
        <v>-0.48387096909916438</v>
      </c>
      <c r="X340" s="31">
        <f t="shared" si="91"/>
        <v>0.21648397677205133</v>
      </c>
      <c r="Y340" s="31">
        <f t="shared" si="92"/>
        <v>0.69408550537413538</v>
      </c>
      <c r="AA340" s="31">
        <f t="shared" si="93"/>
        <v>-0.72724769304611481</v>
      </c>
      <c r="AB340" s="31">
        <f t="shared" si="94"/>
        <v>-0.71833146144331339</v>
      </c>
      <c r="AC340" s="31">
        <f t="shared" si="95"/>
        <v>-0.82290572525550065</v>
      </c>
      <c r="AD340" s="31">
        <f t="shared" si="96"/>
        <v>-0.82619679125384837</v>
      </c>
      <c r="AE340" s="31">
        <f t="shared" si="97"/>
        <v>-0.49462605820730859</v>
      </c>
      <c r="AF340" s="31">
        <f t="shared" si="98"/>
        <v>0.36175493089150312</v>
      </c>
      <c r="AG340" s="31"/>
      <c r="AH340">
        <v>0.26444180182024518</v>
      </c>
      <c r="AJ340">
        <v>5.03865598827564E-2</v>
      </c>
      <c r="AK340">
        <v>-2</v>
      </c>
      <c r="AL340">
        <v>-5.6274023850696062E-2</v>
      </c>
      <c r="AM340">
        <v>-2</v>
      </c>
      <c r="AN340">
        <v>0</v>
      </c>
      <c r="AO340">
        <v>0</v>
      </c>
      <c r="AP340">
        <v>0</v>
      </c>
      <c r="AQ340">
        <v>0</v>
      </c>
      <c r="AS340">
        <v>5.03865598827564E-2</v>
      </c>
      <c r="AT340">
        <v>-2</v>
      </c>
      <c r="AU340">
        <v>-5.6274023850696062E-2</v>
      </c>
      <c r="AV340">
        <v>-2</v>
      </c>
      <c r="AW340">
        <v>3.5649592975733523E-2</v>
      </c>
      <c r="AX340">
        <v>-5.8564036138107199E-2</v>
      </c>
      <c r="AY340">
        <v>8.0328943672770881E-2</v>
      </c>
      <c r="AZ340">
        <v>-5.8564036138107199E-2</v>
      </c>
      <c r="BB340">
        <f t="shared" ref="BB340:BB394" si="104">IF($BB$337=0,AH340,IF($BB$337=1,AS340,IF($BB$337=2,AT340,IF($BB$337=3,AU340,IF($BB$337=4,AV340,IF($BB$337="1L",AW340,IF($BB$337="2L",AX340,IF($BB$337="3L",AY340,AZ340))))))))</f>
        <v>-5.8564036138107199E-2</v>
      </c>
    </row>
    <row r="341" spans="1:54" x14ac:dyDescent="0.3">
      <c r="A341">
        <v>21</v>
      </c>
      <c r="B341" t="s">
        <v>36</v>
      </c>
      <c r="C341" t="s">
        <v>33</v>
      </c>
      <c r="D341" t="s">
        <v>34</v>
      </c>
      <c r="F341" s="22">
        <v>0</v>
      </c>
      <c r="G341" s="22">
        <f t="shared" si="99"/>
        <v>1</v>
      </c>
      <c r="H341" s="26">
        <f t="shared" si="100"/>
        <v>0</v>
      </c>
      <c r="I341" s="38">
        <f t="shared" si="101"/>
        <v>1</v>
      </c>
      <c r="J341">
        <f t="shared" si="80"/>
        <v>0</v>
      </c>
      <c r="K341">
        <f t="shared" si="102"/>
        <v>4</v>
      </c>
      <c r="L341">
        <f t="shared" si="103"/>
        <v>0</v>
      </c>
      <c r="M341" s="31">
        <f t="shared" si="81"/>
        <v>-0.16698613663967696</v>
      </c>
      <c r="N341" s="31">
        <f t="shared" si="82"/>
        <v>-0.17127488548853828</v>
      </c>
      <c r="O341" s="31">
        <f t="shared" si="83"/>
        <v>-0.19583363997218889</v>
      </c>
      <c r="P341" s="31">
        <f t="shared" si="84"/>
        <v>8.5568336150957366E-2</v>
      </c>
      <c r="Q341" s="31">
        <f t="shared" si="85"/>
        <v>-5.0994901940127339E-2</v>
      </c>
      <c r="R341" s="31">
        <f t="shared" si="86"/>
        <v>-0.30264371055624495</v>
      </c>
      <c r="T341" s="31">
        <f t="shared" si="87"/>
        <v>-0.22190792516118193</v>
      </c>
      <c r="U341" s="31">
        <f t="shared" si="88"/>
        <v>-0.23155529825706367</v>
      </c>
      <c r="V341" s="31">
        <f t="shared" si="89"/>
        <v>-0.27914185741790187</v>
      </c>
      <c r="W341" s="31">
        <f t="shared" si="90"/>
        <v>-3.9995296379208949E-3</v>
      </c>
      <c r="X341" s="31">
        <f t="shared" si="91"/>
        <v>0.45607002458023477</v>
      </c>
      <c r="Y341" s="31">
        <f t="shared" si="92"/>
        <v>0.54979822610460971</v>
      </c>
      <c r="AA341" s="31">
        <f t="shared" si="93"/>
        <v>-0.69552183495831621</v>
      </c>
      <c r="AB341" s="31">
        <f t="shared" si="94"/>
        <v>-0.70363826317509071</v>
      </c>
      <c r="AC341" s="31">
        <f t="shared" si="95"/>
        <v>-0.68892013160781218</v>
      </c>
      <c r="AD341" s="31">
        <f t="shared" si="96"/>
        <v>-0.64341903659940758</v>
      </c>
      <c r="AE341" s="31">
        <f t="shared" si="97"/>
        <v>-0.50544815208195171</v>
      </c>
      <c r="AF341" s="31">
        <f t="shared" si="98"/>
        <v>8.2330518329125024E-2</v>
      </c>
      <c r="AG341" s="31"/>
      <c r="AH341">
        <v>-1.8275820109913961</v>
      </c>
      <c r="AJ341">
        <v>-9.2839442352909377E-2</v>
      </c>
      <c r="AK341">
        <v>0</v>
      </c>
      <c r="AL341">
        <v>-0.24089615344037471</v>
      </c>
      <c r="AM341">
        <v>0</v>
      </c>
      <c r="AN341">
        <v>0</v>
      </c>
      <c r="AO341">
        <v>0</v>
      </c>
      <c r="AP341">
        <v>0</v>
      </c>
      <c r="AQ341">
        <v>0</v>
      </c>
      <c r="AS341">
        <v>-9.2839442352909377E-2</v>
      </c>
      <c r="AT341">
        <v>0</v>
      </c>
      <c r="AU341">
        <v>-0.24089615344037471</v>
      </c>
      <c r="AV341">
        <v>0</v>
      </c>
      <c r="AW341">
        <v>-4.9442278284972239E-2</v>
      </c>
      <c r="AX341">
        <v>-0.12790195555663891</v>
      </c>
      <c r="AY341">
        <v>-0.1164668569293749</v>
      </c>
      <c r="AZ341">
        <v>-0.12790195555663891</v>
      </c>
      <c r="BB341">
        <f t="shared" si="104"/>
        <v>-0.12790195555663891</v>
      </c>
    </row>
    <row r="342" spans="1:54" x14ac:dyDescent="0.3">
      <c r="A342">
        <v>21</v>
      </c>
      <c r="B342" t="s">
        <v>37</v>
      </c>
      <c r="C342" t="s">
        <v>33</v>
      </c>
      <c r="D342" t="s">
        <v>34</v>
      </c>
      <c r="F342" s="22">
        <v>0</v>
      </c>
      <c r="G342" s="22">
        <f t="shared" si="99"/>
        <v>0</v>
      </c>
      <c r="H342" s="26">
        <f t="shared" si="100"/>
        <v>0</v>
      </c>
      <c r="I342" s="38">
        <f t="shared" si="101"/>
        <v>0</v>
      </c>
      <c r="J342">
        <f t="shared" si="80"/>
        <v>1</v>
      </c>
      <c r="K342">
        <f t="shared" si="102"/>
        <v>4</v>
      </c>
      <c r="L342">
        <f t="shared" si="103"/>
        <v>0</v>
      </c>
      <c r="M342" s="31">
        <f t="shared" si="81"/>
        <v>-0.43635848416529743</v>
      </c>
      <c r="N342" s="31">
        <f t="shared" si="82"/>
        <v>-0.42747331475345496</v>
      </c>
      <c r="O342" s="31">
        <f t="shared" si="83"/>
        <v>-0.21746443878759644</v>
      </c>
      <c r="P342" s="31">
        <f t="shared" si="84"/>
        <v>-0.22145721534339929</v>
      </c>
      <c r="Q342" s="31">
        <f t="shared" si="85"/>
        <v>-0.30425702679535316</v>
      </c>
      <c r="R342" s="31">
        <f t="shared" si="86"/>
        <v>-0.85801057494737754</v>
      </c>
      <c r="T342" s="31">
        <f t="shared" si="87"/>
        <v>-0.3980321877768222</v>
      </c>
      <c r="U342" s="31">
        <f t="shared" si="88"/>
        <v>-0.39964687032986523</v>
      </c>
      <c r="V342" s="31">
        <f t="shared" si="89"/>
        <v>-0.27016476589354121</v>
      </c>
      <c r="W342" s="31">
        <f t="shared" si="90"/>
        <v>-0.2015943532502435</v>
      </c>
      <c r="X342" s="31">
        <f t="shared" si="91"/>
        <v>-9.9804312130760187E-2</v>
      </c>
      <c r="Y342" s="31">
        <f t="shared" si="92"/>
        <v>-0.17265071924999542</v>
      </c>
      <c r="AA342" s="31">
        <f t="shared" si="93"/>
        <v>-0.79814518509923882</v>
      </c>
      <c r="AB342" s="31">
        <f t="shared" si="94"/>
        <v>-0.7974079674873904</v>
      </c>
      <c r="AC342" s="31">
        <f t="shared" si="95"/>
        <v>-0.7390637258231374</v>
      </c>
      <c r="AD342" s="31">
        <f t="shared" si="96"/>
        <v>-0.74180071547612336</v>
      </c>
      <c r="AE342" s="31">
        <f t="shared" si="97"/>
        <v>-0.61933575313906164</v>
      </c>
      <c r="AF342" s="31">
        <f t="shared" si="98"/>
        <v>-0.45358499466062402</v>
      </c>
      <c r="AG342" s="31"/>
      <c r="AH342">
        <v>1.494196874098523</v>
      </c>
      <c r="AJ342">
        <v>9.1271781543421832E-2</v>
      </c>
      <c r="AK342">
        <v>2</v>
      </c>
      <c r="AL342">
        <v>0.67965996604128187</v>
      </c>
      <c r="AM342">
        <v>2</v>
      </c>
      <c r="AN342">
        <v>0</v>
      </c>
      <c r="AO342">
        <v>0</v>
      </c>
      <c r="AP342">
        <v>0</v>
      </c>
      <c r="AQ342">
        <v>0</v>
      </c>
      <c r="AS342">
        <v>9.1271781543421832E-2</v>
      </c>
      <c r="AT342">
        <v>2</v>
      </c>
      <c r="AU342">
        <v>0.67965996604128187</v>
      </c>
      <c r="AV342">
        <v>2</v>
      </c>
      <c r="AW342">
        <v>5.8464133355315959E-2</v>
      </c>
      <c r="AX342">
        <v>0.11627095377051599</v>
      </c>
      <c r="AY342">
        <v>0.14879717998318551</v>
      </c>
      <c r="AZ342">
        <v>0.11627095377051599</v>
      </c>
      <c r="BB342">
        <f t="shared" si="104"/>
        <v>0.11627095377051599</v>
      </c>
    </row>
    <row r="343" spans="1:54" x14ac:dyDescent="0.3">
      <c r="A343">
        <v>21</v>
      </c>
      <c r="B343" t="s">
        <v>38</v>
      </c>
      <c r="C343" t="s">
        <v>33</v>
      </c>
      <c r="D343" t="s">
        <v>34</v>
      </c>
      <c r="F343" s="22">
        <v>0</v>
      </c>
      <c r="G343" s="22">
        <f t="shared" si="99"/>
        <v>1</v>
      </c>
      <c r="H343" s="26">
        <f t="shared" si="100"/>
        <v>0</v>
      </c>
      <c r="I343" s="38">
        <f t="shared" si="101"/>
        <v>0</v>
      </c>
      <c r="J343">
        <f t="shared" si="80"/>
        <v>1</v>
      </c>
      <c r="K343">
        <f t="shared" si="102"/>
        <v>4</v>
      </c>
      <c r="L343">
        <f t="shared" si="103"/>
        <v>0</v>
      </c>
      <c r="M343" s="31">
        <f t="shared" si="81"/>
        <v>-0.28431291890019889</v>
      </c>
      <c r="N343" s="31">
        <f t="shared" si="82"/>
        <v>-0.27881596991951224</v>
      </c>
      <c r="O343" s="31">
        <f t="shared" si="83"/>
        <v>-0.83424226125959045</v>
      </c>
      <c r="P343" s="31">
        <f t="shared" si="84"/>
        <v>-0.6764404117244206</v>
      </c>
      <c r="Q343" s="31">
        <f t="shared" si="85"/>
        <v>-0.2623675320084094</v>
      </c>
      <c r="R343" s="31">
        <f t="shared" si="86"/>
        <v>-0.90572937963622491</v>
      </c>
      <c r="T343" s="31">
        <f t="shared" si="87"/>
        <v>-0.2878677282218372</v>
      </c>
      <c r="U343" s="31">
        <f t="shared" si="88"/>
        <v>-0.29652010855945654</v>
      </c>
      <c r="V343" s="31">
        <f t="shared" si="89"/>
        <v>-0.6681846502076273</v>
      </c>
      <c r="W343" s="31">
        <f t="shared" si="90"/>
        <v>-0.61283803561740591</v>
      </c>
      <c r="X343" s="31">
        <f t="shared" si="91"/>
        <v>-4.8521673916638829E-3</v>
      </c>
      <c r="Y343" s="31">
        <f t="shared" si="92"/>
        <v>-0.53692305100630155</v>
      </c>
      <c r="AA343" s="31">
        <f t="shared" si="93"/>
        <v>-0.70238893697182703</v>
      </c>
      <c r="AB343" s="31">
        <f t="shared" si="94"/>
        <v>-0.70752412387230668</v>
      </c>
      <c r="AC343" s="31">
        <f t="shared" si="95"/>
        <v>-0.86891284262884982</v>
      </c>
      <c r="AD343" s="31">
        <f t="shared" si="96"/>
        <v>-0.85322855305433665</v>
      </c>
      <c r="AE343" s="31">
        <f t="shared" si="97"/>
        <v>-0.64527152086416162</v>
      </c>
      <c r="AF343" s="31">
        <f t="shared" si="98"/>
        <v>-0.70180032409226056</v>
      </c>
      <c r="AG343" s="31"/>
      <c r="AH343">
        <v>2.9084063465514052</v>
      </c>
      <c r="AJ343">
        <v>0.1337246640135748</v>
      </c>
      <c r="AK343">
        <v>4</v>
      </c>
      <c r="AL343">
        <v>0.97683014333235252</v>
      </c>
      <c r="AM343">
        <v>4</v>
      </c>
      <c r="AN343">
        <v>0</v>
      </c>
      <c r="AO343">
        <v>0</v>
      </c>
      <c r="AP343">
        <v>0</v>
      </c>
      <c r="AQ343">
        <v>0</v>
      </c>
      <c r="AS343">
        <v>0.1337246640135748</v>
      </c>
      <c r="AT343">
        <v>4</v>
      </c>
      <c r="AU343">
        <v>0.97683014333235252</v>
      </c>
      <c r="AV343">
        <v>4</v>
      </c>
      <c r="AW343">
        <v>4.867539500445036E-2</v>
      </c>
      <c r="AX343">
        <v>0.23808717767835699</v>
      </c>
      <c r="AY343">
        <v>0.1245862062516738</v>
      </c>
      <c r="AZ343">
        <v>0.23808717767835699</v>
      </c>
      <c r="BB343">
        <f t="shared" si="104"/>
        <v>0.23808717767835699</v>
      </c>
    </row>
    <row r="344" spans="1:54" x14ac:dyDescent="0.3">
      <c r="A344">
        <v>21</v>
      </c>
      <c r="B344" t="s">
        <v>39</v>
      </c>
      <c r="C344" t="s">
        <v>33</v>
      </c>
      <c r="D344" t="s">
        <v>34</v>
      </c>
      <c r="F344" s="22">
        <v>0</v>
      </c>
      <c r="G344" s="22">
        <f t="shared" si="99"/>
        <v>0</v>
      </c>
      <c r="H344" s="26">
        <f t="shared" si="100"/>
        <v>0</v>
      </c>
      <c r="I344" s="38">
        <f t="shared" si="101"/>
        <v>0</v>
      </c>
      <c r="J344">
        <f t="shared" si="80"/>
        <v>1</v>
      </c>
      <c r="K344">
        <f t="shared" si="102"/>
        <v>4</v>
      </c>
      <c r="L344">
        <f t="shared" si="103"/>
        <v>0</v>
      </c>
      <c r="M344" s="31">
        <f t="shared" si="81"/>
        <v>0.87674714047599567</v>
      </c>
      <c r="N344" s="31">
        <f t="shared" si="82"/>
        <v>0.86693583647247641</v>
      </c>
      <c r="O344" s="31">
        <f t="shared" si="83"/>
        <v>-8.6761779217518931E-2</v>
      </c>
      <c r="P344" s="31">
        <f t="shared" si="84"/>
        <v>1.1428182725518037</v>
      </c>
      <c r="Q344" s="31">
        <f t="shared" si="85"/>
        <v>0.28014578605263124</v>
      </c>
      <c r="R344" s="31">
        <f t="shared" si="86"/>
        <v>-0.53591830091256287</v>
      </c>
      <c r="T344" s="31">
        <f t="shared" si="87"/>
        <v>0.37298448472038709</v>
      </c>
      <c r="U344" s="31">
        <f t="shared" si="88"/>
        <v>0.35170404927733762</v>
      </c>
      <c r="V344" s="31">
        <f t="shared" si="89"/>
        <v>-0.47594706275273718</v>
      </c>
      <c r="W344" s="31">
        <f t="shared" si="90"/>
        <v>9.0894042194089683E-2</v>
      </c>
      <c r="X344" s="31">
        <f t="shared" si="91"/>
        <v>1.4215373001134575</v>
      </c>
      <c r="Y344" s="31">
        <f t="shared" si="92"/>
        <v>0.9673429483616226</v>
      </c>
      <c r="AA344" s="31">
        <f t="shared" si="93"/>
        <v>-0.5719342296890122</v>
      </c>
      <c r="AB344" s="31">
        <f t="shared" si="94"/>
        <v>-0.58265783320346942</v>
      </c>
      <c r="AC344" s="31">
        <f t="shared" si="95"/>
        <v>-0.82076266539172182</v>
      </c>
      <c r="AD344" s="31">
        <f t="shared" si="96"/>
        <v>-0.70486186964796371</v>
      </c>
      <c r="AE344" s="31">
        <f t="shared" si="97"/>
        <v>-0.34239126908110318</v>
      </c>
      <c r="AF344" s="31">
        <f t="shared" si="98"/>
        <v>0.6017791952730781</v>
      </c>
      <c r="AG344" s="31"/>
      <c r="AH344">
        <v>-0.25182591927923481</v>
      </c>
      <c r="AJ344">
        <v>-5.03865598827564E-2</v>
      </c>
      <c r="AK344">
        <v>2</v>
      </c>
      <c r="AL344">
        <v>5.6274023850696062E-2</v>
      </c>
      <c r="AM344">
        <v>2</v>
      </c>
      <c r="AN344">
        <v>0</v>
      </c>
      <c r="AO344">
        <v>0</v>
      </c>
      <c r="AP344">
        <v>0</v>
      </c>
      <c r="AQ344">
        <v>0</v>
      </c>
      <c r="AS344">
        <v>-5.03865598827564E-2</v>
      </c>
      <c r="AT344">
        <v>2</v>
      </c>
      <c r="AU344">
        <v>5.6274023850696062E-2</v>
      </c>
      <c r="AV344">
        <v>2</v>
      </c>
      <c r="AW344">
        <v>-1.3420454556571339E-2</v>
      </c>
      <c r="AX344">
        <v>8.9505628453601299E-2</v>
      </c>
      <c r="AY344">
        <v>-2.5505366241986301E-2</v>
      </c>
      <c r="AZ344">
        <v>8.9505628453601299E-2</v>
      </c>
      <c r="BB344">
        <f t="shared" si="104"/>
        <v>8.9505628453601299E-2</v>
      </c>
    </row>
    <row r="345" spans="1:54" x14ac:dyDescent="0.3">
      <c r="A345">
        <v>21</v>
      </c>
      <c r="B345" t="s">
        <v>40</v>
      </c>
      <c r="C345" t="s">
        <v>33</v>
      </c>
      <c r="D345" t="s">
        <v>34</v>
      </c>
      <c r="F345" s="22">
        <v>0</v>
      </c>
      <c r="G345" s="22">
        <f t="shared" si="99"/>
        <v>0</v>
      </c>
      <c r="H345" s="26">
        <f t="shared" si="100"/>
        <v>0</v>
      </c>
      <c r="I345" s="38">
        <f t="shared" si="101"/>
        <v>0</v>
      </c>
      <c r="J345">
        <f t="shared" si="80"/>
        <v>1</v>
      </c>
      <c r="K345">
        <f t="shared" si="102"/>
        <v>4</v>
      </c>
      <c r="L345">
        <f t="shared" si="103"/>
        <v>0</v>
      </c>
      <c r="M345" s="31">
        <f t="shared" si="81"/>
        <v>1.6964346851262972E-2</v>
      </c>
      <c r="N345" s="31">
        <f t="shared" si="82"/>
        <v>2.2336822361500835E-2</v>
      </c>
      <c r="O345" s="31">
        <f t="shared" si="83"/>
        <v>-0.57891815494632703</v>
      </c>
      <c r="P345" s="31">
        <f t="shared" si="84"/>
        <v>-0.17693911781679228</v>
      </c>
      <c r="Q345" s="31">
        <f t="shared" si="85"/>
        <v>-0.27111722833460133</v>
      </c>
      <c r="R345" s="31">
        <f t="shared" si="86"/>
        <v>-0.23969345439122852</v>
      </c>
      <c r="T345" s="31">
        <f t="shared" si="87"/>
        <v>-3.3426784622954051E-2</v>
      </c>
      <c r="U345" s="31">
        <f t="shared" si="88"/>
        <v>-4.7837264148837919E-2</v>
      </c>
      <c r="V345" s="31">
        <f t="shared" si="89"/>
        <v>-0.41473154167244186</v>
      </c>
      <c r="W345" s="31">
        <f t="shared" si="90"/>
        <v>-6.4051783163640144E-2</v>
      </c>
      <c r="X345" s="31">
        <f t="shared" si="91"/>
        <v>-1.6810379277708978E-2</v>
      </c>
      <c r="Y345" s="31">
        <f t="shared" si="92"/>
        <v>-7.5995559181505523E-2</v>
      </c>
      <c r="AA345" s="31">
        <f t="shared" si="93"/>
        <v>-0.60512819474076862</v>
      </c>
      <c r="AB345" s="31">
        <f t="shared" si="94"/>
        <v>-0.61559234008851471</v>
      </c>
      <c r="AC345" s="31">
        <f t="shared" si="95"/>
        <v>-0.76825956540444518</v>
      </c>
      <c r="AD345" s="31">
        <f t="shared" si="96"/>
        <v>-0.6967310431434357</v>
      </c>
      <c r="AE345" s="31">
        <f t="shared" si="97"/>
        <v>-0.61319291031186285</v>
      </c>
      <c r="AF345" s="31">
        <f t="shared" si="98"/>
        <v>-0.41990942085609612</v>
      </c>
      <c r="AG345" s="31"/>
      <c r="AH345">
        <v>1.947804808841535</v>
      </c>
      <c r="AJ345">
        <v>9.2839442352909377E-2</v>
      </c>
      <c r="AK345">
        <v>0</v>
      </c>
      <c r="AL345">
        <v>0.24089615344037471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9.2839442352909377E-2</v>
      </c>
      <c r="AT345">
        <v>0</v>
      </c>
      <c r="AU345">
        <v>0.24089615344037471</v>
      </c>
      <c r="AV345">
        <v>0</v>
      </c>
      <c r="AW345">
        <v>4.176640102095984E-2</v>
      </c>
      <c r="AX345">
        <v>0.14655347955597331</v>
      </c>
      <c r="AY345">
        <v>9.8604406450022039E-2</v>
      </c>
      <c r="AZ345">
        <v>0.14655347955597331</v>
      </c>
      <c r="BB345">
        <f t="shared" si="104"/>
        <v>0.14655347955597331</v>
      </c>
    </row>
    <row r="346" spans="1:54" x14ac:dyDescent="0.3">
      <c r="A346">
        <v>21</v>
      </c>
      <c r="B346" t="s">
        <v>41</v>
      </c>
      <c r="C346" t="s">
        <v>33</v>
      </c>
      <c r="D346" t="s">
        <v>34</v>
      </c>
      <c r="F346" s="22">
        <v>0</v>
      </c>
      <c r="G346" s="22">
        <f t="shared" si="99"/>
        <v>1</v>
      </c>
      <c r="H346" s="26">
        <f t="shared" si="100"/>
        <v>0</v>
      </c>
      <c r="I346" s="38">
        <f t="shared" si="101"/>
        <v>1</v>
      </c>
      <c r="J346">
        <f t="shared" si="80"/>
        <v>0</v>
      </c>
      <c r="K346">
        <f t="shared" si="102"/>
        <v>4</v>
      </c>
      <c r="L346">
        <f t="shared" si="103"/>
        <v>0</v>
      </c>
      <c r="M346" s="31">
        <f t="shared" si="81"/>
        <v>1.8048358107477152</v>
      </c>
      <c r="N346" s="31">
        <f t="shared" si="82"/>
        <v>1.8118643614314478</v>
      </c>
      <c r="O346" s="31">
        <f t="shared" si="83"/>
        <v>0.80622519087217515</v>
      </c>
      <c r="P346" s="31">
        <f t="shared" si="84"/>
        <v>1.0955090623230122</v>
      </c>
      <c r="Q346" s="31">
        <f t="shared" si="85"/>
        <v>2.3442978918848771E-2</v>
      </c>
      <c r="R346" s="31">
        <f t="shared" si="86"/>
        <v>3.1687768313637292</v>
      </c>
      <c r="T346" s="31">
        <f t="shared" si="87"/>
        <v>1.0509295251341817</v>
      </c>
      <c r="U346" s="31">
        <f t="shared" si="88"/>
        <v>1.0405543490267952</v>
      </c>
      <c r="V346" s="31">
        <f t="shared" si="89"/>
        <v>0.40657083695277474</v>
      </c>
      <c r="W346" s="31">
        <f t="shared" si="90"/>
        <v>0.26048468837928096</v>
      </c>
      <c r="X346" s="31">
        <f t="shared" si="91"/>
        <v>0.89552565078325641</v>
      </c>
      <c r="Y346" s="31">
        <f t="shared" si="92"/>
        <v>2.1454113450995016</v>
      </c>
      <c r="AA346" s="31">
        <f t="shared" si="93"/>
        <v>-0.44381134201841799</v>
      </c>
      <c r="AB346" s="31">
        <f t="shared" si="94"/>
        <v>-0.44407912950206746</v>
      </c>
      <c r="AC346" s="31">
        <f t="shared" si="95"/>
        <v>-0.49240011961915953</v>
      </c>
      <c r="AD346" s="31">
        <f t="shared" si="96"/>
        <v>-0.60419771693514568</v>
      </c>
      <c r="AE346" s="31">
        <f t="shared" si="97"/>
        <v>-0.4314111639736174</v>
      </c>
      <c r="AF346" s="31">
        <f t="shared" si="98"/>
        <v>1.275537059992639</v>
      </c>
      <c r="AG346" s="31"/>
      <c r="AH346">
        <v>-1.3452661373802539</v>
      </c>
      <c r="AJ346">
        <v>-9.1271781543421832E-2</v>
      </c>
      <c r="AK346">
        <v>-2</v>
      </c>
      <c r="AL346">
        <v>-0.67965996604128187</v>
      </c>
      <c r="AM346">
        <v>-2</v>
      </c>
      <c r="AN346">
        <v>0</v>
      </c>
      <c r="AO346">
        <v>0</v>
      </c>
      <c r="AP346">
        <v>0</v>
      </c>
      <c r="AQ346">
        <v>0</v>
      </c>
      <c r="AS346">
        <v>-9.1271781543421832E-2</v>
      </c>
      <c r="AT346">
        <v>-2</v>
      </c>
      <c r="AU346">
        <v>-0.67965996604128187</v>
      </c>
      <c r="AV346">
        <v>-2</v>
      </c>
      <c r="AW346">
        <v>-3.4882709695211601E-2</v>
      </c>
      <c r="AX346">
        <v>-5.1621185983610797E-2</v>
      </c>
      <c r="AY346">
        <v>-8.8448292995069774E-2</v>
      </c>
      <c r="AZ346">
        <v>-5.1621185983610797E-2</v>
      </c>
      <c r="BB346">
        <f t="shared" si="104"/>
        <v>-5.1621185983610797E-2</v>
      </c>
    </row>
    <row r="347" spans="1:54" x14ac:dyDescent="0.3">
      <c r="A347">
        <v>21</v>
      </c>
      <c r="B347" t="s">
        <v>42</v>
      </c>
      <c r="C347" t="s">
        <v>33</v>
      </c>
      <c r="D347" t="s">
        <v>34</v>
      </c>
      <c r="F347" s="22">
        <v>0</v>
      </c>
      <c r="G347" s="22">
        <f t="shared" si="99"/>
        <v>1</v>
      </c>
      <c r="H347" s="26">
        <f t="shared" si="100"/>
        <v>0</v>
      </c>
      <c r="I347" s="38">
        <f t="shared" si="101"/>
        <v>1</v>
      </c>
      <c r="J347">
        <f t="shared" si="80"/>
        <v>0</v>
      </c>
      <c r="K347">
        <f t="shared" si="102"/>
        <v>4</v>
      </c>
      <c r="L347">
        <f t="shared" si="103"/>
        <v>0</v>
      </c>
      <c r="M347" s="31">
        <f t="shared" si="81"/>
        <v>0.45005374769142165</v>
      </c>
      <c r="N347" s="31">
        <f t="shared" si="82"/>
        <v>0.4682701442454601</v>
      </c>
      <c r="O347" s="31">
        <f t="shared" si="83"/>
        <v>-0.27355869048761178</v>
      </c>
      <c r="P347" s="31">
        <f t="shared" si="84"/>
        <v>-6.380395965273121E-2</v>
      </c>
      <c r="Q347" s="31">
        <f t="shared" si="85"/>
        <v>5.9096324241392398E-2</v>
      </c>
      <c r="R347" s="31">
        <f t="shared" si="86"/>
        <v>-0.32149850254892021</v>
      </c>
      <c r="T347" s="31">
        <f t="shared" si="87"/>
        <v>0.13930004444396585</v>
      </c>
      <c r="U347" s="31">
        <f t="shared" si="88"/>
        <v>0.13434028764541014</v>
      </c>
      <c r="V347" s="31">
        <f t="shared" si="89"/>
        <v>-0.37263076744598123</v>
      </c>
      <c r="W347" s="31">
        <f t="shared" si="90"/>
        <v>-0.13397706335680382</v>
      </c>
      <c r="X347" s="31">
        <f t="shared" si="91"/>
        <v>0.80386717781825412</v>
      </c>
      <c r="Y347" s="31">
        <f t="shared" si="92"/>
        <v>0.91123414037672446</v>
      </c>
      <c r="AA347" s="31">
        <f t="shared" si="93"/>
        <v>-0.61504742719301142</v>
      </c>
      <c r="AB347" s="31">
        <f t="shared" si="94"/>
        <v>-0.61043320381831168</v>
      </c>
      <c r="AC347" s="31">
        <f t="shared" si="95"/>
        <v>-0.76393449940700353</v>
      </c>
      <c r="AD347" s="31">
        <f t="shared" si="96"/>
        <v>-0.71204628950035265</v>
      </c>
      <c r="AE347" s="31">
        <f t="shared" si="97"/>
        <v>-0.48202697500834696</v>
      </c>
      <c r="AF347" s="31">
        <f t="shared" si="98"/>
        <v>0.56745249641928441</v>
      </c>
      <c r="AG347" s="31"/>
      <c r="AH347">
        <v>-1.345266137380255</v>
      </c>
      <c r="AJ347">
        <v>-9.1271781543421832E-2</v>
      </c>
      <c r="AK347">
        <v>-2</v>
      </c>
      <c r="AL347">
        <v>-0.67965996604128187</v>
      </c>
      <c r="AM347">
        <v>-2</v>
      </c>
      <c r="AN347">
        <v>0</v>
      </c>
      <c r="AO347">
        <v>0</v>
      </c>
      <c r="AP347">
        <v>0</v>
      </c>
      <c r="AQ347">
        <v>0</v>
      </c>
      <c r="AS347">
        <v>-9.1271781543421832E-2</v>
      </c>
      <c r="AT347">
        <v>-2</v>
      </c>
      <c r="AU347">
        <v>-0.67965996604128187</v>
      </c>
      <c r="AV347">
        <v>-2</v>
      </c>
      <c r="AW347">
        <v>-3.4882709695211601E-2</v>
      </c>
      <c r="AX347">
        <v>-5.1621185983610797E-2</v>
      </c>
      <c r="AY347">
        <v>-8.8448292995069774E-2</v>
      </c>
      <c r="AZ347">
        <v>-5.1621185983610797E-2</v>
      </c>
      <c r="BB347">
        <f t="shared" si="104"/>
        <v>-5.1621185983610797E-2</v>
      </c>
    </row>
    <row r="348" spans="1:54" x14ac:dyDescent="0.3">
      <c r="A348">
        <v>21</v>
      </c>
      <c r="B348" t="s">
        <v>43</v>
      </c>
      <c r="C348" t="s">
        <v>33</v>
      </c>
      <c r="D348" t="s">
        <v>34</v>
      </c>
      <c r="F348" s="22">
        <v>0</v>
      </c>
      <c r="G348" s="22">
        <f t="shared" si="99"/>
        <v>0</v>
      </c>
      <c r="H348" s="26">
        <f t="shared" si="100"/>
        <v>0</v>
      </c>
      <c r="I348" s="38">
        <f t="shared" si="101"/>
        <v>0</v>
      </c>
      <c r="J348">
        <f t="shared" si="80"/>
        <v>1</v>
      </c>
      <c r="K348">
        <f t="shared" si="102"/>
        <v>4</v>
      </c>
      <c r="L348">
        <f t="shared" si="103"/>
        <v>0</v>
      </c>
      <c r="M348" s="31">
        <f t="shared" si="81"/>
        <v>-0.27908463121923804</v>
      </c>
      <c r="N348" s="31">
        <f t="shared" si="82"/>
        <v>-0.27670432277657137</v>
      </c>
      <c r="O348" s="31">
        <f t="shared" si="83"/>
        <v>-0.63521589498362008</v>
      </c>
      <c r="P348" s="31">
        <f t="shared" si="84"/>
        <v>-0.54568227116644852</v>
      </c>
      <c r="Q348" s="31">
        <f t="shared" si="85"/>
        <v>-0.18078382917484331</v>
      </c>
      <c r="R348" s="31">
        <f t="shared" si="86"/>
        <v>-0.69137446083701659</v>
      </c>
      <c r="T348" s="31">
        <f t="shared" si="87"/>
        <v>-0.33421660456086577</v>
      </c>
      <c r="U348" s="31">
        <f t="shared" si="88"/>
        <v>-0.33924669199032126</v>
      </c>
      <c r="V348" s="31">
        <f t="shared" si="89"/>
        <v>-0.57631070641296422</v>
      </c>
      <c r="W348" s="31">
        <f t="shared" si="90"/>
        <v>-0.47680061993666484</v>
      </c>
      <c r="X348" s="31">
        <f t="shared" si="91"/>
        <v>0.13285779482432575</v>
      </c>
      <c r="Y348" s="31">
        <f t="shared" si="92"/>
        <v>-0.22786176989969956</v>
      </c>
      <c r="AA348" s="31">
        <f t="shared" si="93"/>
        <v>-0.6917560124395139</v>
      </c>
      <c r="AB348" s="31">
        <f t="shared" si="94"/>
        <v>-0.69466160342709382</v>
      </c>
      <c r="AC348" s="31">
        <f t="shared" si="95"/>
        <v>-0.78066042640495203</v>
      </c>
      <c r="AD348" s="31">
        <f t="shared" si="96"/>
        <v>-0.76285069048186915</v>
      </c>
      <c r="AE348" s="31">
        <f t="shared" si="97"/>
        <v>-0.55792915314615987</v>
      </c>
      <c r="AF348" s="31">
        <f t="shared" si="98"/>
        <v>-0.43584600313725308</v>
      </c>
      <c r="AG348" s="31"/>
      <c r="AH348">
        <v>1.947804808841535</v>
      </c>
      <c r="AJ348">
        <v>9.2839442352909377E-2</v>
      </c>
      <c r="AK348">
        <v>0</v>
      </c>
      <c r="AL348">
        <v>0.24089615344037471</v>
      </c>
      <c r="AM348">
        <v>0</v>
      </c>
      <c r="AN348">
        <v>0</v>
      </c>
      <c r="AO348">
        <v>0</v>
      </c>
      <c r="AP348">
        <v>0</v>
      </c>
      <c r="AQ348">
        <v>0</v>
      </c>
      <c r="AS348">
        <v>9.2839442352909377E-2</v>
      </c>
      <c r="AT348">
        <v>0</v>
      </c>
      <c r="AU348">
        <v>0.24089615344037471</v>
      </c>
      <c r="AV348">
        <v>0</v>
      </c>
      <c r="AW348">
        <v>4.176640102095984E-2</v>
      </c>
      <c r="AX348">
        <v>0.14655347955597331</v>
      </c>
      <c r="AY348">
        <v>9.8604406450022039E-2</v>
      </c>
      <c r="AZ348">
        <v>0.14655347955597331</v>
      </c>
      <c r="BB348">
        <f t="shared" si="104"/>
        <v>0.14655347955597331</v>
      </c>
    </row>
    <row r="349" spans="1:54" x14ac:dyDescent="0.3">
      <c r="A349">
        <v>21</v>
      </c>
      <c r="B349" t="s">
        <v>44</v>
      </c>
      <c r="C349" t="s">
        <v>33</v>
      </c>
      <c r="D349" t="s">
        <v>34</v>
      </c>
      <c r="F349" s="22">
        <v>0</v>
      </c>
      <c r="G349" s="22">
        <f t="shared" si="99"/>
        <v>0</v>
      </c>
      <c r="H349" s="26">
        <f t="shared" si="100"/>
        <v>0</v>
      </c>
      <c r="I349" s="38">
        <f t="shared" si="101"/>
        <v>0</v>
      </c>
      <c r="J349">
        <f t="shared" si="80"/>
        <v>1</v>
      </c>
      <c r="K349">
        <f t="shared" si="102"/>
        <v>4</v>
      </c>
      <c r="L349">
        <f t="shared" si="103"/>
        <v>0</v>
      </c>
      <c r="M349" s="31">
        <f t="shared" si="81"/>
        <v>0.24644076133797296</v>
      </c>
      <c r="N349" s="31">
        <f t="shared" si="82"/>
        <v>0.24542706553714017</v>
      </c>
      <c r="O349" s="31">
        <f t="shared" si="83"/>
        <v>-0.33830258459487444</v>
      </c>
      <c r="P349" s="31">
        <f t="shared" si="84"/>
        <v>-0.21775997784958523</v>
      </c>
      <c r="Q349" s="31">
        <f t="shared" si="85"/>
        <v>-4.1192783083400963E-2</v>
      </c>
      <c r="R349" s="31">
        <f t="shared" si="86"/>
        <v>-0.24629327550586252</v>
      </c>
      <c r="T349" s="31">
        <f t="shared" si="87"/>
        <v>7.5214034666330615E-2</v>
      </c>
      <c r="U349" s="31">
        <f t="shared" si="88"/>
        <v>5.7584120519764796E-2</v>
      </c>
      <c r="V349" s="31">
        <f t="shared" si="89"/>
        <v>-0.30478079271859604</v>
      </c>
      <c r="W349" s="31">
        <f t="shared" si="90"/>
        <v>-0.1149286677256718</v>
      </c>
      <c r="X349" s="31">
        <f t="shared" si="91"/>
        <v>0.49240116466843792</v>
      </c>
      <c r="Y349" s="31">
        <f t="shared" si="92"/>
        <v>0.49206894190718325</v>
      </c>
      <c r="AA349" s="31">
        <f t="shared" si="93"/>
        <v>-0.67740711305539525</v>
      </c>
      <c r="AB349" s="31">
        <f t="shared" si="94"/>
        <v>-0.68476517527388325</v>
      </c>
      <c r="AC349" s="31">
        <f t="shared" si="95"/>
        <v>-0.77424085685566346</v>
      </c>
      <c r="AD349" s="31">
        <f t="shared" si="96"/>
        <v>-0.73805789751580952</v>
      </c>
      <c r="AE349" s="31">
        <f t="shared" si="97"/>
        <v>-0.52357486509293261</v>
      </c>
      <c r="AF349" s="31">
        <f t="shared" si="98"/>
        <v>4.6018326855003566E-2</v>
      </c>
      <c r="AG349" s="31"/>
      <c r="AH349">
        <v>-0.25182591927923548</v>
      </c>
      <c r="AJ349">
        <v>-5.03865598827564E-2</v>
      </c>
      <c r="AK349">
        <v>2</v>
      </c>
      <c r="AL349">
        <v>5.6274023850696062E-2</v>
      </c>
      <c r="AM349">
        <v>2</v>
      </c>
      <c r="AN349">
        <v>0</v>
      </c>
      <c r="AO349">
        <v>0</v>
      </c>
      <c r="AP349">
        <v>0</v>
      </c>
      <c r="AQ349">
        <v>0</v>
      </c>
      <c r="AS349">
        <v>-5.03865598827564E-2</v>
      </c>
      <c r="AT349">
        <v>2</v>
      </c>
      <c r="AU349">
        <v>5.6274023850696062E-2</v>
      </c>
      <c r="AV349">
        <v>2</v>
      </c>
      <c r="AW349">
        <v>-1.3420454556571339E-2</v>
      </c>
      <c r="AX349">
        <v>8.9505628453601299E-2</v>
      </c>
      <c r="AY349">
        <v>-2.5505366241986301E-2</v>
      </c>
      <c r="AZ349">
        <v>8.9505628453601299E-2</v>
      </c>
      <c r="BB349">
        <f t="shared" si="104"/>
        <v>8.9505628453601299E-2</v>
      </c>
    </row>
    <row r="350" spans="1:54" x14ac:dyDescent="0.3">
      <c r="A350">
        <v>21</v>
      </c>
      <c r="B350" t="s">
        <v>45</v>
      </c>
      <c r="C350" t="s">
        <v>33</v>
      </c>
      <c r="D350" t="s">
        <v>34</v>
      </c>
      <c r="F350" s="22">
        <v>0</v>
      </c>
      <c r="G350" s="22">
        <f t="shared" si="99"/>
        <v>1</v>
      </c>
      <c r="H350" s="26">
        <f t="shared" si="100"/>
        <v>0</v>
      </c>
      <c r="I350" s="38">
        <f t="shared" si="101"/>
        <v>0</v>
      </c>
      <c r="J350">
        <f t="shared" si="80"/>
        <v>1</v>
      </c>
      <c r="K350">
        <f t="shared" si="102"/>
        <v>4</v>
      </c>
      <c r="L350">
        <f t="shared" si="103"/>
        <v>0</v>
      </c>
      <c r="M350" s="31">
        <f t="shared" si="81"/>
        <v>-0.52347695391169102</v>
      </c>
      <c r="N350" s="31">
        <f t="shared" si="82"/>
        <v>-0.52148874508652698</v>
      </c>
      <c r="O350" s="31">
        <f t="shared" si="83"/>
        <v>-0.87412885605458124</v>
      </c>
      <c r="P350" s="31">
        <f t="shared" si="84"/>
        <v>-0.87331497774387623</v>
      </c>
      <c r="Q350" s="31">
        <f t="shared" si="85"/>
        <v>-0.32636049381462479</v>
      </c>
      <c r="R350" s="31">
        <f t="shared" si="86"/>
        <v>-0.9246016415057362</v>
      </c>
      <c r="T350" s="31">
        <f t="shared" si="87"/>
        <v>-0.39692709277767096</v>
      </c>
      <c r="U350" s="31">
        <f t="shared" si="88"/>
        <v>-0.40380799326945699</v>
      </c>
      <c r="V350" s="31">
        <f t="shared" si="89"/>
        <v>-0.69694229516247963</v>
      </c>
      <c r="W350" s="31">
        <f t="shared" si="90"/>
        <v>-0.52287915665682239</v>
      </c>
      <c r="X350" s="31">
        <f t="shared" si="91"/>
        <v>-0.14076611158068147</v>
      </c>
      <c r="Y350" s="31">
        <f t="shared" si="92"/>
        <v>-0.64766829390794056</v>
      </c>
      <c r="AA350" s="31">
        <f t="shared" si="93"/>
        <v>-0.75033490228902633</v>
      </c>
      <c r="AB350" s="31">
        <f t="shared" si="94"/>
        <v>-0.75537253839433549</v>
      </c>
      <c r="AC350" s="31">
        <f t="shared" si="95"/>
        <v>-0.86859519659561801</v>
      </c>
      <c r="AD350" s="31">
        <f t="shared" si="96"/>
        <v>-0.83512481439130248</v>
      </c>
      <c r="AE350" s="31">
        <f t="shared" si="97"/>
        <v>-0.65237415433369728</v>
      </c>
      <c r="AF350" s="31">
        <f t="shared" si="98"/>
        <v>-0.78293521469364724</v>
      </c>
      <c r="AG350" s="31"/>
      <c r="AH350">
        <v>2.9084063465514052</v>
      </c>
      <c r="AJ350">
        <v>0.1337246640135748</v>
      </c>
      <c r="AK350">
        <v>4</v>
      </c>
      <c r="AL350">
        <v>0.97683014333235252</v>
      </c>
      <c r="AM350">
        <v>4</v>
      </c>
      <c r="AN350">
        <v>0</v>
      </c>
      <c r="AO350">
        <v>0</v>
      </c>
      <c r="AP350">
        <v>0</v>
      </c>
      <c r="AQ350">
        <v>0</v>
      </c>
      <c r="AS350">
        <v>0.1337246640135748</v>
      </c>
      <c r="AT350">
        <v>4</v>
      </c>
      <c r="AU350">
        <v>0.97683014333235252</v>
      </c>
      <c r="AV350">
        <v>4</v>
      </c>
      <c r="AW350">
        <v>4.867539500445036E-2</v>
      </c>
      <c r="AX350">
        <v>0.23808717767835699</v>
      </c>
      <c r="AY350">
        <v>0.1245862062516738</v>
      </c>
      <c r="AZ350">
        <v>0.23808717767835699</v>
      </c>
      <c r="BB350">
        <f t="shared" si="104"/>
        <v>0.23808717767835699</v>
      </c>
    </row>
    <row r="351" spans="1:54" x14ac:dyDescent="0.3">
      <c r="A351">
        <v>21</v>
      </c>
      <c r="B351" t="s">
        <v>46</v>
      </c>
      <c r="C351" t="s">
        <v>33</v>
      </c>
      <c r="D351" t="s">
        <v>34</v>
      </c>
      <c r="F351" s="22">
        <v>0</v>
      </c>
      <c r="G351" s="22">
        <f t="shared" si="99"/>
        <v>0</v>
      </c>
      <c r="H351" s="26">
        <f t="shared" si="100"/>
        <v>0</v>
      </c>
      <c r="I351" s="38">
        <f t="shared" si="101"/>
        <v>0</v>
      </c>
      <c r="J351">
        <f t="shared" si="80"/>
        <v>1</v>
      </c>
      <c r="K351">
        <f t="shared" si="102"/>
        <v>4</v>
      </c>
      <c r="L351">
        <f t="shared" si="103"/>
        <v>0</v>
      </c>
      <c r="M351" s="31">
        <f t="shared" si="81"/>
        <v>-0.24823603231149471</v>
      </c>
      <c r="N351" s="31">
        <f t="shared" si="82"/>
        <v>-0.23920880619064666</v>
      </c>
      <c r="O351" s="31">
        <f t="shared" si="83"/>
        <v>-0.71214799830311604</v>
      </c>
      <c r="P351" s="31">
        <f t="shared" si="84"/>
        <v>-0.60006432775801377</v>
      </c>
      <c r="Q351" s="31">
        <f t="shared" si="85"/>
        <v>-0.1944838966907747</v>
      </c>
      <c r="R351" s="31">
        <f t="shared" si="86"/>
        <v>-0.62506430068608387</v>
      </c>
      <c r="T351" s="31">
        <f t="shared" si="87"/>
        <v>-0.29674963506172242</v>
      </c>
      <c r="U351" s="31">
        <f t="shared" si="88"/>
        <v>-0.29675945033013068</v>
      </c>
      <c r="V351" s="31">
        <f t="shared" si="89"/>
        <v>-0.47846312662036833</v>
      </c>
      <c r="W351" s="31">
        <f t="shared" si="90"/>
        <v>-0.46171162212415856</v>
      </c>
      <c r="X351" s="31">
        <f t="shared" si="91"/>
        <v>0.13549954892611646</v>
      </c>
      <c r="Y351" s="31">
        <f t="shared" si="92"/>
        <v>0.1593853046633972</v>
      </c>
      <c r="AA351" s="31">
        <f t="shared" si="93"/>
        <v>-0.71268662471479438</v>
      </c>
      <c r="AB351" s="31">
        <f t="shared" si="94"/>
        <v>-0.71052477428839833</v>
      </c>
      <c r="AC351" s="31">
        <f t="shared" si="95"/>
        <v>-0.78676548770873023</v>
      </c>
      <c r="AD351" s="31">
        <f t="shared" si="96"/>
        <v>-0.79034497896332601</v>
      </c>
      <c r="AE351" s="31">
        <f t="shared" si="97"/>
        <v>-0.53936648052313863</v>
      </c>
      <c r="AF351" s="31">
        <f t="shared" si="98"/>
        <v>-9.1770719055848174E-2</v>
      </c>
      <c r="AG351" s="31"/>
      <c r="AH351">
        <v>1.494196874098523</v>
      </c>
      <c r="AJ351">
        <v>9.1271781543421832E-2</v>
      </c>
      <c r="AK351">
        <v>2</v>
      </c>
      <c r="AL351">
        <v>0.67965996604128187</v>
      </c>
      <c r="AM351">
        <v>2</v>
      </c>
      <c r="AN351">
        <v>0</v>
      </c>
      <c r="AO351">
        <v>0</v>
      </c>
      <c r="AP351">
        <v>0</v>
      </c>
      <c r="AQ351">
        <v>0</v>
      </c>
      <c r="AS351">
        <v>9.1271781543421832E-2</v>
      </c>
      <c r="AT351">
        <v>2</v>
      </c>
      <c r="AU351">
        <v>0.67965996604128187</v>
      </c>
      <c r="AV351">
        <v>2</v>
      </c>
      <c r="AW351">
        <v>5.8464133355315959E-2</v>
      </c>
      <c r="AX351">
        <v>0.11627095377051599</v>
      </c>
      <c r="AY351">
        <v>0.14879717998318551</v>
      </c>
      <c r="AZ351">
        <v>0.11627095377051599</v>
      </c>
      <c r="BB351">
        <f t="shared" si="104"/>
        <v>0.11627095377051599</v>
      </c>
    </row>
    <row r="352" spans="1:54" x14ac:dyDescent="0.3">
      <c r="A352">
        <v>21</v>
      </c>
      <c r="B352" t="s">
        <v>47</v>
      </c>
      <c r="C352" t="s">
        <v>33</v>
      </c>
      <c r="D352" t="s">
        <v>34</v>
      </c>
      <c r="F352" s="22">
        <v>0</v>
      </c>
      <c r="G352" s="22">
        <f t="shared" si="99"/>
        <v>1</v>
      </c>
      <c r="H352" s="26">
        <f t="shared" si="100"/>
        <v>0</v>
      </c>
      <c r="I352" s="38">
        <f t="shared" si="101"/>
        <v>1</v>
      </c>
      <c r="J352">
        <f t="shared" si="80"/>
        <v>0</v>
      </c>
      <c r="K352">
        <f t="shared" si="102"/>
        <v>4</v>
      </c>
      <c r="L352">
        <f t="shared" si="103"/>
        <v>0</v>
      </c>
      <c r="M352" s="31">
        <f t="shared" si="81"/>
        <v>0.72751976849361411</v>
      </c>
      <c r="N352" s="31">
        <f t="shared" si="82"/>
        <v>0.68894094894897329</v>
      </c>
      <c r="O352" s="31">
        <f t="shared" si="83"/>
        <v>0.54981364479023831</v>
      </c>
      <c r="P352" s="31">
        <f t="shared" si="84"/>
        <v>0.75757097110152383</v>
      </c>
      <c r="Q352" s="31">
        <f t="shared" si="85"/>
        <v>0.24518087328743055</v>
      </c>
      <c r="R352" s="31">
        <f t="shared" si="86"/>
        <v>-0.29223113988885474</v>
      </c>
      <c r="T352" s="31">
        <f t="shared" si="87"/>
        <v>0.35389899155568155</v>
      </c>
      <c r="U352" s="31">
        <f t="shared" si="88"/>
        <v>0.31403960005644266</v>
      </c>
      <c r="V352" s="31">
        <f t="shared" si="89"/>
        <v>0.22913919019812332</v>
      </c>
      <c r="W352" s="31">
        <f t="shared" si="90"/>
        <v>0.34395679488761161</v>
      </c>
      <c r="X352" s="31">
        <f t="shared" si="91"/>
        <v>1.3216049361447673</v>
      </c>
      <c r="Y352" s="31">
        <f t="shared" si="92"/>
        <v>1.0001027974494656</v>
      </c>
      <c r="AA352" s="31">
        <f t="shared" si="93"/>
        <v>-0.48468142356808114</v>
      </c>
      <c r="AB352" s="31">
        <f t="shared" si="94"/>
        <v>-0.51609553315250023</v>
      </c>
      <c r="AC352" s="31">
        <f t="shared" si="95"/>
        <v>-0.52491503283656893</v>
      </c>
      <c r="AD352" s="31">
        <f t="shared" si="96"/>
        <v>-0.51436181854189089</v>
      </c>
      <c r="AE352" s="31">
        <f t="shared" si="97"/>
        <v>-0.37463038690889194</v>
      </c>
      <c r="AF352" s="31">
        <f t="shared" si="98"/>
        <v>0.57091446545939961</v>
      </c>
      <c r="AG352" s="31"/>
      <c r="AH352">
        <v>-1.8275820109913961</v>
      </c>
      <c r="AJ352">
        <v>-9.2839442352909377E-2</v>
      </c>
      <c r="AK352">
        <v>0</v>
      </c>
      <c r="AL352">
        <v>-0.24089615344037471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-9.2839442352909377E-2</v>
      </c>
      <c r="AT352">
        <v>0</v>
      </c>
      <c r="AU352">
        <v>-0.24089615344037471</v>
      </c>
      <c r="AV352">
        <v>0</v>
      </c>
      <c r="AW352">
        <v>-4.9442278284972239E-2</v>
      </c>
      <c r="AX352">
        <v>-0.12790195555663891</v>
      </c>
      <c r="AY352">
        <v>-0.1164668569293749</v>
      </c>
      <c r="AZ352">
        <v>-0.12790195555663891</v>
      </c>
      <c r="BB352">
        <f t="shared" si="104"/>
        <v>-0.12790195555663891</v>
      </c>
    </row>
    <row r="353" spans="1:54" x14ac:dyDescent="0.3">
      <c r="A353">
        <v>21</v>
      </c>
      <c r="B353" t="s">
        <v>48</v>
      </c>
      <c r="C353" t="s">
        <v>33</v>
      </c>
      <c r="D353" t="s">
        <v>34</v>
      </c>
      <c r="F353" s="22">
        <v>0</v>
      </c>
      <c r="G353" s="22">
        <f t="shared" si="99"/>
        <v>1</v>
      </c>
      <c r="H353" s="26">
        <f t="shared" si="100"/>
        <v>0</v>
      </c>
      <c r="I353" s="38">
        <f t="shared" si="101"/>
        <v>1</v>
      </c>
      <c r="J353">
        <f t="shared" si="80"/>
        <v>0</v>
      </c>
      <c r="K353">
        <f t="shared" si="102"/>
        <v>4</v>
      </c>
      <c r="L353">
        <f t="shared" si="103"/>
        <v>0</v>
      </c>
      <c r="M353" s="31">
        <f t="shared" si="81"/>
        <v>-0.29829184684632915</v>
      </c>
      <c r="N353" s="31">
        <f t="shared" si="82"/>
        <v>-0.28880168335869894</v>
      </c>
      <c r="O353" s="31">
        <f t="shared" si="83"/>
        <v>-0.76858635372861106</v>
      </c>
      <c r="P353" s="31">
        <f t="shared" si="84"/>
        <v>-0.74798343378472698</v>
      </c>
      <c r="Q353" s="31">
        <f t="shared" si="85"/>
        <v>-0.24006323760948578</v>
      </c>
      <c r="R353" s="31">
        <f t="shared" si="86"/>
        <v>-0.44131286976862449</v>
      </c>
      <c r="T353" s="31">
        <f t="shared" si="87"/>
        <v>-0.29932251229224011</v>
      </c>
      <c r="U353" s="31">
        <f t="shared" si="88"/>
        <v>-0.29682602896598753</v>
      </c>
      <c r="V353" s="31">
        <f t="shared" si="89"/>
        <v>-0.61998797590355448</v>
      </c>
      <c r="W353" s="31">
        <f t="shared" si="90"/>
        <v>-0.48930283753106862</v>
      </c>
      <c r="X353" s="31">
        <f t="shared" si="91"/>
        <v>4.8224142892084043E-2</v>
      </c>
      <c r="Y353" s="31">
        <f t="shared" si="92"/>
        <v>0.30068764073232224</v>
      </c>
      <c r="AA353" s="31">
        <f t="shared" si="93"/>
        <v>-0.78820299608118316</v>
      </c>
      <c r="AB353" s="31">
        <f t="shared" si="94"/>
        <v>-0.78545343777802945</v>
      </c>
      <c r="AC353" s="31">
        <f t="shared" si="95"/>
        <v>-0.86976284559484818</v>
      </c>
      <c r="AD353" s="31">
        <f t="shared" si="96"/>
        <v>-0.83707205236455429</v>
      </c>
      <c r="AE353" s="31">
        <f t="shared" si="97"/>
        <v>-0.57002257871083495</v>
      </c>
      <c r="AF353" s="31">
        <f t="shared" si="98"/>
        <v>-8.8029927522059737E-2</v>
      </c>
      <c r="AG353" s="31"/>
      <c r="AH353">
        <v>0.26444180182024501</v>
      </c>
      <c r="AJ353">
        <v>5.03865598827564E-2</v>
      </c>
      <c r="AK353">
        <v>-2</v>
      </c>
      <c r="AL353">
        <v>-5.6274023850696062E-2</v>
      </c>
      <c r="AM353">
        <v>-2</v>
      </c>
      <c r="AN353">
        <v>0</v>
      </c>
      <c r="AO353">
        <v>0</v>
      </c>
      <c r="AP353">
        <v>0</v>
      </c>
      <c r="AQ353">
        <v>0</v>
      </c>
      <c r="AS353">
        <v>5.03865598827564E-2</v>
      </c>
      <c r="AT353">
        <v>-2</v>
      </c>
      <c r="AU353">
        <v>-5.6274023850696062E-2</v>
      </c>
      <c r="AV353">
        <v>-2</v>
      </c>
      <c r="AW353">
        <v>3.5649592975733523E-2</v>
      </c>
      <c r="AX353">
        <v>-5.8564036138107199E-2</v>
      </c>
      <c r="AY353">
        <v>8.0328943672770881E-2</v>
      </c>
      <c r="AZ353">
        <v>-5.8564036138107199E-2</v>
      </c>
      <c r="BB353">
        <f t="shared" si="104"/>
        <v>-5.8564036138107199E-2</v>
      </c>
    </row>
    <row r="354" spans="1:54" x14ac:dyDescent="0.3">
      <c r="A354">
        <v>21</v>
      </c>
      <c r="B354" t="s">
        <v>49</v>
      </c>
      <c r="C354" t="s">
        <v>33</v>
      </c>
      <c r="D354" t="s">
        <v>34</v>
      </c>
      <c r="F354" s="22">
        <v>0</v>
      </c>
      <c r="G354" s="22">
        <f t="shared" si="99"/>
        <v>0</v>
      </c>
      <c r="H354" s="26">
        <f t="shared" si="100"/>
        <v>1</v>
      </c>
      <c r="I354" s="38">
        <f t="shared" si="101"/>
        <v>1</v>
      </c>
      <c r="J354">
        <f t="shared" si="80"/>
        <v>0</v>
      </c>
      <c r="K354">
        <f t="shared" si="102"/>
        <v>4</v>
      </c>
      <c r="L354">
        <f t="shared" si="103"/>
        <v>4</v>
      </c>
      <c r="M354" s="31">
        <f t="shared" si="81"/>
        <v>1.5591032145679431</v>
      </c>
      <c r="N354" s="31">
        <f t="shared" si="82"/>
        <v>1.5627277622670031</v>
      </c>
      <c r="O354" s="31">
        <f t="shared" si="83"/>
        <v>0.85329431301479064</v>
      </c>
      <c r="P354" s="31">
        <f t="shared" si="84"/>
        <v>0.77888496874255586</v>
      </c>
      <c r="Q354" s="31">
        <f t="shared" si="85"/>
        <v>3.5869393348740538E-3</v>
      </c>
      <c r="R354" s="31">
        <f t="shared" si="86"/>
        <v>112.82725097218065</v>
      </c>
      <c r="T354" s="31">
        <f t="shared" si="87"/>
        <v>1.1294668227397886</v>
      </c>
      <c r="U354" s="31">
        <f t="shared" si="88"/>
        <v>1.1005936070583546</v>
      </c>
      <c r="V354" s="31">
        <f t="shared" si="89"/>
        <v>0.78417724419851775</v>
      </c>
      <c r="W354" s="31">
        <f t="shared" si="90"/>
        <v>0.38583445071677319</v>
      </c>
      <c r="X354" s="31">
        <f t="shared" si="91"/>
        <v>0.84340046005128011</v>
      </c>
      <c r="Y354" s="31">
        <f t="shared" si="92"/>
        <v>47.661478492069719</v>
      </c>
      <c r="AA354" s="31">
        <f t="shared" si="93"/>
        <v>-0.41347428170884659</v>
      </c>
      <c r="AB354" s="31">
        <f t="shared" si="94"/>
        <v>-0.42388047678207241</v>
      </c>
      <c r="AC354" s="31">
        <f t="shared" si="95"/>
        <v>-0.40837004623263268</v>
      </c>
      <c r="AD354" s="31">
        <f t="shared" si="96"/>
        <v>-0.60089264405043508</v>
      </c>
      <c r="AE354" s="31">
        <f t="shared" si="97"/>
        <v>-0.45743705953987124</v>
      </c>
      <c r="AF354" s="31">
        <f t="shared" si="98"/>
        <v>24.345096609291367</v>
      </c>
      <c r="AG354" s="31"/>
      <c r="AH354">
        <v>-3.190175763660823</v>
      </c>
      <c r="AJ354">
        <v>-0.1337246640135748</v>
      </c>
      <c r="AK354">
        <v>-4</v>
      </c>
      <c r="AL354">
        <v>-0.97683014333235252</v>
      </c>
      <c r="AM354">
        <v>-4</v>
      </c>
      <c r="AN354">
        <v>0</v>
      </c>
      <c r="AO354">
        <v>0</v>
      </c>
      <c r="AP354">
        <v>0</v>
      </c>
      <c r="AQ354">
        <v>0</v>
      </c>
      <c r="AS354">
        <v>-0.1337246640135748</v>
      </c>
      <c r="AT354">
        <v>-4</v>
      </c>
      <c r="AU354">
        <v>-0.97683014333235252</v>
      </c>
      <c r="AV354">
        <v>-4</v>
      </c>
      <c r="AW354">
        <v>-8.6810079819704372E-2</v>
      </c>
      <c r="AX354">
        <v>-0.35233006178009058</v>
      </c>
      <c r="AY354">
        <v>-0.22189622019122129</v>
      </c>
      <c r="AZ354">
        <v>-0.35233006178009058</v>
      </c>
      <c r="BB354">
        <f t="shared" si="104"/>
        <v>-0.35233006178009058</v>
      </c>
    </row>
    <row r="355" spans="1:54" x14ac:dyDescent="0.3">
      <c r="A355">
        <v>22</v>
      </c>
      <c r="B355" t="s">
        <v>50</v>
      </c>
      <c r="C355" t="s">
        <v>51</v>
      </c>
      <c r="D355" t="s">
        <v>52</v>
      </c>
      <c r="F355" s="22">
        <v>0</v>
      </c>
      <c r="G355" s="22">
        <f t="shared" si="99"/>
        <v>0</v>
      </c>
      <c r="H355" s="26">
        <f t="shared" si="100"/>
        <v>0</v>
      </c>
      <c r="I355" s="38">
        <f t="shared" si="101"/>
        <v>1</v>
      </c>
      <c r="J355">
        <f t="shared" si="80"/>
        <v>0</v>
      </c>
      <c r="K355">
        <f t="shared" si="102"/>
        <v>3</v>
      </c>
      <c r="L355">
        <f t="shared" si="103"/>
        <v>0</v>
      </c>
      <c r="M355" s="31">
        <f t="shared" si="81"/>
        <v>-0.20467779215931561</v>
      </c>
      <c r="N355" s="31">
        <f t="shared" si="82"/>
        <v>-0.19718480051381862</v>
      </c>
      <c r="O355" s="31">
        <f t="shared" si="83"/>
        <v>-0.35397269679541898</v>
      </c>
      <c r="P355" s="31">
        <f t="shared" si="84"/>
        <v>-0.52033355001581072</v>
      </c>
      <c r="Q355" s="31">
        <f t="shared" si="85"/>
        <v>-0.23649355837689245</v>
      </c>
      <c r="R355" s="31">
        <f t="shared" si="86"/>
        <v>-0.40461002645560223</v>
      </c>
      <c r="T355" s="31">
        <f t="shared" si="87"/>
        <v>-0.25625578191916226</v>
      </c>
      <c r="U355" s="31">
        <f t="shared" si="88"/>
        <v>-0.25102138437382043</v>
      </c>
      <c r="V355" s="31">
        <f t="shared" si="89"/>
        <v>-0.33127834705940001</v>
      </c>
      <c r="W355" s="31">
        <f t="shared" si="90"/>
        <v>-0.49000936354933855</v>
      </c>
      <c r="X355" s="31">
        <f t="shared" si="91"/>
        <v>-6.0534309937047691E-2</v>
      </c>
      <c r="Y355" s="31">
        <f t="shared" si="92"/>
        <v>6.8292815229181264E-2</v>
      </c>
      <c r="AA355" s="31">
        <f t="shared" si="93"/>
        <v>-0.74362125950416791</v>
      </c>
      <c r="AB355" s="31">
        <f t="shared" si="94"/>
        <v>-0.73888227989874589</v>
      </c>
      <c r="AC355" s="31">
        <f t="shared" si="95"/>
        <v>-0.77935075347520899</v>
      </c>
      <c r="AD355" s="31">
        <f t="shared" si="96"/>
        <v>-0.84332317629552944</v>
      </c>
      <c r="AE355" s="31">
        <f t="shared" si="97"/>
        <v>-0.5984962003859009</v>
      </c>
      <c r="AF355" s="31">
        <f t="shared" si="98"/>
        <v>-0.33738484409343233</v>
      </c>
      <c r="AG355" s="31"/>
      <c r="AH355">
        <v>0.64858815874032105</v>
      </c>
      <c r="AJ355">
        <v>-0.35416881959649882</v>
      </c>
      <c r="AK355">
        <v>-2</v>
      </c>
      <c r="AL355">
        <v>-3.6757445876679311</v>
      </c>
      <c r="AM355">
        <v>-2</v>
      </c>
      <c r="AN355">
        <v>0.56192030589415487</v>
      </c>
      <c r="AO355">
        <v>12</v>
      </c>
      <c r="AP355">
        <v>0</v>
      </c>
      <c r="AQ355">
        <v>12</v>
      </c>
      <c r="AS355">
        <v>-0.35416881959649882</v>
      </c>
      <c r="AT355">
        <v>-2</v>
      </c>
      <c r="AU355">
        <v>-3.6757445876679311</v>
      </c>
      <c r="AV355">
        <v>-2</v>
      </c>
      <c r="AW355">
        <v>-3.3700390375609318E-2</v>
      </c>
      <c r="AX355">
        <v>-1.42142570495999E-2</v>
      </c>
      <c r="AY355">
        <v>5.0546667970638559</v>
      </c>
      <c r="AZ355">
        <v>-1.42142570495999E-2</v>
      </c>
      <c r="BB355">
        <f t="shared" si="104"/>
        <v>-1.42142570495999E-2</v>
      </c>
    </row>
    <row r="356" spans="1:54" x14ac:dyDescent="0.3">
      <c r="A356">
        <v>22</v>
      </c>
      <c r="B356" t="s">
        <v>53</v>
      </c>
      <c r="C356" t="s">
        <v>51</v>
      </c>
      <c r="D356" t="s">
        <v>52</v>
      </c>
      <c r="F356" s="22">
        <v>0</v>
      </c>
      <c r="G356" s="22">
        <f t="shared" si="99"/>
        <v>1</v>
      </c>
      <c r="H356" s="26">
        <f t="shared" si="100"/>
        <v>1</v>
      </c>
      <c r="I356" s="38">
        <f t="shared" si="101"/>
        <v>0</v>
      </c>
      <c r="J356">
        <f t="shared" si="80"/>
        <v>1</v>
      </c>
      <c r="K356">
        <f t="shared" si="102"/>
        <v>3</v>
      </c>
      <c r="L356">
        <f t="shared" si="103"/>
        <v>3</v>
      </c>
      <c r="M356" s="31">
        <f t="shared" si="81"/>
        <v>-0.23769659444635632</v>
      </c>
      <c r="N356" s="31">
        <f t="shared" si="82"/>
        <v>-0.23524586748481027</v>
      </c>
      <c r="O356" s="31">
        <f t="shared" si="83"/>
        <v>-0.47340853025801732</v>
      </c>
      <c r="P356" s="31">
        <f t="shared" si="84"/>
        <v>-0.87136530113795274</v>
      </c>
      <c r="Q356" s="31">
        <f t="shared" si="85"/>
        <v>-0.28676539949061408</v>
      </c>
      <c r="R356" s="31">
        <f t="shared" si="86"/>
        <v>-0.88739331840237134</v>
      </c>
      <c r="T356" s="31">
        <f t="shared" si="87"/>
        <v>-6.2568106449089458E-2</v>
      </c>
      <c r="U356" s="31">
        <f t="shared" si="88"/>
        <v>-5.8043233353682701E-2</v>
      </c>
      <c r="V356" s="31">
        <f t="shared" si="89"/>
        <v>-0.16713592499943009</v>
      </c>
      <c r="W356" s="31">
        <f t="shared" si="90"/>
        <v>-0.24394029279550156</v>
      </c>
      <c r="X356" s="31">
        <f t="shared" si="91"/>
        <v>-0.12869434449918157</v>
      </c>
      <c r="Y356" s="31">
        <f t="shared" si="92"/>
        <v>-0.70036281025528868</v>
      </c>
      <c r="AA356" s="31">
        <f t="shared" si="93"/>
        <v>-0.53852786419949894</v>
      </c>
      <c r="AB356" s="31">
        <f t="shared" si="94"/>
        <v>-0.53911373792459438</v>
      </c>
      <c r="AC356" s="31">
        <f t="shared" si="95"/>
        <v>-0.59341517452153381</v>
      </c>
      <c r="AD356" s="31">
        <f t="shared" si="96"/>
        <v>-0.44286027227173264</v>
      </c>
      <c r="AE356" s="31">
        <f t="shared" si="97"/>
        <v>-0.62776339590088459</v>
      </c>
      <c r="AF356" s="31">
        <f t="shared" si="98"/>
        <v>-0.78675183147473682</v>
      </c>
      <c r="AG356" s="31"/>
      <c r="AH356">
        <v>4.2035322821666117E-2</v>
      </c>
      <c r="AJ356">
        <v>0.7272746795654127</v>
      </c>
      <c r="AK356">
        <v>4</v>
      </c>
      <c r="AL356">
        <v>-1.5517297428196291</v>
      </c>
      <c r="AM356">
        <v>4</v>
      </c>
      <c r="AN356">
        <v>-0.56192030589415487</v>
      </c>
      <c r="AO356">
        <v>-12</v>
      </c>
      <c r="AP356">
        <v>0</v>
      </c>
      <c r="AQ356">
        <v>-12</v>
      </c>
      <c r="AS356">
        <v>0.7272746795654127</v>
      </c>
      <c r="AT356">
        <v>4</v>
      </c>
      <c r="AU356">
        <v>-1.5517297428196291</v>
      </c>
      <c r="AV356">
        <v>4</v>
      </c>
      <c r="AW356">
        <v>9.681113390715293E-2</v>
      </c>
      <c r="AX356">
        <v>0.1343779946496001</v>
      </c>
      <c r="AY356">
        <v>-6.163414039220438</v>
      </c>
      <c r="AZ356">
        <v>0.1343779946496001</v>
      </c>
      <c r="BB356">
        <f t="shared" si="104"/>
        <v>0.1343779946496001</v>
      </c>
    </row>
    <row r="357" spans="1:54" x14ac:dyDescent="0.3">
      <c r="A357">
        <v>22</v>
      </c>
      <c r="B357" t="s">
        <v>54</v>
      </c>
      <c r="C357" t="s">
        <v>51</v>
      </c>
      <c r="D357" t="s">
        <v>52</v>
      </c>
      <c r="F357" s="22">
        <v>0</v>
      </c>
      <c r="G357" s="22">
        <f t="shared" si="99"/>
        <v>1</v>
      </c>
      <c r="H357" s="26">
        <f t="shared" si="100"/>
        <v>0</v>
      </c>
      <c r="I357" s="38">
        <f t="shared" si="101"/>
        <v>1</v>
      </c>
      <c r="J357">
        <f t="shared" si="80"/>
        <v>0</v>
      </c>
      <c r="K357">
        <f t="shared" si="102"/>
        <v>3</v>
      </c>
      <c r="L357">
        <f t="shared" si="103"/>
        <v>0</v>
      </c>
      <c r="M357" s="31">
        <f t="shared" si="81"/>
        <v>0.2357179940584968</v>
      </c>
      <c r="N357" s="31">
        <f t="shared" si="82"/>
        <v>0.25199657138748111</v>
      </c>
      <c r="O357" s="31">
        <f t="shared" si="83"/>
        <v>-4.0169138070110626E-2</v>
      </c>
      <c r="P357" s="31">
        <f t="shared" si="84"/>
        <v>2.7435129362379823E-2</v>
      </c>
      <c r="Q357" s="31">
        <f t="shared" si="85"/>
        <v>-1.3486529700605028E-2</v>
      </c>
      <c r="R357" s="31">
        <f t="shared" si="86"/>
        <v>-0.14513852466357932</v>
      </c>
      <c r="T357" s="31">
        <f t="shared" si="87"/>
        <v>5.3739631068175392E-2</v>
      </c>
      <c r="U357" s="31">
        <f t="shared" si="88"/>
        <v>6.2920031631236495E-2</v>
      </c>
      <c r="V357" s="31">
        <f t="shared" si="89"/>
        <v>-0.1367877895708236</v>
      </c>
      <c r="W357" s="31">
        <f t="shared" si="90"/>
        <v>-4.9409513988778124E-2</v>
      </c>
      <c r="X357" s="31">
        <f t="shared" si="91"/>
        <v>0.27283513586838432</v>
      </c>
      <c r="Y357" s="31">
        <f t="shared" si="92"/>
        <v>0.5292157803041071</v>
      </c>
      <c r="AA357" s="31">
        <f t="shared" si="93"/>
        <v>-0.66976729867722051</v>
      </c>
      <c r="AB357" s="31">
        <f t="shared" si="94"/>
        <v>-0.66264185442773316</v>
      </c>
      <c r="AC357" s="31">
        <f t="shared" si="95"/>
        <v>-0.70198873861493383</v>
      </c>
      <c r="AD357" s="31">
        <f t="shared" si="96"/>
        <v>-0.70514650020777148</v>
      </c>
      <c r="AE357" s="31">
        <f t="shared" si="97"/>
        <v>-0.57071386083584208</v>
      </c>
      <c r="AF357" s="31">
        <f t="shared" si="98"/>
        <v>1.7274017762850917E-2</v>
      </c>
      <c r="AG357" s="31"/>
      <c r="AH357">
        <v>0.14971321692972411</v>
      </c>
      <c r="AJ357">
        <v>-1.9269731282645499E-2</v>
      </c>
      <c r="AK357">
        <v>0</v>
      </c>
      <c r="AL357">
        <v>-1.5517297428196291</v>
      </c>
      <c r="AM357">
        <v>0</v>
      </c>
      <c r="AN357">
        <v>-0.21044872859613661</v>
      </c>
      <c r="AO357">
        <v>-4</v>
      </c>
      <c r="AP357">
        <v>0</v>
      </c>
      <c r="AQ357">
        <v>-4</v>
      </c>
      <c r="AS357">
        <v>-1.9269731282645499E-2</v>
      </c>
      <c r="AT357">
        <v>0</v>
      </c>
      <c r="AU357">
        <v>-1.5517297428196291</v>
      </c>
      <c r="AV357">
        <v>0</v>
      </c>
      <c r="AW357">
        <v>-1.999397713872118E-2</v>
      </c>
      <c r="AX357">
        <v>-3.4914852864000097E-2</v>
      </c>
      <c r="AY357">
        <v>5.0262901578646044</v>
      </c>
      <c r="AZ357">
        <v>-3.4914852864000097E-2</v>
      </c>
      <c r="BB357">
        <f t="shared" si="104"/>
        <v>-3.4914852864000097E-2</v>
      </c>
    </row>
    <row r="358" spans="1:54" x14ac:dyDescent="0.3">
      <c r="A358">
        <v>22</v>
      </c>
      <c r="B358" t="s">
        <v>55</v>
      </c>
      <c r="C358" t="s">
        <v>51</v>
      </c>
      <c r="D358" t="s">
        <v>52</v>
      </c>
      <c r="F358" s="22">
        <v>0</v>
      </c>
      <c r="G358" s="22">
        <f t="shared" si="99"/>
        <v>0</v>
      </c>
      <c r="H358" s="26">
        <f t="shared" si="100"/>
        <v>0</v>
      </c>
      <c r="I358" s="38">
        <f t="shared" si="101"/>
        <v>1</v>
      </c>
      <c r="J358">
        <f t="shared" si="80"/>
        <v>0</v>
      </c>
      <c r="K358">
        <f t="shared" si="102"/>
        <v>3</v>
      </c>
      <c r="L358">
        <f t="shared" si="103"/>
        <v>0</v>
      </c>
      <c r="M358" s="31">
        <f t="shared" si="81"/>
        <v>1.3794859639678612</v>
      </c>
      <c r="N358" s="31">
        <f t="shared" si="82"/>
        <v>1.4033292170462655</v>
      </c>
      <c r="O358" s="31">
        <f t="shared" si="83"/>
        <v>-0.49432244420201898</v>
      </c>
      <c r="P358" s="31">
        <f t="shared" si="84"/>
        <v>0.71836271088125492</v>
      </c>
      <c r="Q358" s="31">
        <f t="shared" si="85"/>
        <v>-1.9294459912286371E-2</v>
      </c>
      <c r="R358" s="31">
        <f t="shared" si="86"/>
        <v>9.2412891009920117E-2</v>
      </c>
      <c r="T358" s="31">
        <f t="shared" si="87"/>
        <v>0.86029428344799141</v>
      </c>
      <c r="U358" s="31">
        <f t="shared" si="88"/>
        <v>0.83575166079617391</v>
      </c>
      <c r="V358" s="31">
        <f t="shared" si="89"/>
        <v>-0.27420249277630271</v>
      </c>
      <c r="W358" s="31">
        <f t="shared" si="90"/>
        <v>0.41579505579233955</v>
      </c>
      <c r="X358" s="31">
        <f t="shared" si="91"/>
        <v>0.27487932076426363</v>
      </c>
      <c r="Y358" s="31">
        <f t="shared" si="92"/>
        <v>0.33813155840196046</v>
      </c>
      <c r="AA358" s="31">
        <f t="shared" si="93"/>
        <v>-0.48801888735707694</v>
      </c>
      <c r="AB358" s="31">
        <f t="shared" si="94"/>
        <v>-0.48859403688312214</v>
      </c>
      <c r="AC358" s="31">
        <f t="shared" si="95"/>
        <v>-0.74077709006950176</v>
      </c>
      <c r="AD358" s="31">
        <f t="shared" si="96"/>
        <v>-0.60801740649313851</v>
      </c>
      <c r="AE358" s="31">
        <f t="shared" si="97"/>
        <v>-0.57635835768587118</v>
      </c>
      <c r="AF358" s="31">
        <f t="shared" si="98"/>
        <v>-0.22540565596965487</v>
      </c>
      <c r="AG358" s="31"/>
      <c r="AH358">
        <v>-0.84033669849171133</v>
      </c>
      <c r="AJ358">
        <v>-0.35383612868626818</v>
      </c>
      <c r="AK358">
        <v>-2</v>
      </c>
      <c r="AL358">
        <v>-3.6757445876679311</v>
      </c>
      <c r="AM358">
        <v>-2</v>
      </c>
      <c r="AN358">
        <v>0.21044872859613661</v>
      </c>
      <c r="AO358">
        <v>4</v>
      </c>
      <c r="AP358">
        <v>0</v>
      </c>
      <c r="AQ358">
        <v>4</v>
      </c>
      <c r="AS358">
        <v>-0.35383612868626818</v>
      </c>
      <c r="AT358">
        <v>-2</v>
      </c>
      <c r="AU358">
        <v>-3.6757445876679311</v>
      </c>
      <c r="AV358">
        <v>-2</v>
      </c>
      <c r="AW358">
        <v>-4.3116766392822359E-2</v>
      </c>
      <c r="AX358">
        <v>-8.5248884735999897E-2</v>
      </c>
      <c r="AY358">
        <v>-3.917542915708021</v>
      </c>
      <c r="AZ358">
        <v>-8.5248884735999897E-2</v>
      </c>
      <c r="BB358">
        <f t="shared" si="104"/>
        <v>-8.5248884735999897E-2</v>
      </c>
    </row>
    <row r="359" spans="1:54" x14ac:dyDescent="0.3">
      <c r="A359">
        <v>22</v>
      </c>
      <c r="B359" t="s">
        <v>56</v>
      </c>
      <c r="C359" t="s">
        <v>51</v>
      </c>
      <c r="D359" t="s">
        <v>52</v>
      </c>
      <c r="F359" s="22">
        <v>0</v>
      </c>
      <c r="G359" s="22">
        <f t="shared" si="99"/>
        <v>1</v>
      </c>
      <c r="H359" s="26">
        <f t="shared" si="100"/>
        <v>0</v>
      </c>
      <c r="I359" s="38">
        <f t="shared" si="101"/>
        <v>1</v>
      </c>
      <c r="J359">
        <f t="shared" si="80"/>
        <v>0</v>
      </c>
      <c r="K359">
        <f t="shared" si="102"/>
        <v>3</v>
      </c>
      <c r="L359">
        <f t="shared" si="103"/>
        <v>0</v>
      </c>
      <c r="M359" s="31">
        <f t="shared" si="81"/>
        <v>1.3242539674914449</v>
      </c>
      <c r="N359" s="31">
        <f t="shared" si="82"/>
        <v>1.3467656851795036</v>
      </c>
      <c r="O359" s="31">
        <f t="shared" si="83"/>
        <v>-3.577572042901344E-2</v>
      </c>
      <c r="P359" s="31">
        <f t="shared" si="84"/>
        <v>1.572064154611251</v>
      </c>
      <c r="Q359" s="31">
        <f t="shared" si="85"/>
        <v>7.5181216033349046E-3</v>
      </c>
      <c r="R359" s="31">
        <f t="shared" si="86"/>
        <v>0.6970501460274573</v>
      </c>
      <c r="T359" s="31">
        <f t="shared" si="87"/>
        <v>0.87722921567214607</v>
      </c>
      <c r="U359" s="31">
        <f t="shared" si="88"/>
        <v>0.826980459120223</v>
      </c>
      <c r="V359" s="31">
        <f t="shared" si="89"/>
        <v>-0.24790460402424894</v>
      </c>
      <c r="W359" s="31">
        <f t="shared" si="90"/>
        <v>1.017695349350866</v>
      </c>
      <c r="X359" s="31">
        <f t="shared" si="91"/>
        <v>0.3290090710760008</v>
      </c>
      <c r="Y359" s="31">
        <f t="shared" si="92"/>
        <v>0.6157284158397115</v>
      </c>
      <c r="AA359" s="31">
        <f t="shared" si="93"/>
        <v>-0.40767770762029326</v>
      </c>
      <c r="AB359" s="31">
        <f t="shared" si="94"/>
        <v>-0.45494745696645028</v>
      </c>
      <c r="AC359" s="31">
        <f t="shared" si="95"/>
        <v>-0.70839323482599326</v>
      </c>
      <c r="AD359" s="31">
        <f t="shared" si="96"/>
        <v>-0.40933087777520155</v>
      </c>
      <c r="AE359" s="31">
        <f t="shared" si="97"/>
        <v>-0.57340653546184184</v>
      </c>
      <c r="AF359" s="31">
        <f t="shared" si="98"/>
        <v>-0.12944352309850338</v>
      </c>
      <c r="AG359" s="31"/>
      <c r="AH359">
        <v>-0.84033669849171111</v>
      </c>
      <c r="AJ359">
        <v>-0.35383612868626818</v>
      </c>
      <c r="AK359">
        <v>-2</v>
      </c>
      <c r="AL359">
        <v>-3.6757445876679311</v>
      </c>
      <c r="AM359">
        <v>-2</v>
      </c>
      <c r="AN359">
        <v>0.21044872859613661</v>
      </c>
      <c r="AO359">
        <v>4</v>
      </c>
      <c r="AP359">
        <v>0</v>
      </c>
      <c r="AQ359">
        <v>4</v>
      </c>
      <c r="AS359">
        <v>-0.35383612868626818</v>
      </c>
      <c r="AT359">
        <v>-2</v>
      </c>
      <c r="AU359">
        <v>-3.6757445876679311</v>
      </c>
      <c r="AV359">
        <v>-2</v>
      </c>
      <c r="AW359">
        <v>-4.3116766392822359E-2</v>
      </c>
      <c r="AX359">
        <v>-8.5248884735999897E-2</v>
      </c>
      <c r="AY359">
        <v>-3.917542915708021</v>
      </c>
      <c r="AZ359">
        <v>-8.5248884735999897E-2</v>
      </c>
      <c r="BB359">
        <f t="shared" si="104"/>
        <v>-8.5248884735999897E-2</v>
      </c>
    </row>
    <row r="360" spans="1:54" x14ac:dyDescent="0.3">
      <c r="A360">
        <v>22</v>
      </c>
      <c r="B360" t="s">
        <v>57</v>
      </c>
      <c r="C360" t="s">
        <v>51</v>
      </c>
      <c r="D360" t="s">
        <v>52</v>
      </c>
      <c r="F360" s="22">
        <v>0</v>
      </c>
      <c r="G360" s="22">
        <f t="shared" si="99"/>
        <v>0</v>
      </c>
      <c r="H360" s="26">
        <f t="shared" si="100"/>
        <v>0</v>
      </c>
      <c r="I360" s="38">
        <f t="shared" si="101"/>
        <v>1</v>
      </c>
      <c r="J360">
        <f t="shared" si="80"/>
        <v>0</v>
      </c>
      <c r="K360">
        <f t="shared" si="102"/>
        <v>3</v>
      </c>
      <c r="L360">
        <f t="shared" si="103"/>
        <v>0</v>
      </c>
      <c r="M360" s="31">
        <f t="shared" si="81"/>
        <v>9.159709116905592E-4</v>
      </c>
      <c r="N360" s="31">
        <f t="shared" si="82"/>
        <v>1.9764093800454692E-3</v>
      </c>
      <c r="O360" s="31">
        <f t="shared" si="83"/>
        <v>-0.62986988994411841</v>
      </c>
      <c r="P360" s="31">
        <f t="shared" si="84"/>
        <v>-0.56847353180436078</v>
      </c>
      <c r="Q360" s="31">
        <f t="shared" si="85"/>
        <v>6.9772019934584636E-3</v>
      </c>
      <c r="R360" s="31">
        <f t="shared" si="86"/>
        <v>-0.65547579280172574</v>
      </c>
      <c r="T360" s="31">
        <f t="shared" si="87"/>
        <v>-5.5112741282598361E-2</v>
      </c>
      <c r="U360" s="31">
        <f t="shared" si="88"/>
        <v>-8.9597136207240621E-2</v>
      </c>
      <c r="V360" s="31">
        <f t="shared" si="89"/>
        <v>-0.48259295069380248</v>
      </c>
      <c r="W360" s="31">
        <f t="shared" si="90"/>
        <v>-0.44886201781978441</v>
      </c>
      <c r="X360" s="31">
        <f t="shared" si="91"/>
        <v>0.30243523808046513</v>
      </c>
      <c r="Y360" s="31">
        <f t="shared" si="92"/>
        <v>-0.24773666298789349</v>
      </c>
      <c r="AA360" s="31">
        <f t="shared" si="93"/>
        <v>-0.64722531010791517</v>
      </c>
      <c r="AB360" s="31">
        <f t="shared" si="94"/>
        <v>-0.68442710017600028</v>
      </c>
      <c r="AC360" s="31">
        <f t="shared" si="95"/>
        <v>-0.77180142751488634</v>
      </c>
      <c r="AD360" s="31">
        <f t="shared" si="96"/>
        <v>-0.72356999182648363</v>
      </c>
      <c r="AE360" s="31">
        <f t="shared" si="97"/>
        <v>-0.59134596562843533</v>
      </c>
      <c r="AF360" s="31">
        <f t="shared" si="98"/>
        <v>-0.6270005490034497</v>
      </c>
      <c r="AG360" s="31"/>
      <c r="AH360">
        <v>0.14971321692972411</v>
      </c>
      <c r="AJ360">
        <v>-1.9269731282645499E-2</v>
      </c>
      <c r="AK360">
        <v>0</v>
      </c>
      <c r="AL360">
        <v>-1.5517297428196291</v>
      </c>
      <c r="AM360">
        <v>0</v>
      </c>
      <c r="AN360">
        <v>-0.21044872859613661</v>
      </c>
      <c r="AO360">
        <v>-4</v>
      </c>
      <c r="AP360">
        <v>0</v>
      </c>
      <c r="AQ360">
        <v>-4</v>
      </c>
      <c r="AS360">
        <v>-1.9269731282645499E-2</v>
      </c>
      <c r="AT360">
        <v>0</v>
      </c>
      <c r="AU360">
        <v>-1.5517297428196291</v>
      </c>
      <c r="AV360">
        <v>0</v>
      </c>
      <c r="AW360">
        <v>-1.999397713872118E-2</v>
      </c>
      <c r="AX360">
        <v>-3.4914852864000097E-2</v>
      </c>
      <c r="AY360">
        <v>5.0262901578646044</v>
      </c>
      <c r="AZ360">
        <v>-3.4914852864000097E-2</v>
      </c>
      <c r="BB360">
        <f t="shared" si="104"/>
        <v>-3.4914852864000097E-2</v>
      </c>
    </row>
    <row r="361" spans="1:54" x14ac:dyDescent="0.3">
      <c r="A361">
        <v>22</v>
      </c>
      <c r="B361" t="s">
        <v>58</v>
      </c>
      <c r="C361" t="s">
        <v>51</v>
      </c>
      <c r="D361" t="s">
        <v>52</v>
      </c>
      <c r="F361" s="22">
        <v>0</v>
      </c>
      <c r="G361" s="22">
        <f t="shared" si="99"/>
        <v>0</v>
      </c>
      <c r="H361" s="26">
        <f t="shared" si="100"/>
        <v>1</v>
      </c>
      <c r="I361" s="38">
        <f t="shared" si="101"/>
        <v>0</v>
      </c>
      <c r="J361">
        <f t="shared" si="80"/>
        <v>1</v>
      </c>
      <c r="K361">
        <f t="shared" si="102"/>
        <v>3</v>
      </c>
      <c r="L361">
        <f t="shared" si="103"/>
        <v>3</v>
      </c>
      <c r="M361" s="31">
        <f t="shared" si="81"/>
        <v>-7.3979253112033252E-2</v>
      </c>
      <c r="N361" s="31">
        <f t="shared" si="82"/>
        <v>-7.506846473029051E-2</v>
      </c>
      <c r="O361" s="31">
        <f t="shared" si="83"/>
        <v>-7.2004516913692446E-2</v>
      </c>
      <c r="P361" s="31">
        <f t="shared" si="84"/>
        <v>-0.35132316263401681</v>
      </c>
      <c r="Q361" s="31">
        <f t="shared" si="85"/>
        <v>-0.26879989702342816</v>
      </c>
      <c r="R361" s="31">
        <f t="shared" si="86"/>
        <v>-0.67093442951674354</v>
      </c>
      <c r="T361" s="31">
        <f t="shared" si="87"/>
        <v>0.29159029280656257</v>
      </c>
      <c r="U361" s="31">
        <f t="shared" si="88"/>
        <v>0.1929113062388885</v>
      </c>
      <c r="V361" s="31">
        <f t="shared" si="89"/>
        <v>0.32309885151831186</v>
      </c>
      <c r="W361" s="31">
        <f t="shared" si="90"/>
        <v>1.1124442622450768</v>
      </c>
      <c r="X361" s="31">
        <f t="shared" si="91"/>
        <v>-8.0975735181077604E-2</v>
      </c>
      <c r="Y361" s="31">
        <f t="shared" si="92"/>
        <v>-0.17637046274356422</v>
      </c>
      <c r="AA361" s="31">
        <f t="shared" si="93"/>
        <v>-0.33199164525405184</v>
      </c>
      <c r="AB361" s="31">
        <f t="shared" si="94"/>
        <v>-0.43503746461620213</v>
      </c>
      <c r="AC361" s="31">
        <f t="shared" si="95"/>
        <v>-0.32709616244329909</v>
      </c>
      <c r="AD361" s="31">
        <f t="shared" si="96"/>
        <v>0.5442087009118729</v>
      </c>
      <c r="AE361" s="31">
        <f t="shared" si="97"/>
        <v>-0.64364226408412595</v>
      </c>
      <c r="AF361" s="31">
        <f t="shared" si="98"/>
        <v>-0.44320147441379132</v>
      </c>
      <c r="AG361" s="31"/>
      <c r="AH361">
        <v>4.2035322821666138E-2</v>
      </c>
      <c r="AJ361">
        <v>0.7272746795654127</v>
      </c>
      <c r="AK361">
        <v>4</v>
      </c>
      <c r="AL361">
        <v>-1.5517297428196291</v>
      </c>
      <c r="AM361">
        <v>4</v>
      </c>
      <c r="AN361">
        <v>-0.56192030589415487</v>
      </c>
      <c r="AO361">
        <v>-12</v>
      </c>
      <c r="AP361">
        <v>0</v>
      </c>
      <c r="AQ361">
        <v>-12</v>
      </c>
      <c r="AS361">
        <v>0.7272746795654127</v>
      </c>
      <c r="AT361">
        <v>4</v>
      </c>
      <c r="AU361">
        <v>-1.5517297428196291</v>
      </c>
      <c r="AV361">
        <v>4</v>
      </c>
      <c r="AW361">
        <v>9.681113390715293E-2</v>
      </c>
      <c r="AX361">
        <v>0.1343779946496001</v>
      </c>
      <c r="AY361">
        <v>-6.163414039220438</v>
      </c>
      <c r="AZ361">
        <v>0.1343779946496001</v>
      </c>
      <c r="BB361">
        <f t="shared" si="104"/>
        <v>0.1343779946496001</v>
      </c>
    </row>
    <row r="362" spans="1:54" x14ac:dyDescent="0.3">
      <c r="A362">
        <v>22</v>
      </c>
      <c r="B362" t="s">
        <v>59</v>
      </c>
      <c r="C362" t="s">
        <v>51</v>
      </c>
      <c r="D362" t="s">
        <v>52</v>
      </c>
      <c r="F362" s="22">
        <v>0</v>
      </c>
      <c r="G362" s="22">
        <f t="shared" si="99"/>
        <v>1</v>
      </c>
      <c r="H362" s="26">
        <f t="shared" si="100"/>
        <v>0</v>
      </c>
      <c r="I362" s="38">
        <f t="shared" si="101"/>
        <v>1</v>
      </c>
      <c r="J362">
        <f t="shared" si="80"/>
        <v>0</v>
      </c>
      <c r="K362">
        <f t="shared" si="102"/>
        <v>3</v>
      </c>
      <c r="L362">
        <f t="shared" si="103"/>
        <v>0</v>
      </c>
      <c r="M362" s="31">
        <f t="shared" si="81"/>
        <v>0.21475820113333141</v>
      </c>
      <c r="N362" s="31">
        <f t="shared" si="82"/>
        <v>0.21863607243811575</v>
      </c>
      <c r="O362" s="31">
        <f t="shared" si="83"/>
        <v>-0.6333274038441068</v>
      </c>
      <c r="P362" s="31">
        <f t="shared" si="84"/>
        <v>-0.36911711019829796</v>
      </c>
      <c r="Q362" s="31">
        <f t="shared" si="85"/>
        <v>-0.24895848221561623</v>
      </c>
      <c r="R362" s="31">
        <f t="shared" si="86"/>
        <v>-0.31596691505049646</v>
      </c>
      <c r="T362" s="31">
        <f t="shared" si="87"/>
        <v>0.19774962405048629</v>
      </c>
      <c r="U362" s="31">
        <f t="shared" si="88"/>
        <v>0.17894796616908459</v>
      </c>
      <c r="V362" s="31">
        <f t="shared" si="89"/>
        <v>-0.19815353280305598</v>
      </c>
      <c r="W362" s="31">
        <f t="shared" si="90"/>
        <v>-0.24471727362190818</v>
      </c>
      <c r="X362" s="31">
        <f t="shared" si="91"/>
        <v>-5.6857747777283744E-2</v>
      </c>
      <c r="Y362" s="31">
        <f t="shared" si="92"/>
        <v>5.4426290665636208E-2</v>
      </c>
      <c r="AA362" s="31">
        <f t="shared" si="93"/>
        <v>-0.60118929198110826</v>
      </c>
      <c r="AB362" s="31">
        <f t="shared" si="94"/>
        <v>-0.6226661539326408</v>
      </c>
      <c r="AC362" s="31">
        <f t="shared" si="95"/>
        <v>-0.67674143549961685</v>
      </c>
      <c r="AD362" s="31">
        <f t="shared" si="96"/>
        <v>-0.72047754967078681</v>
      </c>
      <c r="AE362" s="31">
        <f t="shared" si="97"/>
        <v>-0.63713011334778513</v>
      </c>
      <c r="AF362" s="31">
        <f t="shared" si="98"/>
        <v>-0.47768786183758327</v>
      </c>
      <c r="AG362" s="31"/>
      <c r="AH362">
        <v>0.64858815874032116</v>
      </c>
      <c r="AJ362">
        <v>-0.35416881959649882</v>
      </c>
      <c r="AK362">
        <v>-2</v>
      </c>
      <c r="AL362">
        <v>-3.6757445876679311</v>
      </c>
      <c r="AM362">
        <v>-2</v>
      </c>
      <c r="AN362">
        <v>0.56192030589415487</v>
      </c>
      <c r="AO362">
        <v>12</v>
      </c>
      <c r="AP362">
        <v>0</v>
      </c>
      <c r="AQ362">
        <v>12</v>
      </c>
      <c r="AS362">
        <v>-0.35416881959649882</v>
      </c>
      <c r="AT362">
        <v>-2</v>
      </c>
      <c r="AU362">
        <v>-3.6757445876679311</v>
      </c>
      <c r="AV362">
        <v>-2</v>
      </c>
      <c r="AW362">
        <v>-3.3700390375609318E-2</v>
      </c>
      <c r="AX362">
        <v>-1.42142570495999E-2</v>
      </c>
      <c r="AY362">
        <v>5.0546667970638559</v>
      </c>
      <c r="AZ362">
        <v>-1.42142570495999E-2</v>
      </c>
      <c r="BB362">
        <f t="shared" si="104"/>
        <v>-1.42142570495999E-2</v>
      </c>
    </row>
    <row r="363" spans="1:54" x14ac:dyDescent="0.3">
      <c r="A363">
        <v>23</v>
      </c>
      <c r="B363" t="s">
        <v>60</v>
      </c>
      <c r="C363" t="s">
        <v>61</v>
      </c>
      <c r="D363" t="s">
        <v>62</v>
      </c>
      <c r="F363" s="22">
        <v>0</v>
      </c>
      <c r="G363" s="22">
        <f t="shared" si="99"/>
        <v>0</v>
      </c>
      <c r="H363" s="26">
        <f t="shared" si="100"/>
        <v>0</v>
      </c>
      <c r="I363" s="38">
        <f t="shared" si="101"/>
        <v>1</v>
      </c>
      <c r="J363">
        <f t="shared" si="80"/>
        <v>0</v>
      </c>
      <c r="K363">
        <f t="shared" si="102"/>
        <v>4</v>
      </c>
      <c r="L363">
        <f t="shared" si="103"/>
        <v>0</v>
      </c>
      <c r="M363" s="31">
        <f t="shared" si="81"/>
        <v>0.19115562453336091</v>
      </c>
      <c r="N363" s="31">
        <f t="shared" si="82"/>
        <v>0.20435594451977587</v>
      </c>
      <c r="O363" s="31">
        <f t="shared" si="83"/>
        <v>-0.24255191759709951</v>
      </c>
      <c r="P363" s="31">
        <f t="shared" si="84"/>
        <v>0.23751262282698393</v>
      </c>
      <c r="Q363" s="31">
        <f t="shared" si="85"/>
        <v>-1.9343075509955922E-2</v>
      </c>
      <c r="R363" s="31">
        <f t="shared" si="86"/>
        <v>-0.29584220446902842</v>
      </c>
      <c r="T363" s="31">
        <f t="shared" si="87"/>
        <v>0.11406829788609964</v>
      </c>
      <c r="U363" s="31">
        <f t="shared" si="88"/>
        <v>0.11503097977188136</v>
      </c>
      <c r="V363" s="31">
        <f t="shared" si="89"/>
        <v>-0.268494882431631</v>
      </c>
      <c r="W363" s="31">
        <f t="shared" si="90"/>
        <v>0.23835956334426237</v>
      </c>
      <c r="X363" s="31">
        <f t="shared" si="91"/>
        <v>0.26349545607672509</v>
      </c>
      <c r="Y363" s="31">
        <f t="shared" si="92"/>
        <v>0.34368403156063765</v>
      </c>
      <c r="AA363" s="31">
        <f t="shared" si="93"/>
        <v>-0.64245568787529872</v>
      </c>
      <c r="AB363" s="31">
        <f t="shared" si="94"/>
        <v>-0.63683819935211039</v>
      </c>
      <c r="AC363" s="31">
        <f t="shared" si="95"/>
        <v>-0.72392226484978439</v>
      </c>
      <c r="AD363" s="31">
        <f t="shared" si="96"/>
        <v>-0.59556933722887506</v>
      </c>
      <c r="AE363" s="31">
        <f t="shared" si="97"/>
        <v>-0.58413936452490367</v>
      </c>
      <c r="AF363" s="31">
        <f t="shared" si="98"/>
        <v>-0.11071178126614251</v>
      </c>
      <c r="AG363" s="31"/>
      <c r="AH363">
        <v>-0.50917249671771836</v>
      </c>
      <c r="AJ363">
        <v>7.0860344709236217E-2</v>
      </c>
      <c r="AK363">
        <v>-0.33333333333333331</v>
      </c>
      <c r="AL363">
        <v>-1.649496969276772</v>
      </c>
      <c r="AM363">
        <v>-0.33333333333333331</v>
      </c>
      <c r="AN363">
        <v>-0.20908744937431339</v>
      </c>
      <c r="AO363">
        <v>-2</v>
      </c>
      <c r="AP363">
        <v>0</v>
      </c>
      <c r="AQ363">
        <v>-2</v>
      </c>
      <c r="AS363">
        <v>7.0860344709236217E-2</v>
      </c>
      <c r="AT363">
        <v>-0.33333333333333331</v>
      </c>
      <c r="AU363">
        <v>-1.649496969276772</v>
      </c>
      <c r="AV363">
        <v>-0.33333333333333331</v>
      </c>
      <c r="AW363">
        <v>-0.34513706395921812</v>
      </c>
      <c r="AX363">
        <v>-0.38741759999999997</v>
      </c>
      <c r="AY363">
        <v>-0.81692231716018093</v>
      </c>
      <c r="AZ363">
        <v>-0.38741759999999997</v>
      </c>
      <c r="BB363">
        <f t="shared" si="104"/>
        <v>-0.38741759999999997</v>
      </c>
    </row>
    <row r="364" spans="1:54" x14ac:dyDescent="0.3">
      <c r="A364">
        <v>23</v>
      </c>
      <c r="B364" t="s">
        <v>63</v>
      </c>
      <c r="C364" t="s">
        <v>61</v>
      </c>
      <c r="D364" t="s">
        <v>62</v>
      </c>
      <c r="F364" s="22">
        <v>0</v>
      </c>
      <c r="G364" s="22">
        <f t="shared" si="99"/>
        <v>1</v>
      </c>
      <c r="H364" s="26">
        <f t="shared" si="100"/>
        <v>0</v>
      </c>
      <c r="I364" s="38">
        <f t="shared" si="101"/>
        <v>1</v>
      </c>
      <c r="J364">
        <f t="shared" si="80"/>
        <v>0</v>
      </c>
      <c r="K364">
        <f t="shared" si="102"/>
        <v>4</v>
      </c>
      <c r="L364">
        <f t="shared" si="103"/>
        <v>0</v>
      </c>
      <c r="M364" s="31">
        <f t="shared" si="81"/>
        <v>1.5776009719257793</v>
      </c>
      <c r="N364" s="31">
        <f t="shared" si="82"/>
        <v>1.6038275888181786</v>
      </c>
      <c r="O364" s="31">
        <f t="shared" si="83"/>
        <v>0.46586288164655199</v>
      </c>
      <c r="P364" s="31">
        <f t="shared" si="84"/>
        <v>3.6998164925846844</v>
      </c>
      <c r="Q364" s="31">
        <f t="shared" si="85"/>
        <v>-2.6823701537609972E-2</v>
      </c>
      <c r="R364" s="31">
        <f t="shared" si="86"/>
        <v>0.67720874555223265</v>
      </c>
      <c r="T364" s="31">
        <f t="shared" si="87"/>
        <v>0.91951882342482305</v>
      </c>
      <c r="U364" s="31">
        <f t="shared" si="88"/>
        <v>0.91722159552944282</v>
      </c>
      <c r="V364" s="31">
        <f t="shared" si="89"/>
        <v>0.19852753954924249</v>
      </c>
      <c r="W364" s="31">
        <f t="shared" si="90"/>
        <v>3.71572359432002</v>
      </c>
      <c r="X364" s="31">
        <f t="shared" si="91"/>
        <v>0.25993443807128441</v>
      </c>
      <c r="Y364" s="31">
        <f t="shared" si="92"/>
        <v>1.6304732023833126</v>
      </c>
      <c r="AA364" s="31">
        <f t="shared" si="93"/>
        <v>-0.36609231871772435</v>
      </c>
      <c r="AB364" s="31">
        <f t="shared" si="94"/>
        <v>-0.37121588061574406</v>
      </c>
      <c r="AC364" s="31">
        <f t="shared" si="95"/>
        <v>-0.53890064986359032</v>
      </c>
      <c r="AD364" s="31">
        <f t="shared" si="96"/>
        <v>0.63433968976312627</v>
      </c>
      <c r="AE364" s="31">
        <f t="shared" si="97"/>
        <v>-0.58365172092158191</v>
      </c>
      <c r="AF364" s="31">
        <f t="shared" si="98"/>
        <v>0.69821814813159</v>
      </c>
      <c r="AG364" s="31"/>
      <c r="AH364">
        <v>-2.1590995511783082</v>
      </c>
      <c r="AJ364">
        <v>7.0860344709236217E-2</v>
      </c>
      <c r="AK364">
        <v>-0.33333333333333331</v>
      </c>
      <c r="AL364">
        <v>-1.649496969276772</v>
      </c>
      <c r="AM364">
        <v>-0.33333333333333331</v>
      </c>
      <c r="AN364">
        <v>-0.20908744937431339</v>
      </c>
      <c r="AO364">
        <v>-2</v>
      </c>
      <c r="AP364">
        <v>0</v>
      </c>
      <c r="AQ364">
        <v>-2</v>
      </c>
      <c r="AS364">
        <v>7.0860344709236217E-2</v>
      </c>
      <c r="AT364">
        <v>-0.33333333333333331</v>
      </c>
      <c r="AU364">
        <v>-1.649496969276772</v>
      </c>
      <c r="AV364">
        <v>-0.33333333333333331</v>
      </c>
      <c r="AW364">
        <v>-0.29451760574082753</v>
      </c>
      <c r="AX364">
        <v>-0.37175039999999998</v>
      </c>
      <c r="AY364">
        <v>-0.29174543814437992</v>
      </c>
      <c r="AZ364">
        <v>-0.37175039999999998</v>
      </c>
      <c r="BB364">
        <f t="shared" si="104"/>
        <v>-0.37175039999999998</v>
      </c>
    </row>
    <row r="365" spans="1:54" x14ac:dyDescent="0.3">
      <c r="A365">
        <v>23</v>
      </c>
      <c r="B365" t="s">
        <v>64</v>
      </c>
      <c r="C365" t="s">
        <v>61</v>
      </c>
      <c r="D365" t="s">
        <v>62</v>
      </c>
      <c r="F365" s="22">
        <v>0</v>
      </c>
      <c r="G365" s="22">
        <f t="shared" si="99"/>
        <v>1</v>
      </c>
      <c r="H365" s="26">
        <f t="shared" si="100"/>
        <v>0</v>
      </c>
      <c r="I365" s="38">
        <f t="shared" si="101"/>
        <v>0</v>
      </c>
      <c r="J365">
        <f t="shared" si="80"/>
        <v>1</v>
      </c>
      <c r="K365">
        <f t="shared" si="102"/>
        <v>4</v>
      </c>
      <c r="L365">
        <f t="shared" si="103"/>
        <v>0</v>
      </c>
      <c r="M365" s="31">
        <f t="shared" si="81"/>
        <v>-3.6993892906241096E-2</v>
      </c>
      <c r="N365" s="31">
        <f t="shared" si="82"/>
        <v>-3.1789895715720128E-2</v>
      </c>
      <c r="O365" s="31">
        <f t="shared" si="83"/>
        <v>-0.55799492756022329</v>
      </c>
      <c r="P365" s="31">
        <f t="shared" si="84"/>
        <v>-0.46909233409415579</v>
      </c>
      <c r="Q365" s="31">
        <f t="shared" si="85"/>
        <v>-0.17003239948524276</v>
      </c>
      <c r="R365" s="31">
        <f t="shared" si="86"/>
        <v>-0.72460700219071683</v>
      </c>
      <c r="T365" s="31">
        <f t="shared" si="87"/>
        <v>-2.5382606042738565E-2</v>
      </c>
      <c r="U365" s="31">
        <f t="shared" si="88"/>
        <v>-2.7266443734880894E-2</v>
      </c>
      <c r="V365" s="31">
        <f t="shared" si="89"/>
        <v>-0.48244551843707006</v>
      </c>
      <c r="W365" s="31">
        <f t="shared" si="90"/>
        <v>-0.29283792604419673</v>
      </c>
      <c r="X365" s="31">
        <f t="shared" si="91"/>
        <v>1.3436838022838926E-3</v>
      </c>
      <c r="Y365" s="31">
        <f t="shared" si="92"/>
        <v>-0.19087113229320893</v>
      </c>
      <c r="AA365" s="31">
        <f t="shared" si="93"/>
        <v>-0.68170321735583161</v>
      </c>
      <c r="AB365" s="31">
        <f t="shared" si="94"/>
        <v>-0.68167035953605382</v>
      </c>
      <c r="AC365" s="31">
        <f t="shared" si="95"/>
        <v>-0.80101443690334795</v>
      </c>
      <c r="AD365" s="31">
        <f t="shared" si="96"/>
        <v>-0.73177962939902352</v>
      </c>
      <c r="AE365" s="31">
        <f t="shared" si="97"/>
        <v>-0.6768594177034255</v>
      </c>
      <c r="AF365" s="31">
        <f t="shared" si="98"/>
        <v>-0.50954672793218392</v>
      </c>
      <c r="AG365" s="31"/>
      <c r="AH365">
        <v>0.64090276530055124</v>
      </c>
      <c r="AJ365">
        <v>8.0530871245785868E-2</v>
      </c>
      <c r="AK365">
        <v>1</v>
      </c>
      <c r="AL365">
        <v>-1.649496969276772</v>
      </c>
      <c r="AM365">
        <v>1</v>
      </c>
      <c r="AN365">
        <v>0.20908744937431339</v>
      </c>
      <c r="AO365">
        <v>2</v>
      </c>
      <c r="AP365">
        <v>0</v>
      </c>
      <c r="AQ365">
        <v>2</v>
      </c>
      <c r="AS365">
        <v>8.0530871245785868E-2</v>
      </c>
      <c r="AT365">
        <v>1</v>
      </c>
      <c r="AU365">
        <v>-1.649496969276772</v>
      </c>
      <c r="AV365">
        <v>1</v>
      </c>
      <c r="AW365">
        <v>0.27486057015911841</v>
      </c>
      <c r="AX365">
        <v>0.36</v>
      </c>
      <c r="AY365">
        <v>8.7803693984147529E-2</v>
      </c>
      <c r="AZ365">
        <v>0.36</v>
      </c>
      <c r="BB365">
        <f t="shared" si="104"/>
        <v>0.36</v>
      </c>
    </row>
    <row r="366" spans="1:54" x14ac:dyDescent="0.3">
      <c r="A366">
        <v>23</v>
      </c>
      <c r="B366" t="s">
        <v>65</v>
      </c>
      <c r="C366" t="s">
        <v>61</v>
      </c>
      <c r="D366" t="s">
        <v>62</v>
      </c>
      <c r="F366" s="22">
        <v>0</v>
      </c>
      <c r="G366" s="22">
        <f t="shared" si="99"/>
        <v>0</v>
      </c>
      <c r="H366" s="26">
        <f t="shared" si="100"/>
        <v>0</v>
      </c>
      <c r="I366" s="38">
        <f t="shared" si="101"/>
        <v>0</v>
      </c>
      <c r="J366">
        <f t="shared" si="80"/>
        <v>1</v>
      </c>
      <c r="K366">
        <f t="shared" si="102"/>
        <v>4</v>
      </c>
      <c r="L366">
        <f t="shared" si="103"/>
        <v>0</v>
      </c>
      <c r="M366" s="31">
        <f t="shared" si="81"/>
        <v>0.14517375261041926</v>
      </c>
      <c r="N366" s="31">
        <f t="shared" si="82"/>
        <v>0.14940907049199734</v>
      </c>
      <c r="O366" s="31">
        <f t="shared" si="83"/>
        <v>0.50795438992968045</v>
      </c>
      <c r="P366" s="31">
        <f t="shared" si="84"/>
        <v>0.73134761760367573</v>
      </c>
      <c r="Q366" s="31">
        <f t="shared" si="85"/>
        <v>-0.17442247682568307</v>
      </c>
      <c r="R366" s="31">
        <f t="shared" si="86"/>
        <v>2.4031362725846788</v>
      </c>
      <c r="T366" s="31">
        <f t="shared" si="87"/>
        <v>0.32094194132610082</v>
      </c>
      <c r="U366" s="31">
        <f t="shared" si="88"/>
        <v>0.31342830120728099</v>
      </c>
      <c r="V366" s="31">
        <f t="shared" si="89"/>
        <v>0.19422123129012175</v>
      </c>
      <c r="W366" s="31">
        <f t="shared" si="90"/>
        <v>0.36675747333847791</v>
      </c>
      <c r="X366" s="31">
        <f t="shared" si="91"/>
        <v>4.3181126402567736E-3</v>
      </c>
      <c r="Y366" s="31">
        <f t="shared" si="92"/>
        <v>4.9450943703209811</v>
      </c>
      <c r="AA366" s="31">
        <f t="shared" si="93"/>
        <v>-0.5365303999600739</v>
      </c>
      <c r="AB366" s="31">
        <f t="shared" si="94"/>
        <v>-0.54527200373099172</v>
      </c>
      <c r="AC366" s="31">
        <f t="shared" si="95"/>
        <v>-0.5058242050697519</v>
      </c>
      <c r="AD366" s="31">
        <f t="shared" si="96"/>
        <v>-0.44079147740439778</v>
      </c>
      <c r="AE366" s="31">
        <f t="shared" si="97"/>
        <v>-0.67791007076712173</v>
      </c>
      <c r="AF366" s="31">
        <f t="shared" si="98"/>
        <v>2.402252031187786</v>
      </c>
      <c r="AG366" s="31"/>
      <c r="AH366">
        <v>0.39399131418163041</v>
      </c>
      <c r="AJ366">
        <v>8.0530871245785868E-2</v>
      </c>
      <c r="AK366">
        <v>1</v>
      </c>
      <c r="AL366">
        <v>-1.649496969276772</v>
      </c>
      <c r="AM366">
        <v>1</v>
      </c>
      <c r="AN366">
        <v>0.20908744937431339</v>
      </c>
      <c r="AO366">
        <v>2</v>
      </c>
      <c r="AP366">
        <v>0</v>
      </c>
      <c r="AQ366">
        <v>2</v>
      </c>
      <c r="AS366">
        <v>8.0530871245785868E-2</v>
      </c>
      <c r="AT366">
        <v>1</v>
      </c>
      <c r="AU366">
        <v>-1.649496969276772</v>
      </c>
      <c r="AV366">
        <v>1</v>
      </c>
      <c r="AW366">
        <v>0.26386662223757912</v>
      </c>
      <c r="AX366">
        <v>0.36</v>
      </c>
      <c r="AY366">
        <v>-2.6258515701822759E-2</v>
      </c>
      <c r="AZ366">
        <v>0.36</v>
      </c>
      <c r="BB366">
        <f t="shared" si="104"/>
        <v>0.36</v>
      </c>
    </row>
    <row r="367" spans="1:54" x14ac:dyDescent="0.3">
      <c r="A367">
        <v>23</v>
      </c>
      <c r="B367" t="s">
        <v>66</v>
      </c>
      <c r="C367" t="s">
        <v>61</v>
      </c>
      <c r="D367" t="s">
        <v>62</v>
      </c>
      <c r="F367" s="22">
        <v>0</v>
      </c>
      <c r="G367" s="22">
        <f t="shared" si="99"/>
        <v>1</v>
      </c>
      <c r="H367" s="26">
        <f t="shared" si="100"/>
        <v>1</v>
      </c>
      <c r="I367" s="38">
        <f t="shared" si="101"/>
        <v>0</v>
      </c>
      <c r="J367">
        <f t="shared" si="80"/>
        <v>1</v>
      </c>
      <c r="K367">
        <f t="shared" si="102"/>
        <v>4</v>
      </c>
      <c r="L367">
        <f t="shared" si="103"/>
        <v>4</v>
      </c>
      <c r="M367" s="31">
        <f t="shared" si="81"/>
        <v>-0.25546361975281062</v>
      </c>
      <c r="N367" s="31">
        <f t="shared" si="82"/>
        <v>-0.24710827767981342</v>
      </c>
      <c r="O367" s="31">
        <f t="shared" si="83"/>
        <v>-0.19269273333092762</v>
      </c>
      <c r="P367" s="31">
        <f t="shared" si="84"/>
        <v>-0.17722488305755768</v>
      </c>
      <c r="Q367" s="31">
        <f t="shared" si="85"/>
        <v>-0.10694922515571667</v>
      </c>
      <c r="R367" s="31">
        <f t="shared" si="86"/>
        <v>-0.5403174893090249</v>
      </c>
      <c r="T367" s="31">
        <f t="shared" si="87"/>
        <v>-0.16817373091686311</v>
      </c>
      <c r="U367" s="31">
        <f t="shared" si="88"/>
        <v>-0.16347864385911123</v>
      </c>
      <c r="V367" s="31">
        <f t="shared" si="89"/>
        <v>-0.25416011486106893</v>
      </c>
      <c r="W367" s="31">
        <f t="shared" si="90"/>
        <v>-3.3639831157966656E-2</v>
      </c>
      <c r="X367" s="31">
        <f t="shared" si="91"/>
        <v>0.15274673900971306</v>
      </c>
      <c r="Y367" s="31">
        <f t="shared" si="92"/>
        <v>-3.7932168165755127E-2</v>
      </c>
      <c r="AA367" s="31">
        <f t="shared" si="93"/>
        <v>-0.72463765406392011</v>
      </c>
      <c r="AB367" s="31">
        <f t="shared" si="94"/>
        <v>-0.7219378489089413</v>
      </c>
      <c r="AC367" s="31">
        <f t="shared" si="95"/>
        <v>-0.71496968593496446</v>
      </c>
      <c r="AD367" s="31">
        <f t="shared" si="96"/>
        <v>-0.67674921401412658</v>
      </c>
      <c r="AE367" s="31">
        <f t="shared" si="97"/>
        <v>-0.59700348058326369</v>
      </c>
      <c r="AF367" s="31">
        <f t="shared" si="98"/>
        <v>-0.40746694237593184</v>
      </c>
      <c r="AG367" s="31"/>
      <c r="AH367">
        <v>0.48047877407767969</v>
      </c>
      <c r="AJ367">
        <v>0.1285565781285275</v>
      </c>
      <c r="AK367">
        <v>1</v>
      </c>
      <c r="AL367">
        <v>-1.649496969276772</v>
      </c>
      <c r="AM367">
        <v>1</v>
      </c>
      <c r="AN367">
        <v>0.20908744937431339</v>
      </c>
      <c r="AO367">
        <v>2</v>
      </c>
      <c r="AP367">
        <v>0</v>
      </c>
      <c r="AQ367">
        <v>2</v>
      </c>
      <c r="AS367">
        <v>0.1285565781285275</v>
      </c>
      <c r="AT367">
        <v>1</v>
      </c>
      <c r="AU367">
        <v>-1.649496969276772</v>
      </c>
      <c r="AV367">
        <v>1</v>
      </c>
      <c r="AW367">
        <v>0.24785805327666521</v>
      </c>
      <c r="AX367">
        <v>0.36</v>
      </c>
      <c r="AY367">
        <v>-0.19234741867130431</v>
      </c>
      <c r="AZ367">
        <v>0.36</v>
      </c>
      <c r="BB367">
        <f t="shared" si="104"/>
        <v>0.36</v>
      </c>
    </row>
    <row r="368" spans="1:54" x14ac:dyDescent="0.3">
      <c r="A368">
        <v>23</v>
      </c>
      <c r="B368" t="s">
        <v>67</v>
      </c>
      <c r="C368" t="s">
        <v>61</v>
      </c>
      <c r="D368" t="s">
        <v>62</v>
      </c>
      <c r="F368" s="22">
        <v>0</v>
      </c>
      <c r="G368" s="22">
        <f t="shared" si="99"/>
        <v>0</v>
      </c>
      <c r="H368" s="26">
        <f t="shared" si="100"/>
        <v>0</v>
      </c>
      <c r="I368" s="38">
        <f t="shared" si="101"/>
        <v>0</v>
      </c>
      <c r="J368">
        <f t="shared" si="80"/>
        <v>1</v>
      </c>
      <c r="K368">
        <f t="shared" si="102"/>
        <v>4</v>
      </c>
      <c r="L368">
        <f t="shared" si="103"/>
        <v>0</v>
      </c>
      <c r="M368" s="31">
        <f t="shared" si="81"/>
        <v>0.3048408681475096</v>
      </c>
      <c r="N368" s="31">
        <f t="shared" si="82"/>
        <v>0.30823764633811762</v>
      </c>
      <c r="O368" s="31">
        <f t="shared" si="83"/>
        <v>0.20656347435012326</v>
      </c>
      <c r="P368" s="31">
        <f t="shared" si="84"/>
        <v>0.1514709005558445</v>
      </c>
      <c r="Q368" s="31">
        <f t="shared" si="85"/>
        <v>-0.11843661204695941</v>
      </c>
      <c r="R368" s="31">
        <f t="shared" si="86"/>
        <v>0.64962665064403868</v>
      </c>
      <c r="T368" s="31">
        <f t="shared" si="87"/>
        <v>0.38889160641618414</v>
      </c>
      <c r="U368" s="31">
        <f t="shared" si="88"/>
        <v>0.37690550771126224</v>
      </c>
      <c r="V368" s="31">
        <f t="shared" si="89"/>
        <v>0.10852385943990954</v>
      </c>
      <c r="W368" s="31">
        <f t="shared" si="90"/>
        <v>0.20047027547205926</v>
      </c>
      <c r="X368" s="31">
        <f t="shared" si="91"/>
        <v>0.12774842276418513</v>
      </c>
      <c r="Y368" s="31">
        <f t="shared" si="92"/>
        <v>0.92933567243956416</v>
      </c>
      <c r="AA368" s="31">
        <f t="shared" si="93"/>
        <v>-0.49891322494009976</v>
      </c>
      <c r="AB368" s="31">
        <f t="shared" si="94"/>
        <v>-0.50215140043854622</v>
      </c>
      <c r="AC368" s="31">
        <f t="shared" si="95"/>
        <v>-0.53218603875616111</v>
      </c>
      <c r="AD368" s="31">
        <f t="shared" si="96"/>
        <v>-0.59151027647136123</v>
      </c>
      <c r="AE368" s="31">
        <f t="shared" si="97"/>
        <v>-0.61339683472647566</v>
      </c>
      <c r="AF368" s="31">
        <f t="shared" si="98"/>
        <v>0.16770061798758701</v>
      </c>
      <c r="AG368" s="31"/>
      <c r="AH368">
        <v>-0.41657751616638872</v>
      </c>
      <c r="AJ368">
        <v>0.1285565781285275</v>
      </c>
      <c r="AK368">
        <v>1</v>
      </c>
      <c r="AL368">
        <v>-1.649496969276772</v>
      </c>
      <c r="AM368">
        <v>1</v>
      </c>
      <c r="AN368">
        <v>0.20908744937431339</v>
      </c>
      <c r="AO368">
        <v>2</v>
      </c>
      <c r="AP368">
        <v>0</v>
      </c>
      <c r="AQ368">
        <v>2</v>
      </c>
      <c r="AS368">
        <v>0.1285565781285275</v>
      </c>
      <c r="AT368">
        <v>1</v>
      </c>
      <c r="AU368">
        <v>-1.649496969276772</v>
      </c>
      <c r="AV368">
        <v>1</v>
      </c>
      <c r="AW368">
        <v>0.25885200119820451</v>
      </c>
      <c r="AX368">
        <v>0.36</v>
      </c>
      <c r="AY368">
        <v>-7.8285208985333879E-2</v>
      </c>
      <c r="AZ368">
        <v>0.36</v>
      </c>
      <c r="BB368">
        <f t="shared" si="104"/>
        <v>0.36</v>
      </c>
    </row>
    <row r="369" spans="1:54" x14ac:dyDescent="0.3">
      <c r="A369">
        <v>23</v>
      </c>
      <c r="B369" t="s">
        <v>68</v>
      </c>
      <c r="C369" t="s">
        <v>61</v>
      </c>
      <c r="D369" t="s">
        <v>62</v>
      </c>
      <c r="F369" s="22">
        <v>0</v>
      </c>
      <c r="G369" s="22">
        <f t="shared" si="99"/>
        <v>0</v>
      </c>
      <c r="H369" s="26">
        <f t="shared" si="100"/>
        <v>0</v>
      </c>
      <c r="I369" s="38">
        <f t="shared" si="101"/>
        <v>1</v>
      </c>
      <c r="J369">
        <f t="shared" si="80"/>
        <v>0</v>
      </c>
      <c r="K369">
        <f t="shared" si="102"/>
        <v>4</v>
      </c>
      <c r="L369">
        <f t="shared" si="103"/>
        <v>0</v>
      </c>
      <c r="M369" s="31">
        <f t="shared" si="81"/>
        <v>-0.39954428357692329</v>
      </c>
      <c r="N369" s="31">
        <f t="shared" si="82"/>
        <v>-0.3969266004540265</v>
      </c>
      <c r="O369" s="31">
        <f t="shared" si="83"/>
        <v>-0.11042652720682779</v>
      </c>
      <c r="P369" s="31">
        <f t="shared" si="84"/>
        <v>-0.12346254315581122</v>
      </c>
      <c r="Q369" s="31">
        <f t="shared" si="85"/>
        <v>-0.22767981946558502</v>
      </c>
      <c r="R369" s="31">
        <f t="shared" si="86"/>
        <v>-0.63690127228704441</v>
      </c>
      <c r="T369" s="31">
        <f t="shared" si="87"/>
        <v>-0.26404225250139485</v>
      </c>
      <c r="U369" s="31">
        <f t="shared" si="88"/>
        <v>-0.26966464633354453</v>
      </c>
      <c r="V369" s="31">
        <f t="shared" si="89"/>
        <v>-8.6954429110094947E-2</v>
      </c>
      <c r="W369" s="31">
        <f t="shared" si="90"/>
        <v>7.8375839977918305E-2</v>
      </c>
      <c r="X369" s="31">
        <f t="shared" si="91"/>
        <v>-5.7193144869054066E-2</v>
      </c>
      <c r="Y369" s="31">
        <f t="shared" si="92"/>
        <v>-0.1979890636415412</v>
      </c>
      <c r="AA369" s="31">
        <f t="shared" si="93"/>
        <v>-0.77250932960276308</v>
      </c>
      <c r="AB369" s="31">
        <f t="shared" si="94"/>
        <v>-0.77491808188102029</v>
      </c>
      <c r="AC369" s="31">
        <f t="shared" si="95"/>
        <v>-0.62812596220761352</v>
      </c>
      <c r="AD369" s="31">
        <f t="shared" si="96"/>
        <v>-0.63833379109816701</v>
      </c>
      <c r="AE369" s="31">
        <f t="shared" si="97"/>
        <v>-0.69468616113655368</v>
      </c>
      <c r="AF369" s="31">
        <f t="shared" si="98"/>
        <v>-0.50653065817852072</v>
      </c>
      <c r="AG369" s="31"/>
      <c r="AH369">
        <v>0.53175869870247716</v>
      </c>
      <c r="AJ369">
        <v>-0.27994779408354958</v>
      </c>
      <c r="AK369">
        <v>-1.666666666666667</v>
      </c>
      <c r="AL369">
        <v>-1.649496969276772</v>
      </c>
      <c r="AM369">
        <v>-1.666666666666667</v>
      </c>
      <c r="AN369">
        <v>-0.20908744937431339</v>
      </c>
      <c r="AO369">
        <v>-2</v>
      </c>
      <c r="AP369">
        <v>0</v>
      </c>
      <c r="AQ369">
        <v>-2</v>
      </c>
      <c r="AS369">
        <v>-0.27994779408354958</v>
      </c>
      <c r="AT369">
        <v>-1.666666666666667</v>
      </c>
      <c r="AU369">
        <v>-1.649496969276772</v>
      </c>
      <c r="AV369">
        <v>-1.666666666666667</v>
      </c>
      <c r="AW369">
        <v>-0.17758155947656551</v>
      </c>
      <c r="AX369">
        <v>-0.33258239999999989</v>
      </c>
      <c r="AY369">
        <v>0.92146604184733771</v>
      </c>
      <c r="AZ369">
        <v>-0.33258239999999989</v>
      </c>
      <c r="BB369">
        <f t="shared" si="104"/>
        <v>-0.33258239999999989</v>
      </c>
    </row>
    <row r="370" spans="1:54" x14ac:dyDescent="0.3">
      <c r="A370">
        <v>23</v>
      </c>
      <c r="B370" t="s">
        <v>69</v>
      </c>
      <c r="C370" t="s">
        <v>61</v>
      </c>
      <c r="D370" t="s">
        <v>62</v>
      </c>
      <c r="F370" s="22">
        <v>0</v>
      </c>
      <c r="G370" s="22">
        <f t="shared" si="99"/>
        <v>1</v>
      </c>
      <c r="H370" s="26">
        <f t="shared" si="100"/>
        <v>0</v>
      </c>
      <c r="I370" s="38">
        <f t="shared" si="101"/>
        <v>1</v>
      </c>
      <c r="J370">
        <f t="shared" si="80"/>
        <v>0</v>
      </c>
      <c r="K370">
        <f t="shared" si="102"/>
        <v>4</v>
      </c>
      <c r="L370">
        <f t="shared" si="103"/>
        <v>0</v>
      </c>
      <c r="M370" s="31">
        <f t="shared" si="81"/>
        <v>-0.3581641416846173</v>
      </c>
      <c r="N370" s="31">
        <f t="shared" si="82"/>
        <v>-0.3570167481440048</v>
      </c>
      <c r="O370" s="31">
        <f t="shared" si="83"/>
        <v>7.2836513664431224E-2</v>
      </c>
      <c r="P370" s="31">
        <f t="shared" si="84"/>
        <v>3.970832165052765E-2</v>
      </c>
      <c r="Q370" s="31">
        <f t="shared" si="85"/>
        <v>-0.22868862446956315</v>
      </c>
      <c r="R370" s="31">
        <f t="shared" si="86"/>
        <v>1.9941345544015581</v>
      </c>
      <c r="T370" s="31">
        <f t="shared" si="87"/>
        <v>-0.15183315654252144</v>
      </c>
      <c r="U370" s="31">
        <f t="shared" si="88"/>
        <v>-0.15762431615145084</v>
      </c>
      <c r="V370" s="31">
        <f t="shared" si="89"/>
        <v>9.8694742425392112E-2</v>
      </c>
      <c r="W370" s="31">
        <f t="shared" si="90"/>
        <v>0.20327135987153505</v>
      </c>
      <c r="X370" s="31">
        <f t="shared" si="91"/>
        <v>-5.7573193835879583E-2</v>
      </c>
      <c r="Y370" s="31">
        <f t="shared" si="92"/>
        <v>1.8990155021477666</v>
      </c>
      <c r="AA370" s="31">
        <f t="shared" si="93"/>
        <v>-0.69879104559500371</v>
      </c>
      <c r="AB370" s="31">
        <f t="shared" si="94"/>
        <v>-0.70539782534477768</v>
      </c>
      <c r="AC370" s="31">
        <f t="shared" si="95"/>
        <v>-0.53466048064674931</v>
      </c>
      <c r="AD370" s="31">
        <f t="shared" si="96"/>
        <v>-0.58912810296743934</v>
      </c>
      <c r="AE370" s="31">
        <f t="shared" si="97"/>
        <v>-0.69122983683534422</v>
      </c>
      <c r="AF370" s="31">
        <f t="shared" si="98"/>
        <v>0.66730084370747433</v>
      </c>
      <c r="AG370" s="31"/>
      <c r="AH370">
        <v>1.0377180118000771</v>
      </c>
      <c r="AJ370">
        <v>-0.27994779408354958</v>
      </c>
      <c r="AK370">
        <v>-1.666666666666667</v>
      </c>
      <c r="AL370">
        <v>-1.649496969276772</v>
      </c>
      <c r="AM370">
        <v>-1.666666666666667</v>
      </c>
      <c r="AN370">
        <v>-0.20908744937431339</v>
      </c>
      <c r="AO370">
        <v>-2</v>
      </c>
      <c r="AP370">
        <v>0</v>
      </c>
      <c r="AQ370">
        <v>-2</v>
      </c>
      <c r="AS370">
        <v>-0.27994779408354958</v>
      </c>
      <c r="AT370">
        <v>-1.666666666666667</v>
      </c>
      <c r="AU370">
        <v>-1.649496969276772</v>
      </c>
      <c r="AV370">
        <v>-1.666666666666667</v>
      </c>
      <c r="AW370">
        <v>-0.22820101769495599</v>
      </c>
      <c r="AX370">
        <v>-0.34824959999999988</v>
      </c>
      <c r="AY370">
        <v>0.39628916283153659</v>
      </c>
      <c r="AZ370">
        <v>-0.34824959999999988</v>
      </c>
      <c r="BB370">
        <f t="shared" si="104"/>
        <v>-0.34824959999999988</v>
      </c>
    </row>
    <row r="371" spans="1:54" x14ac:dyDescent="0.3">
      <c r="A371">
        <v>23</v>
      </c>
      <c r="B371" t="s">
        <v>70</v>
      </c>
      <c r="C371" t="s">
        <v>61</v>
      </c>
      <c r="D371" t="s">
        <v>62</v>
      </c>
      <c r="F371" s="22">
        <v>0</v>
      </c>
      <c r="G371" s="22">
        <f t="shared" si="99"/>
        <v>1</v>
      </c>
      <c r="H371" s="26">
        <f t="shared" si="100"/>
        <v>0</v>
      </c>
      <c r="I371" s="38">
        <f t="shared" si="101"/>
        <v>1</v>
      </c>
      <c r="J371">
        <f t="shared" si="80"/>
        <v>0</v>
      </c>
      <c r="K371">
        <f t="shared" si="102"/>
        <v>4</v>
      </c>
      <c r="L371">
        <f t="shared" si="103"/>
        <v>0</v>
      </c>
      <c r="M371" s="31">
        <f t="shared" si="81"/>
        <v>-0.3157445049048957</v>
      </c>
      <c r="N371" s="31">
        <f t="shared" si="82"/>
        <v>-0.30824887365666404</v>
      </c>
      <c r="O371" s="31">
        <f t="shared" si="83"/>
        <v>-0.78944459503938758</v>
      </c>
      <c r="P371" s="31">
        <f t="shared" si="84"/>
        <v>-0.53552487152535277</v>
      </c>
      <c r="Q371" s="31">
        <f t="shared" si="85"/>
        <v>-0.22321359957091855</v>
      </c>
      <c r="R371" s="31">
        <f t="shared" si="86"/>
        <v>-0.79453977554918054</v>
      </c>
      <c r="T371" s="31">
        <f t="shared" si="87"/>
        <v>-0.32198251445179493</v>
      </c>
      <c r="U371" s="31">
        <f t="shared" si="88"/>
        <v>-0.31483737050344451</v>
      </c>
      <c r="V371" s="31">
        <f t="shared" si="89"/>
        <v>-0.78149557679322568</v>
      </c>
      <c r="W371" s="31">
        <f t="shared" si="90"/>
        <v>-0.42069927610336494</v>
      </c>
      <c r="X371" s="31">
        <f t="shared" si="91"/>
        <v>-0.14393505793737413</v>
      </c>
      <c r="Y371" s="31">
        <f t="shared" si="92"/>
        <v>-0.5322939361002923</v>
      </c>
      <c r="AA371" s="31">
        <f t="shared" si="93"/>
        <v>-0.74825497412312703</v>
      </c>
      <c r="AB371" s="31">
        <f t="shared" si="94"/>
        <v>-0.74203095971544042</v>
      </c>
      <c r="AC371" s="31">
        <f t="shared" si="95"/>
        <v>-0.92439721154546262</v>
      </c>
      <c r="AD371" s="31">
        <f t="shared" si="96"/>
        <v>-0.80574231791675976</v>
      </c>
      <c r="AE371" s="31">
        <f t="shared" si="97"/>
        <v>-0.72742536650926914</v>
      </c>
      <c r="AF371" s="31">
        <f t="shared" si="98"/>
        <v>-0.68328097601615145</v>
      </c>
      <c r="AG371" s="31"/>
      <c r="AH371">
        <v>1.0377180118000771</v>
      </c>
      <c r="AJ371">
        <v>-0.27994779408354958</v>
      </c>
      <c r="AK371">
        <v>-1.666666666666667</v>
      </c>
      <c r="AL371">
        <v>-1.649496969276772</v>
      </c>
      <c r="AM371">
        <v>-1.666666666666667</v>
      </c>
      <c r="AN371">
        <v>-0.20908744937431339</v>
      </c>
      <c r="AO371">
        <v>-2</v>
      </c>
      <c r="AP371">
        <v>0</v>
      </c>
      <c r="AQ371">
        <v>-2</v>
      </c>
      <c r="AS371">
        <v>-0.27994779408354958</v>
      </c>
      <c r="AT371">
        <v>-1.666666666666667</v>
      </c>
      <c r="AU371">
        <v>-1.649496969276772</v>
      </c>
      <c r="AV371">
        <v>-1.666666666666667</v>
      </c>
      <c r="AW371">
        <v>-0.22820101769495599</v>
      </c>
      <c r="AX371">
        <v>-0.34824959999999988</v>
      </c>
      <c r="AY371">
        <v>0.39628916283153659</v>
      </c>
      <c r="AZ371">
        <v>-0.34824959999999988</v>
      </c>
      <c r="BB371">
        <f t="shared" si="104"/>
        <v>-0.34824959999999988</v>
      </c>
    </row>
    <row r="372" spans="1:54" x14ac:dyDescent="0.3">
      <c r="A372">
        <v>23</v>
      </c>
      <c r="B372" t="s">
        <v>71</v>
      </c>
      <c r="C372" t="s">
        <v>61</v>
      </c>
      <c r="D372" t="s">
        <v>62</v>
      </c>
      <c r="F372" s="22">
        <v>0</v>
      </c>
      <c r="G372" s="22">
        <f t="shared" si="99"/>
        <v>0</v>
      </c>
      <c r="H372" s="26">
        <f t="shared" si="100"/>
        <v>0</v>
      </c>
      <c r="I372" s="38">
        <f t="shared" si="101"/>
        <v>1</v>
      </c>
      <c r="J372">
        <f t="shared" si="80"/>
        <v>0</v>
      </c>
      <c r="K372">
        <f t="shared" si="102"/>
        <v>4</v>
      </c>
      <c r="L372">
        <f t="shared" si="103"/>
        <v>0</v>
      </c>
      <c r="M372" s="31">
        <f t="shared" si="81"/>
        <v>-0.21289809253751535</v>
      </c>
      <c r="N372" s="31">
        <f t="shared" si="82"/>
        <v>-0.20782329538675859</v>
      </c>
      <c r="O372" s="31">
        <f t="shared" si="83"/>
        <v>-0.79895497434744001</v>
      </c>
      <c r="P372" s="31">
        <f t="shared" si="84"/>
        <v>-0.52348297166305569</v>
      </c>
      <c r="Q372" s="31">
        <f t="shared" si="85"/>
        <v>-0.21013944090083145</v>
      </c>
      <c r="R372" s="31">
        <f t="shared" si="86"/>
        <v>-0.79177169598816632</v>
      </c>
      <c r="T372" s="31">
        <f t="shared" si="87"/>
        <v>-0.2587625873793164</v>
      </c>
      <c r="U372" s="31">
        <f t="shared" si="88"/>
        <v>-0.25637648618531822</v>
      </c>
      <c r="V372" s="31">
        <f t="shared" si="89"/>
        <v>-0.79726109947255752</v>
      </c>
      <c r="W372" s="31">
        <f t="shared" si="90"/>
        <v>-0.44371338265767973</v>
      </c>
      <c r="X372" s="31">
        <f t="shared" si="91"/>
        <v>-0.13224895584967886</v>
      </c>
      <c r="Y372" s="31">
        <f t="shared" si="92"/>
        <v>-0.56843806355535365</v>
      </c>
      <c r="AA372" s="31">
        <f t="shared" si="93"/>
        <v>-0.72069964045378865</v>
      </c>
      <c r="AB372" s="31">
        <f t="shared" si="94"/>
        <v>-0.71866998625403078</v>
      </c>
      <c r="AC372" s="31">
        <f t="shared" si="95"/>
        <v>-0.9258221139412921</v>
      </c>
      <c r="AD372" s="31">
        <f t="shared" si="96"/>
        <v>-0.80906302646767447</v>
      </c>
      <c r="AE372" s="31">
        <f t="shared" si="97"/>
        <v>-0.71453842259728895</v>
      </c>
      <c r="AF372" s="31">
        <f t="shared" si="98"/>
        <v>-0.70171695279563095</v>
      </c>
      <c r="AG372" s="31"/>
      <c r="AH372">
        <v>0.53175869870247694</v>
      </c>
      <c r="AJ372">
        <v>-0.27994779408354958</v>
      </c>
      <c r="AK372">
        <v>-1.666666666666667</v>
      </c>
      <c r="AL372">
        <v>-1.649496969276772</v>
      </c>
      <c r="AM372">
        <v>-1.666666666666667</v>
      </c>
      <c r="AN372">
        <v>-0.20908744937431339</v>
      </c>
      <c r="AO372">
        <v>-2</v>
      </c>
      <c r="AP372">
        <v>0</v>
      </c>
      <c r="AQ372">
        <v>-2</v>
      </c>
      <c r="AS372">
        <v>-0.27994779408354958</v>
      </c>
      <c r="AT372">
        <v>-1.666666666666667</v>
      </c>
      <c r="AU372">
        <v>-1.649496969276772</v>
      </c>
      <c r="AV372">
        <v>-1.666666666666667</v>
      </c>
      <c r="AW372">
        <v>-0.17758155947656551</v>
      </c>
      <c r="AX372">
        <v>-0.33258239999999989</v>
      </c>
      <c r="AY372">
        <v>0.92146604184733771</v>
      </c>
      <c r="AZ372">
        <v>-0.33258239999999989</v>
      </c>
      <c r="BB372">
        <f t="shared" si="104"/>
        <v>-0.33258239999999989</v>
      </c>
    </row>
    <row r="373" spans="1:54" x14ac:dyDescent="0.3">
      <c r="A373">
        <v>23</v>
      </c>
      <c r="B373" t="s">
        <v>72</v>
      </c>
      <c r="C373" t="s">
        <v>61</v>
      </c>
      <c r="D373" t="s">
        <v>62</v>
      </c>
      <c r="F373" s="22">
        <v>0</v>
      </c>
      <c r="G373" s="22">
        <f t="shared" si="99"/>
        <v>0</v>
      </c>
      <c r="H373" s="26">
        <f t="shared" si="100"/>
        <v>0</v>
      </c>
      <c r="I373" s="38">
        <f t="shared" si="101"/>
        <v>0</v>
      </c>
      <c r="J373">
        <f t="shared" si="80"/>
        <v>1</v>
      </c>
      <c r="K373">
        <f t="shared" si="102"/>
        <v>4</v>
      </c>
      <c r="L373">
        <f t="shared" si="103"/>
        <v>0</v>
      </c>
      <c r="M373" s="31">
        <f t="shared" si="81"/>
        <v>-6.0805250744743529E-2</v>
      </c>
      <c r="N373" s="31">
        <f t="shared" si="82"/>
        <v>-5.1858027490894153E-2</v>
      </c>
      <c r="O373" s="31">
        <f t="shared" si="83"/>
        <v>-0.59447172187857134</v>
      </c>
      <c r="P373" s="31">
        <f t="shared" si="84"/>
        <v>-0.58373859190837896</v>
      </c>
      <c r="Q373" s="31">
        <f t="shared" si="85"/>
        <v>-0.13279219086151389</v>
      </c>
      <c r="R373" s="31">
        <f t="shared" si="86"/>
        <v>-0.76300747205534059</v>
      </c>
      <c r="T373" s="31">
        <f t="shared" si="87"/>
        <v>-4.3444250106929531E-2</v>
      </c>
      <c r="U373" s="31">
        <f t="shared" si="88"/>
        <v>-3.949640682588141E-2</v>
      </c>
      <c r="V373" s="31">
        <f t="shared" si="89"/>
        <v>-0.49494717167347135</v>
      </c>
      <c r="W373" s="31">
        <f t="shared" si="90"/>
        <v>-0.34724139067262777</v>
      </c>
      <c r="X373" s="31">
        <f t="shared" si="91"/>
        <v>5.4362964210291818E-2</v>
      </c>
      <c r="Y373" s="31">
        <f t="shared" si="92"/>
        <v>-0.46743743123149917</v>
      </c>
      <c r="AA373" s="31">
        <f t="shared" si="93"/>
        <v>-0.6760637700160651</v>
      </c>
      <c r="AB373" s="31">
        <f t="shared" si="94"/>
        <v>-0.67241018857483104</v>
      </c>
      <c r="AC373" s="31">
        <f t="shared" si="95"/>
        <v>-0.80341200806602997</v>
      </c>
      <c r="AD373" s="31">
        <f t="shared" si="96"/>
        <v>-0.77462159880371118</v>
      </c>
      <c r="AE373" s="31">
        <f t="shared" si="97"/>
        <v>-0.64856040912421342</v>
      </c>
      <c r="AF373" s="31">
        <f t="shared" si="98"/>
        <v>-0.71281807343924253</v>
      </c>
      <c r="AG373" s="31"/>
      <c r="AH373">
        <v>-0.41657751616638888</v>
      </c>
      <c r="AJ373">
        <v>0.1285565781285275</v>
      </c>
      <c r="AK373">
        <v>1</v>
      </c>
      <c r="AL373">
        <v>-1.649496969276772</v>
      </c>
      <c r="AM373">
        <v>1</v>
      </c>
      <c r="AN373">
        <v>0.20908744937431339</v>
      </c>
      <c r="AO373">
        <v>2</v>
      </c>
      <c r="AP373">
        <v>0</v>
      </c>
      <c r="AQ373">
        <v>2</v>
      </c>
      <c r="AS373">
        <v>0.1285565781285275</v>
      </c>
      <c r="AT373">
        <v>1</v>
      </c>
      <c r="AU373">
        <v>-1.649496969276772</v>
      </c>
      <c r="AV373">
        <v>1</v>
      </c>
      <c r="AW373">
        <v>0.25885200119820451</v>
      </c>
      <c r="AX373">
        <v>0.36</v>
      </c>
      <c r="AY373">
        <v>-7.8285208985333879E-2</v>
      </c>
      <c r="AZ373">
        <v>0.36</v>
      </c>
      <c r="BB373">
        <f t="shared" si="104"/>
        <v>0.36</v>
      </c>
    </row>
    <row r="374" spans="1:54" x14ac:dyDescent="0.3">
      <c r="A374">
        <v>23</v>
      </c>
      <c r="B374" t="s">
        <v>73</v>
      </c>
      <c r="C374" t="s">
        <v>61</v>
      </c>
      <c r="D374" t="s">
        <v>62</v>
      </c>
      <c r="F374" s="22">
        <v>0</v>
      </c>
      <c r="G374" s="22">
        <f t="shared" si="99"/>
        <v>1</v>
      </c>
      <c r="H374" s="26">
        <f t="shared" si="100"/>
        <v>1</v>
      </c>
      <c r="I374" s="38">
        <f t="shared" si="101"/>
        <v>0</v>
      </c>
      <c r="J374">
        <f t="shared" si="80"/>
        <v>1</v>
      </c>
      <c r="K374">
        <f t="shared" si="102"/>
        <v>4</v>
      </c>
      <c r="L374">
        <f t="shared" si="103"/>
        <v>4</v>
      </c>
      <c r="M374" s="31">
        <f t="shared" si="81"/>
        <v>-0.237352276906663</v>
      </c>
      <c r="N374" s="31">
        <f t="shared" si="82"/>
        <v>-0.23333302581297871</v>
      </c>
      <c r="O374" s="31">
        <f t="shared" si="83"/>
        <v>-0.72147104190104205</v>
      </c>
      <c r="P374" s="31">
        <f t="shared" si="84"/>
        <v>-0.68959750957180677</v>
      </c>
      <c r="Q374" s="31">
        <f t="shared" si="85"/>
        <v>-0.12264003550263043</v>
      </c>
      <c r="R374" s="31">
        <f t="shared" si="86"/>
        <v>-0.78009821840177418</v>
      </c>
      <c r="T374" s="31">
        <f t="shared" si="87"/>
        <v>-0.18991354564401275</v>
      </c>
      <c r="U374" s="31">
        <f t="shared" si="88"/>
        <v>-0.19075983869142876</v>
      </c>
      <c r="V374" s="31">
        <f t="shared" si="89"/>
        <v>-0.66197047586610969</v>
      </c>
      <c r="W374" s="31">
        <f t="shared" si="90"/>
        <v>-0.53016232699301347</v>
      </c>
      <c r="X374" s="31">
        <f t="shared" si="91"/>
        <v>6.3631138941655244E-2</v>
      </c>
      <c r="Y374" s="31">
        <f t="shared" si="92"/>
        <v>-0.48551532015663207</v>
      </c>
      <c r="AA374" s="31">
        <f t="shared" si="93"/>
        <v>-0.73904481381554754</v>
      </c>
      <c r="AB374" s="31">
        <f t="shared" si="94"/>
        <v>-0.73910264442779161</v>
      </c>
      <c r="AC374" s="31">
        <f t="shared" si="95"/>
        <v>-0.87209537123459824</v>
      </c>
      <c r="AD374" s="31">
        <f t="shared" si="96"/>
        <v>-0.84195135436503499</v>
      </c>
      <c r="AE374" s="31">
        <f t="shared" si="97"/>
        <v>-0.64296007785587184</v>
      </c>
      <c r="AF374" s="31">
        <f t="shared" si="98"/>
        <v>-0.70231037667029284</v>
      </c>
      <c r="AG374" s="31"/>
      <c r="AH374">
        <v>0.48047877407767958</v>
      </c>
      <c r="AJ374">
        <v>0.1285565781285275</v>
      </c>
      <c r="AK374">
        <v>1</v>
      </c>
      <c r="AL374">
        <v>-1.649496969276772</v>
      </c>
      <c r="AM374">
        <v>1</v>
      </c>
      <c r="AN374">
        <v>0.20908744937431339</v>
      </c>
      <c r="AO374">
        <v>2</v>
      </c>
      <c r="AP374">
        <v>0</v>
      </c>
      <c r="AQ374">
        <v>2</v>
      </c>
      <c r="AS374">
        <v>0.1285565781285275</v>
      </c>
      <c r="AT374">
        <v>1</v>
      </c>
      <c r="AU374">
        <v>-1.649496969276772</v>
      </c>
      <c r="AV374">
        <v>1</v>
      </c>
      <c r="AW374">
        <v>0.24785805327666521</v>
      </c>
      <c r="AX374">
        <v>0.36</v>
      </c>
      <c r="AY374">
        <v>-0.19234741867130431</v>
      </c>
      <c r="AZ374">
        <v>0.36</v>
      </c>
      <c r="BB374">
        <f t="shared" si="104"/>
        <v>0.36</v>
      </c>
    </row>
    <row r="375" spans="1:54" x14ac:dyDescent="0.3">
      <c r="A375">
        <v>23</v>
      </c>
      <c r="B375" t="s">
        <v>74</v>
      </c>
      <c r="C375" t="s">
        <v>61</v>
      </c>
      <c r="D375" t="s">
        <v>62</v>
      </c>
      <c r="F375" s="22">
        <v>0</v>
      </c>
      <c r="G375" s="22">
        <f t="shared" si="99"/>
        <v>0</v>
      </c>
      <c r="H375" s="26">
        <f t="shared" si="100"/>
        <v>0</v>
      </c>
      <c r="I375" s="38">
        <f t="shared" si="101"/>
        <v>0</v>
      </c>
      <c r="J375">
        <f t="shared" si="80"/>
        <v>1</v>
      </c>
      <c r="K375">
        <f t="shared" si="102"/>
        <v>4</v>
      </c>
      <c r="L375">
        <f t="shared" si="103"/>
        <v>0</v>
      </c>
      <c r="M375" s="31">
        <f t="shared" si="81"/>
        <v>-3.7961344613461713E-2</v>
      </c>
      <c r="N375" s="31">
        <f t="shared" si="82"/>
        <v>-3.3835975445575754E-2</v>
      </c>
      <c r="O375" s="31">
        <f t="shared" si="83"/>
        <v>-0.639434537998948</v>
      </c>
      <c r="P375" s="31">
        <f t="shared" si="84"/>
        <v>-0.63325280722871335</v>
      </c>
      <c r="Q375" s="31">
        <f t="shared" si="85"/>
        <v>-0.2147110537011015</v>
      </c>
      <c r="R375" s="31">
        <f t="shared" si="86"/>
        <v>-0.53248825657688159</v>
      </c>
      <c r="T375" s="31">
        <f t="shared" si="87"/>
        <v>7.2070212616514836E-3</v>
      </c>
      <c r="U375" s="31">
        <f t="shared" si="88"/>
        <v>4.6330577971597821E-3</v>
      </c>
      <c r="V375" s="31">
        <f t="shared" si="89"/>
        <v>-0.56855700656418973</v>
      </c>
      <c r="W375" s="31">
        <f t="shared" si="90"/>
        <v>-0.45655859676719751</v>
      </c>
      <c r="X375" s="31">
        <f t="shared" si="91"/>
        <v>-7.9646381583179368E-2</v>
      </c>
      <c r="Y375" s="31">
        <f t="shared" si="92"/>
        <v>-0.18082822634674914</v>
      </c>
      <c r="AA375" s="31">
        <f t="shared" si="93"/>
        <v>-0.68050454673628258</v>
      </c>
      <c r="AB375" s="31">
        <f t="shared" si="94"/>
        <v>-0.68135505079594638</v>
      </c>
      <c r="AC375" s="31">
        <f t="shared" si="95"/>
        <v>-0.84876690737658889</v>
      </c>
      <c r="AD375" s="31">
        <f t="shared" si="96"/>
        <v>-0.82365002851322788</v>
      </c>
      <c r="AE375" s="31">
        <f t="shared" si="97"/>
        <v>-0.70419244175689777</v>
      </c>
      <c r="AF375" s="31">
        <f t="shared" si="98"/>
        <v>-0.5441349782919882</v>
      </c>
      <c r="AG375" s="31"/>
      <c r="AH375">
        <v>0.39399131418163019</v>
      </c>
      <c r="AJ375">
        <v>8.0530871245785868E-2</v>
      </c>
      <c r="AK375">
        <v>1</v>
      </c>
      <c r="AL375">
        <v>-1.649496969276772</v>
      </c>
      <c r="AM375">
        <v>1</v>
      </c>
      <c r="AN375">
        <v>0.20908744937431339</v>
      </c>
      <c r="AO375">
        <v>2</v>
      </c>
      <c r="AP375">
        <v>0</v>
      </c>
      <c r="AQ375">
        <v>2</v>
      </c>
      <c r="AS375">
        <v>8.0530871245785868E-2</v>
      </c>
      <c r="AT375">
        <v>1</v>
      </c>
      <c r="AU375">
        <v>-1.649496969276772</v>
      </c>
      <c r="AV375">
        <v>1</v>
      </c>
      <c r="AW375">
        <v>0.26386662223757912</v>
      </c>
      <c r="AX375">
        <v>0.36</v>
      </c>
      <c r="AY375">
        <v>-2.6258515701822759E-2</v>
      </c>
      <c r="AZ375">
        <v>0.36</v>
      </c>
      <c r="BB375">
        <f t="shared" si="104"/>
        <v>0.36</v>
      </c>
    </row>
    <row r="376" spans="1:54" x14ac:dyDescent="0.3">
      <c r="A376">
        <v>23</v>
      </c>
      <c r="B376" t="s">
        <v>75</v>
      </c>
      <c r="C376" t="s">
        <v>61</v>
      </c>
      <c r="D376" t="s">
        <v>62</v>
      </c>
      <c r="F376" s="22">
        <v>0</v>
      </c>
      <c r="G376" s="22">
        <f t="shared" si="99"/>
        <v>1</v>
      </c>
      <c r="H376" s="26">
        <f t="shared" si="100"/>
        <v>0</v>
      </c>
      <c r="I376" s="38">
        <f t="shared" si="101"/>
        <v>0</v>
      </c>
      <c r="J376">
        <f t="shared" si="80"/>
        <v>1</v>
      </c>
      <c r="K376">
        <f t="shared" si="102"/>
        <v>4</v>
      </c>
      <c r="L376">
        <f t="shared" si="103"/>
        <v>0</v>
      </c>
      <c r="M376" s="31">
        <f t="shared" si="81"/>
        <v>9.9969117288116624E-2</v>
      </c>
      <c r="N376" s="31">
        <f t="shared" si="82"/>
        <v>0.10383151298417471</v>
      </c>
      <c r="O376" s="31">
        <f t="shared" si="83"/>
        <v>-0.69292397974253683</v>
      </c>
      <c r="P376" s="31">
        <f t="shared" si="84"/>
        <v>-0.65328367368828655</v>
      </c>
      <c r="Q376" s="31">
        <f t="shared" si="85"/>
        <v>-0.21073064632333396</v>
      </c>
      <c r="R376" s="31">
        <f t="shared" si="86"/>
        <v>-0.62945850799829761</v>
      </c>
      <c r="T376" s="31">
        <f t="shared" si="87"/>
        <v>3.731770307332536E-2</v>
      </c>
      <c r="U376" s="31">
        <f t="shared" si="88"/>
        <v>3.4858621914109551E-2</v>
      </c>
      <c r="V376" s="31">
        <f t="shared" si="89"/>
        <v>-0.64212514155660261</v>
      </c>
      <c r="W376" s="31">
        <f t="shared" si="90"/>
        <v>-0.54319957756537407</v>
      </c>
      <c r="X376" s="31">
        <f t="shared" si="91"/>
        <v>-0.10196591871960192</v>
      </c>
      <c r="Y376" s="31">
        <f t="shared" si="92"/>
        <v>-0.24697997576800462</v>
      </c>
      <c r="AA376" s="31">
        <f t="shared" si="93"/>
        <v>-0.6846068160833616</v>
      </c>
      <c r="AB376" s="31">
        <f t="shared" si="94"/>
        <v>-0.68726369241653329</v>
      </c>
      <c r="AC376" s="31">
        <f t="shared" si="95"/>
        <v>-0.88048453589879982</v>
      </c>
      <c r="AD376" s="31">
        <f t="shared" si="96"/>
        <v>-0.85486293327739871</v>
      </c>
      <c r="AE376" s="31">
        <f t="shared" si="97"/>
        <v>-0.71165386729247493</v>
      </c>
      <c r="AF376" s="31">
        <f t="shared" si="98"/>
        <v>-0.56156711659442926</v>
      </c>
      <c r="AG376" s="31"/>
      <c r="AH376">
        <v>0.64090276530055112</v>
      </c>
      <c r="AJ376">
        <v>8.0530871245785868E-2</v>
      </c>
      <c r="AK376">
        <v>1</v>
      </c>
      <c r="AL376">
        <v>-1.649496969276772</v>
      </c>
      <c r="AM376">
        <v>1</v>
      </c>
      <c r="AN376">
        <v>0.20908744937431339</v>
      </c>
      <c r="AO376">
        <v>2</v>
      </c>
      <c r="AP376">
        <v>0</v>
      </c>
      <c r="AQ376">
        <v>2</v>
      </c>
      <c r="AS376">
        <v>8.0530871245785868E-2</v>
      </c>
      <c r="AT376">
        <v>1</v>
      </c>
      <c r="AU376">
        <v>-1.649496969276772</v>
      </c>
      <c r="AV376">
        <v>1</v>
      </c>
      <c r="AW376">
        <v>0.27486057015911841</v>
      </c>
      <c r="AX376">
        <v>0.36</v>
      </c>
      <c r="AY376">
        <v>8.7803693984147529E-2</v>
      </c>
      <c r="AZ376">
        <v>0.36</v>
      </c>
      <c r="BB376">
        <f t="shared" si="104"/>
        <v>0.36</v>
      </c>
    </row>
    <row r="377" spans="1:54" x14ac:dyDescent="0.3">
      <c r="A377">
        <v>23</v>
      </c>
      <c r="B377" t="s">
        <v>76</v>
      </c>
      <c r="C377" t="s">
        <v>61</v>
      </c>
      <c r="D377" t="s">
        <v>62</v>
      </c>
      <c r="F377" s="22">
        <v>0</v>
      </c>
      <c r="G377" s="22">
        <f t="shared" si="99"/>
        <v>1</v>
      </c>
      <c r="H377" s="26">
        <f t="shared" si="100"/>
        <v>0</v>
      </c>
      <c r="I377" s="38">
        <f t="shared" si="101"/>
        <v>1</v>
      </c>
      <c r="J377">
        <f t="shared" si="80"/>
        <v>0</v>
      </c>
      <c r="K377">
        <f t="shared" si="102"/>
        <v>4</v>
      </c>
      <c r="L377">
        <f t="shared" si="103"/>
        <v>0</v>
      </c>
      <c r="M377" s="31">
        <f t="shared" si="81"/>
        <v>0.62170869471540757</v>
      </c>
      <c r="N377" s="31">
        <f t="shared" si="82"/>
        <v>0.62308564315095571</v>
      </c>
      <c r="O377" s="31">
        <f t="shared" si="83"/>
        <v>-5.1912895866671201E-2</v>
      </c>
      <c r="P377" s="31">
        <f t="shared" si="84"/>
        <v>-6.0621011117644646E-2</v>
      </c>
      <c r="Q377" s="31">
        <f t="shared" si="85"/>
        <v>-8.9001996912802556E-2</v>
      </c>
      <c r="R377" s="31">
        <f t="shared" si="86"/>
        <v>1.3007885044677754</v>
      </c>
      <c r="T377" s="31">
        <f t="shared" si="87"/>
        <v>0.60170772419226926</v>
      </c>
      <c r="U377" s="31">
        <f t="shared" si="88"/>
        <v>0.56875547733772835</v>
      </c>
      <c r="V377" s="31">
        <f t="shared" si="89"/>
        <v>0.22865273668884892</v>
      </c>
      <c r="W377" s="31">
        <f t="shared" si="90"/>
        <v>0.15308545594257439</v>
      </c>
      <c r="X377" s="31">
        <f t="shared" si="91"/>
        <v>0.23436997221399941</v>
      </c>
      <c r="Y377" s="31">
        <f t="shared" si="92"/>
        <v>2.6405937932007157</v>
      </c>
      <c r="AA377" s="31">
        <f t="shared" si="93"/>
        <v>-0.39170101236736915</v>
      </c>
      <c r="AB377" s="31">
        <f t="shared" si="94"/>
        <v>-0.4091744562984061</v>
      </c>
      <c r="AC377" s="31">
        <f t="shared" si="95"/>
        <v>-0.45344736047461676</v>
      </c>
      <c r="AD377" s="31">
        <f t="shared" si="96"/>
        <v>-0.60150196667546296</v>
      </c>
      <c r="AE377" s="31">
        <f t="shared" si="97"/>
        <v>-0.56981103539354772</v>
      </c>
      <c r="AF377" s="31">
        <f t="shared" si="98"/>
        <v>1.1068039540825607</v>
      </c>
      <c r="AG377" s="31"/>
      <c r="AH377">
        <v>-2.1590995511783091</v>
      </c>
      <c r="AJ377">
        <v>7.0860344709236217E-2</v>
      </c>
      <c r="AK377">
        <v>-0.33333333333333331</v>
      </c>
      <c r="AL377">
        <v>-1.649496969276772</v>
      </c>
      <c r="AM377">
        <v>-0.33333333333333331</v>
      </c>
      <c r="AN377">
        <v>-0.20908744937431339</v>
      </c>
      <c r="AO377">
        <v>-2</v>
      </c>
      <c r="AP377">
        <v>0</v>
      </c>
      <c r="AQ377">
        <v>-2</v>
      </c>
      <c r="AS377">
        <v>7.0860344709236217E-2</v>
      </c>
      <c r="AT377">
        <v>-0.33333333333333331</v>
      </c>
      <c r="AU377">
        <v>-1.649496969276772</v>
      </c>
      <c r="AV377">
        <v>-0.33333333333333331</v>
      </c>
      <c r="AW377">
        <v>-0.29451760574082753</v>
      </c>
      <c r="AX377">
        <v>-0.37175039999999998</v>
      </c>
      <c r="AY377">
        <v>-0.29174543814437992</v>
      </c>
      <c r="AZ377">
        <v>-0.37175039999999998</v>
      </c>
      <c r="BB377">
        <f t="shared" si="104"/>
        <v>-0.37175039999999998</v>
      </c>
    </row>
    <row r="378" spans="1:54" x14ac:dyDescent="0.3">
      <c r="A378">
        <v>23</v>
      </c>
      <c r="B378" t="s">
        <v>77</v>
      </c>
      <c r="C378" t="s">
        <v>61</v>
      </c>
      <c r="D378" t="s">
        <v>62</v>
      </c>
      <c r="F378" s="22">
        <v>0</v>
      </c>
      <c r="G378" s="22">
        <f t="shared" si="99"/>
        <v>0</v>
      </c>
      <c r="H378" s="26">
        <f t="shared" si="100"/>
        <v>0</v>
      </c>
      <c r="I378" s="38">
        <f t="shared" si="101"/>
        <v>1</v>
      </c>
      <c r="J378">
        <f t="shared" si="80"/>
        <v>0</v>
      </c>
      <c r="K378">
        <f t="shared" si="102"/>
        <v>4</v>
      </c>
      <c r="L378">
        <f t="shared" si="103"/>
        <v>0</v>
      </c>
      <c r="M378" s="31">
        <f t="shared" si="81"/>
        <v>0.64485201887701382</v>
      </c>
      <c r="N378" s="31">
        <f t="shared" si="82"/>
        <v>0.65043594526423698</v>
      </c>
      <c r="O378" s="31">
        <f t="shared" si="83"/>
        <v>0.18874846248462432</v>
      </c>
      <c r="P378" s="31">
        <f t="shared" si="84"/>
        <v>0.1727501125725156</v>
      </c>
      <c r="Q378" s="31">
        <f t="shared" si="85"/>
        <v>-8.63654065952036E-2</v>
      </c>
      <c r="R378" s="31">
        <f t="shared" si="86"/>
        <v>2.2106279000888538</v>
      </c>
      <c r="T378" s="31">
        <f t="shared" si="87"/>
        <v>0.60814093501483502</v>
      </c>
      <c r="U378" s="31">
        <f t="shared" si="88"/>
        <v>0.59539767744664518</v>
      </c>
      <c r="V378" s="31">
        <f t="shared" si="89"/>
        <v>0.32122444319068266</v>
      </c>
      <c r="W378" s="31">
        <f t="shared" si="90"/>
        <v>0.20059044626812952</v>
      </c>
      <c r="X378" s="31">
        <f t="shared" si="91"/>
        <v>0.23197107933820815</v>
      </c>
      <c r="Y378" s="31">
        <f t="shared" si="92"/>
        <v>2.5413840936553984</v>
      </c>
      <c r="AA378" s="31">
        <f t="shared" si="93"/>
        <v>-0.43086110166697361</v>
      </c>
      <c r="AB378" s="31">
        <f t="shared" si="94"/>
        <v>-0.4463355881148412</v>
      </c>
      <c r="AC378" s="31">
        <f t="shared" si="95"/>
        <v>-0.46396013230497979</v>
      </c>
      <c r="AD378" s="31">
        <f t="shared" si="96"/>
        <v>-0.60244799349896472</v>
      </c>
      <c r="AE378" s="31">
        <f t="shared" si="97"/>
        <v>-0.57173083477691133</v>
      </c>
      <c r="AF378" s="31">
        <f t="shared" si="98"/>
        <v>0.85489389366294577</v>
      </c>
      <c r="AG378" s="31"/>
      <c r="AH378">
        <v>-0.50917249671771869</v>
      </c>
      <c r="AJ378">
        <v>7.0860344709236217E-2</v>
      </c>
      <c r="AK378">
        <v>-0.33333333333333331</v>
      </c>
      <c r="AL378">
        <v>-1.649496969276772</v>
      </c>
      <c r="AM378">
        <v>-0.33333333333333331</v>
      </c>
      <c r="AN378">
        <v>-0.20908744937431339</v>
      </c>
      <c r="AO378">
        <v>-2</v>
      </c>
      <c r="AP378">
        <v>0</v>
      </c>
      <c r="AQ378">
        <v>-2</v>
      </c>
      <c r="AS378">
        <v>7.0860344709236217E-2</v>
      </c>
      <c r="AT378">
        <v>-0.33333333333333331</v>
      </c>
      <c r="AU378">
        <v>-1.649496969276772</v>
      </c>
      <c r="AV378">
        <v>-0.33333333333333331</v>
      </c>
      <c r="AW378">
        <v>-0.34513706395921812</v>
      </c>
      <c r="AX378">
        <v>-0.38741759999999997</v>
      </c>
      <c r="AY378">
        <v>-0.81692231716018093</v>
      </c>
      <c r="AZ378">
        <v>-0.38741759999999997</v>
      </c>
      <c r="BB378">
        <f t="shared" si="104"/>
        <v>-0.38741759999999997</v>
      </c>
    </row>
    <row r="379" spans="1:54" x14ac:dyDescent="0.3">
      <c r="A379">
        <v>24</v>
      </c>
      <c r="B379" t="s">
        <v>78</v>
      </c>
      <c r="C379" t="s">
        <v>79</v>
      </c>
      <c r="D379" t="s">
        <v>80</v>
      </c>
      <c r="F379" s="22">
        <v>0</v>
      </c>
      <c r="G379" s="22">
        <f t="shared" si="99"/>
        <v>0</v>
      </c>
      <c r="H379" s="26">
        <f t="shared" si="100"/>
        <v>1</v>
      </c>
      <c r="I379" s="38">
        <f t="shared" si="101"/>
        <v>0</v>
      </c>
      <c r="J379">
        <f t="shared" si="80"/>
        <v>1</v>
      </c>
      <c r="K379">
        <f t="shared" si="102"/>
        <v>3</v>
      </c>
      <c r="L379">
        <f t="shared" si="103"/>
        <v>3</v>
      </c>
      <c r="M379" s="31">
        <f t="shared" si="81"/>
        <v>-0.47223023490522187</v>
      </c>
      <c r="N379" s="31">
        <f t="shared" si="82"/>
        <v>-0.46096608742609035</v>
      </c>
      <c r="O379" s="31">
        <f t="shared" si="83"/>
        <v>-0.79769492771149597</v>
      </c>
      <c r="P379" s="31">
        <f t="shared" si="84"/>
        <v>-0.69372899384882525</v>
      </c>
      <c r="Q379" s="31">
        <f t="shared" si="85"/>
        <v>-0.10861860275132748</v>
      </c>
      <c r="R379" s="31">
        <f t="shared" si="86"/>
        <v>-0.90604841171392969</v>
      </c>
      <c r="T379" s="31">
        <f t="shared" si="87"/>
        <v>-0.4752548017501792</v>
      </c>
      <c r="U379" s="31">
        <f t="shared" si="88"/>
        <v>-0.49301710444721164</v>
      </c>
      <c r="V379" s="31">
        <f t="shared" si="89"/>
        <v>-0.71564808836661953</v>
      </c>
      <c r="W379" s="31">
        <f t="shared" si="90"/>
        <v>-0.54701708585617459</v>
      </c>
      <c r="X379" s="31">
        <f t="shared" si="91"/>
        <v>0.18854845718690263</v>
      </c>
      <c r="Y379" s="31">
        <f t="shared" si="92"/>
        <v>-0.56103719647205341</v>
      </c>
      <c r="AA379" s="31">
        <f t="shared" si="93"/>
        <v>-0.80414173662839761</v>
      </c>
      <c r="AB379" s="31">
        <f t="shared" si="94"/>
        <v>-0.82578802448500965</v>
      </c>
      <c r="AC379" s="31">
        <f t="shared" si="95"/>
        <v>-0.89879002264193331</v>
      </c>
      <c r="AD379" s="31">
        <f t="shared" si="96"/>
        <v>-0.79213694633507703</v>
      </c>
      <c r="AE379" s="31">
        <f t="shared" si="97"/>
        <v>-0.62682966862040368</v>
      </c>
      <c r="AF379" s="31">
        <f t="shared" si="98"/>
        <v>-0.76145089181999059</v>
      </c>
      <c r="AG379" s="31"/>
      <c r="AH379">
        <v>1.895450576013098</v>
      </c>
      <c r="AJ379">
        <v>0.46602000796090481</v>
      </c>
      <c r="AK379">
        <v>2</v>
      </c>
      <c r="AL379">
        <v>-0.93204001592180974</v>
      </c>
      <c r="AM379">
        <v>2</v>
      </c>
      <c r="AN379">
        <v>0.16211342891890401</v>
      </c>
      <c r="AO379">
        <v>2</v>
      </c>
      <c r="AP379">
        <v>0</v>
      </c>
      <c r="AQ379">
        <v>2</v>
      </c>
      <c r="AS379">
        <v>0.46602000796090481</v>
      </c>
      <c r="AT379">
        <v>2</v>
      </c>
      <c r="AU379">
        <v>-0.93204001592180974</v>
      </c>
      <c r="AV379">
        <v>2</v>
      </c>
      <c r="AW379">
        <v>-2.064983677696362E-2</v>
      </c>
      <c r="AX379">
        <v>2.4191999999999998E-3</v>
      </c>
      <c r="AY379">
        <v>0.30819853304788808</v>
      </c>
      <c r="AZ379">
        <v>2.4191999999999998E-3</v>
      </c>
      <c r="BB379">
        <f t="shared" si="104"/>
        <v>2.4191999999999998E-3</v>
      </c>
    </row>
    <row r="380" spans="1:54" x14ac:dyDescent="0.3">
      <c r="A380">
        <v>24</v>
      </c>
      <c r="B380" t="s">
        <v>81</v>
      </c>
      <c r="C380" t="s">
        <v>79</v>
      </c>
      <c r="D380" t="s">
        <v>80</v>
      </c>
      <c r="F380" s="22">
        <v>0</v>
      </c>
      <c r="G380" s="22">
        <f t="shared" si="99"/>
        <v>1</v>
      </c>
      <c r="H380" s="26">
        <f t="shared" si="100"/>
        <v>0</v>
      </c>
      <c r="I380" s="38">
        <f t="shared" si="101"/>
        <v>1</v>
      </c>
      <c r="J380">
        <f t="shared" si="80"/>
        <v>0</v>
      </c>
      <c r="K380">
        <f t="shared" si="102"/>
        <v>3</v>
      </c>
      <c r="L380">
        <f t="shared" si="103"/>
        <v>0</v>
      </c>
      <c r="M380" s="31">
        <f t="shared" si="81"/>
        <v>-0.16126900217918155</v>
      </c>
      <c r="N380" s="31">
        <f t="shared" si="82"/>
        <v>-0.12624445504239226</v>
      </c>
      <c r="O380" s="31">
        <f t="shared" si="83"/>
        <v>-0.50473497454755412</v>
      </c>
      <c r="P380" s="31">
        <f t="shared" si="84"/>
        <v>-0.62540649566344564</v>
      </c>
      <c r="Q380" s="31">
        <f t="shared" si="85"/>
        <v>-0.29317192712381857</v>
      </c>
      <c r="R380" s="31">
        <f t="shared" si="86"/>
        <v>-0.56710944622497839</v>
      </c>
      <c r="T380" s="31">
        <f t="shared" si="87"/>
        <v>-0.23488116438748369</v>
      </c>
      <c r="U380" s="31">
        <f t="shared" si="88"/>
        <v>-0.23303442014711909</v>
      </c>
      <c r="V380" s="31">
        <f t="shared" si="89"/>
        <v>-0.5458974354842715</v>
      </c>
      <c r="W380" s="31">
        <f t="shared" si="90"/>
        <v>-0.58126876680904915</v>
      </c>
      <c r="X380" s="31">
        <f t="shared" si="91"/>
        <v>-0.2372150435517944</v>
      </c>
      <c r="Y380" s="31">
        <f t="shared" si="92"/>
        <v>2.2517667728526439E-2</v>
      </c>
      <c r="AA380" s="31">
        <f t="shared" si="93"/>
        <v>-0.78034210345024091</v>
      </c>
      <c r="AB380" s="31">
        <f t="shared" si="94"/>
        <v>-0.76898505904759662</v>
      </c>
      <c r="AC380" s="31">
        <f t="shared" si="95"/>
        <v>-0.85141097773323382</v>
      </c>
      <c r="AD380" s="31">
        <f t="shared" si="96"/>
        <v>-0.87831468530264267</v>
      </c>
      <c r="AE380" s="31">
        <f t="shared" si="97"/>
        <v>-0.78901158883519773</v>
      </c>
      <c r="AF380" s="31">
        <f t="shared" si="98"/>
        <v>-0.34129126657864611</v>
      </c>
      <c r="AG380" s="31"/>
      <c r="AH380">
        <v>0.1655373455825494</v>
      </c>
      <c r="AJ380">
        <v>6.0736435663644908E-2</v>
      </c>
      <c r="AK380">
        <v>0</v>
      </c>
      <c r="AL380">
        <v>-0.93204001592180974</v>
      </c>
      <c r="AM380">
        <v>0</v>
      </c>
      <c r="AN380">
        <v>-0.16211342891890401</v>
      </c>
      <c r="AO380">
        <v>-2</v>
      </c>
      <c r="AP380">
        <v>0</v>
      </c>
      <c r="AQ380">
        <v>-2</v>
      </c>
      <c r="AS380">
        <v>6.0736435663644908E-2</v>
      </c>
      <c r="AT380">
        <v>0</v>
      </c>
      <c r="AU380">
        <v>-0.93204001592180974</v>
      </c>
      <c r="AV380">
        <v>0</v>
      </c>
      <c r="AW380">
        <v>-0.15759028453587881</v>
      </c>
      <c r="AX380">
        <v>-0.17567999999999989</v>
      </c>
      <c r="AY380">
        <v>1.018447324969495</v>
      </c>
      <c r="AZ380">
        <v>-0.17567999999999989</v>
      </c>
      <c r="BB380">
        <f t="shared" si="104"/>
        <v>-0.17567999999999989</v>
      </c>
    </row>
    <row r="381" spans="1:54" x14ac:dyDescent="0.3">
      <c r="A381">
        <v>24</v>
      </c>
      <c r="B381" t="s">
        <v>82</v>
      </c>
      <c r="C381" t="s">
        <v>79</v>
      </c>
      <c r="D381" t="s">
        <v>80</v>
      </c>
      <c r="F381" s="22">
        <v>0</v>
      </c>
      <c r="G381" s="22">
        <f t="shared" si="99"/>
        <v>1</v>
      </c>
      <c r="H381" s="26">
        <f t="shared" si="100"/>
        <v>0</v>
      </c>
      <c r="I381" s="38">
        <f t="shared" si="101"/>
        <v>0</v>
      </c>
      <c r="J381">
        <f t="shared" si="80"/>
        <v>1</v>
      </c>
      <c r="K381">
        <f t="shared" si="102"/>
        <v>3</v>
      </c>
      <c r="L381">
        <f t="shared" si="103"/>
        <v>0</v>
      </c>
      <c r="M381" s="31">
        <f t="shared" si="81"/>
        <v>-0.2579609139638851</v>
      </c>
      <c r="N381" s="31">
        <f t="shared" si="82"/>
        <v>-0.24116708500486556</v>
      </c>
      <c r="O381" s="31">
        <f t="shared" si="83"/>
        <v>-0.69278098274985134</v>
      </c>
      <c r="P381" s="31">
        <f t="shared" si="84"/>
        <v>-0.64738664078746111</v>
      </c>
      <c r="Q381" s="31">
        <f t="shared" si="85"/>
        <v>-0.3048870553821193</v>
      </c>
      <c r="R381" s="31">
        <f t="shared" si="86"/>
        <v>-0.6927162607917795</v>
      </c>
      <c r="T381" s="31">
        <f t="shared" si="87"/>
        <v>-0.29636879698858098</v>
      </c>
      <c r="U381" s="31">
        <f t="shared" si="88"/>
        <v>-0.29750418943035167</v>
      </c>
      <c r="V381" s="31">
        <f t="shared" si="89"/>
        <v>-0.48280248994080166</v>
      </c>
      <c r="W381" s="31">
        <f t="shared" si="90"/>
        <v>-0.53118831984331283</v>
      </c>
      <c r="X381" s="31">
        <f t="shared" si="91"/>
        <v>-0.25712538726286727</v>
      </c>
      <c r="Y381" s="31">
        <f t="shared" si="92"/>
        <v>-0.36697396661473736</v>
      </c>
      <c r="AA381" s="31">
        <f t="shared" si="93"/>
        <v>-0.76889100066315752</v>
      </c>
      <c r="AB381" s="31">
        <f t="shared" si="94"/>
        <v>-0.76959546179251415</v>
      </c>
      <c r="AC381" s="31">
        <f t="shared" si="95"/>
        <v>-0.80258739443413052</v>
      </c>
      <c r="AD381" s="31">
        <f t="shared" si="96"/>
        <v>-0.85754964909850495</v>
      </c>
      <c r="AE381" s="31">
        <f t="shared" si="97"/>
        <v>-0.80556520699989731</v>
      </c>
      <c r="AF381" s="31">
        <f t="shared" si="98"/>
        <v>-0.66645768673903183</v>
      </c>
      <c r="AG381" s="31"/>
      <c r="AH381">
        <v>1.385389707231871</v>
      </c>
      <c r="AJ381">
        <v>-6.0736435663644908E-2</v>
      </c>
      <c r="AK381">
        <v>0</v>
      </c>
      <c r="AL381">
        <v>-0.93204001592180974</v>
      </c>
      <c r="AM381">
        <v>0</v>
      </c>
      <c r="AN381">
        <v>0.16211342891890401</v>
      </c>
      <c r="AO381">
        <v>2</v>
      </c>
      <c r="AP381">
        <v>0</v>
      </c>
      <c r="AQ381">
        <v>2</v>
      </c>
      <c r="AS381">
        <v>-6.0736435663644908E-2</v>
      </c>
      <c r="AT381">
        <v>0</v>
      </c>
      <c r="AU381">
        <v>-0.93204001592180974</v>
      </c>
      <c r="AV381">
        <v>0</v>
      </c>
      <c r="AW381">
        <v>0.1422813707164868</v>
      </c>
      <c r="AX381">
        <v>0.16646399999999989</v>
      </c>
      <c r="AY381">
        <v>-0.69210764211235953</v>
      </c>
      <c r="AZ381">
        <v>0.16646399999999989</v>
      </c>
      <c r="BB381">
        <f t="shared" si="104"/>
        <v>0.16646399999999989</v>
      </c>
    </row>
    <row r="382" spans="1:54" x14ac:dyDescent="0.3">
      <c r="A382">
        <v>24</v>
      </c>
      <c r="B382" t="s">
        <v>83</v>
      </c>
      <c r="C382" t="s">
        <v>79</v>
      </c>
      <c r="D382" t="s">
        <v>80</v>
      </c>
      <c r="F382" s="22">
        <v>0</v>
      </c>
      <c r="G382" s="22">
        <f t="shared" si="99"/>
        <v>0</v>
      </c>
      <c r="H382" s="26">
        <f t="shared" si="100"/>
        <v>0</v>
      </c>
      <c r="I382" s="38">
        <f t="shared" si="101"/>
        <v>0</v>
      </c>
      <c r="J382">
        <f t="shared" si="80"/>
        <v>1</v>
      </c>
      <c r="K382">
        <f t="shared" si="102"/>
        <v>3</v>
      </c>
      <c r="L382">
        <f t="shared" si="103"/>
        <v>0</v>
      </c>
      <c r="M382" s="31">
        <f t="shared" si="81"/>
        <v>1.3658255453662549</v>
      </c>
      <c r="N382" s="31">
        <f t="shared" si="82"/>
        <v>1.3659673659673657</v>
      </c>
      <c r="O382" s="31">
        <f t="shared" si="83"/>
        <v>0.32173279932662219</v>
      </c>
      <c r="P382" s="31">
        <f t="shared" si="84"/>
        <v>2.2758231338800381</v>
      </c>
      <c r="Q382" s="31">
        <f t="shared" si="85"/>
        <v>-0.11806716654842869</v>
      </c>
      <c r="R382" s="31">
        <f t="shared" si="86"/>
        <v>1.169728677211445</v>
      </c>
      <c r="T382" s="31">
        <f t="shared" si="87"/>
        <v>0.42864475894470244</v>
      </c>
      <c r="U382" s="31">
        <f t="shared" si="88"/>
        <v>0.39024147704349965</v>
      </c>
      <c r="V382" s="31">
        <f t="shared" si="89"/>
        <v>9.5192761385649458E-2</v>
      </c>
      <c r="W382" s="31">
        <f t="shared" si="90"/>
        <v>1.7612182999468475</v>
      </c>
      <c r="X382" s="31">
        <f t="shared" si="91"/>
        <v>0.15006171750693392</v>
      </c>
      <c r="Y382" s="31">
        <f t="shared" si="92"/>
        <v>0.54416544648266718</v>
      </c>
      <c r="AA382" s="31">
        <f t="shared" si="93"/>
        <v>-0.59501754295398468</v>
      </c>
      <c r="AB382" s="31">
        <f t="shared" si="94"/>
        <v>-0.60880927651715744</v>
      </c>
      <c r="AC382" s="31">
        <f t="shared" si="95"/>
        <v>-0.62831497223099042</v>
      </c>
      <c r="AD382" s="31">
        <f t="shared" si="96"/>
        <v>-5.8413599039494155E-2</v>
      </c>
      <c r="AE382" s="31">
        <f t="shared" si="97"/>
        <v>-0.62070082453685671</v>
      </c>
      <c r="AF382" s="31">
        <f t="shared" si="98"/>
        <v>-0.23606668514096091</v>
      </c>
      <c r="AG382" s="31"/>
      <c r="AH382">
        <v>-3.446377628827519</v>
      </c>
      <c r="AJ382">
        <v>-0.46602000796090481</v>
      </c>
      <c r="AK382">
        <v>-2</v>
      </c>
      <c r="AL382">
        <v>-0.93204001592180974</v>
      </c>
      <c r="AM382">
        <v>-2</v>
      </c>
      <c r="AN382">
        <v>-0.16211342891890401</v>
      </c>
      <c r="AO382">
        <v>-2</v>
      </c>
      <c r="AP382">
        <v>0</v>
      </c>
      <c r="AQ382">
        <v>-2</v>
      </c>
      <c r="AS382">
        <v>-0.46602000796090481</v>
      </c>
      <c r="AT382">
        <v>-2</v>
      </c>
      <c r="AU382">
        <v>-0.93204001592180974</v>
      </c>
      <c r="AV382">
        <v>-2</v>
      </c>
      <c r="AW382">
        <v>3.5958750596355643E-2</v>
      </c>
      <c r="AX382">
        <v>6.7968000000000004E-3</v>
      </c>
      <c r="AY382">
        <v>-0.63453821590502391</v>
      </c>
      <c r="AZ382">
        <v>6.7968000000000004E-3</v>
      </c>
      <c r="BB382">
        <f t="shared" si="104"/>
        <v>6.7968000000000004E-3</v>
      </c>
    </row>
    <row r="383" spans="1:54" x14ac:dyDescent="0.3">
      <c r="A383">
        <v>24</v>
      </c>
      <c r="B383" t="s">
        <v>84</v>
      </c>
      <c r="C383" t="s">
        <v>79</v>
      </c>
      <c r="D383" t="s">
        <v>80</v>
      </c>
      <c r="F383" s="22">
        <v>0</v>
      </c>
      <c r="G383" s="22">
        <f t="shared" si="99"/>
        <v>1</v>
      </c>
      <c r="H383" s="26">
        <f t="shared" si="100"/>
        <v>0</v>
      </c>
      <c r="I383" s="38">
        <f t="shared" si="101"/>
        <v>0</v>
      </c>
      <c r="J383">
        <f t="shared" si="80"/>
        <v>1</v>
      </c>
      <c r="K383">
        <f t="shared" si="102"/>
        <v>3</v>
      </c>
      <c r="L383">
        <f t="shared" si="103"/>
        <v>0</v>
      </c>
      <c r="M383" s="31">
        <f t="shared" si="81"/>
        <v>2.9926616613081505</v>
      </c>
      <c r="N383" s="31">
        <f t="shared" si="82"/>
        <v>3.0017772539019321</v>
      </c>
      <c r="O383" s="31">
        <f t="shared" si="83"/>
        <v>2.5695079254146309</v>
      </c>
      <c r="P383" s="31">
        <f t="shared" si="84"/>
        <v>4.7141648369768028</v>
      </c>
      <c r="Q383" s="31">
        <f t="shared" si="85"/>
        <v>-0.11082026863405661</v>
      </c>
      <c r="R383" s="31">
        <f t="shared" si="86"/>
        <v>5.5875937430558267</v>
      </c>
      <c r="T383" s="31">
        <f t="shared" si="87"/>
        <v>1.0053779370420617</v>
      </c>
      <c r="U383" s="31">
        <f t="shared" si="88"/>
        <v>0.89302390384656039</v>
      </c>
      <c r="V383" s="31">
        <f t="shared" si="89"/>
        <v>0.93653451526778131</v>
      </c>
      <c r="W383" s="31">
        <f t="shared" si="90"/>
        <v>3.3731344377449659</v>
      </c>
      <c r="X383" s="31">
        <f t="shared" si="91"/>
        <v>0.20372747782072892</v>
      </c>
      <c r="Y383" s="31">
        <f t="shared" si="92"/>
        <v>1.3499215135243632</v>
      </c>
      <c r="AA383" s="31">
        <f t="shared" si="93"/>
        <v>-0.32247528312015533</v>
      </c>
      <c r="AB383" s="31">
        <f t="shared" si="94"/>
        <v>-0.38817042770054755</v>
      </c>
      <c r="AC383" s="31">
        <f t="shared" si="95"/>
        <v>-0.3331829647884883</v>
      </c>
      <c r="AD383" s="31">
        <f t="shared" si="96"/>
        <v>0.59060700879121253</v>
      </c>
      <c r="AE383" s="31">
        <f t="shared" si="97"/>
        <v>-0.62793170092952133</v>
      </c>
      <c r="AF383" s="31">
        <f t="shared" si="98"/>
        <v>0.1890007599668313</v>
      </c>
      <c r="AG383" s="31"/>
      <c r="AH383">
        <v>-3.446377628827519</v>
      </c>
      <c r="AJ383">
        <v>-0.46602000796090481</v>
      </c>
      <c r="AK383">
        <v>-2</v>
      </c>
      <c r="AL383">
        <v>-0.93204001592180974</v>
      </c>
      <c r="AM383">
        <v>-2</v>
      </c>
      <c r="AN383">
        <v>-0.16211342891890401</v>
      </c>
      <c r="AO383">
        <v>-2</v>
      </c>
      <c r="AP383">
        <v>0</v>
      </c>
      <c r="AQ383">
        <v>-2</v>
      </c>
      <c r="AS383">
        <v>-0.46602000796090481</v>
      </c>
      <c r="AT383">
        <v>-2</v>
      </c>
      <c r="AU383">
        <v>-0.93204001592180974</v>
      </c>
      <c r="AV383">
        <v>-2</v>
      </c>
      <c r="AW383">
        <v>3.5958750596355643E-2</v>
      </c>
      <c r="AX383">
        <v>6.7968000000000004E-3</v>
      </c>
      <c r="AY383">
        <v>-0.63453821590502391</v>
      </c>
      <c r="AZ383">
        <v>6.7968000000000004E-3</v>
      </c>
      <c r="BB383">
        <f t="shared" si="104"/>
        <v>6.7968000000000004E-3</v>
      </c>
    </row>
    <row r="384" spans="1:54" x14ac:dyDescent="0.3">
      <c r="A384">
        <v>24</v>
      </c>
      <c r="B384" t="s">
        <v>85</v>
      </c>
      <c r="C384" t="s">
        <v>79</v>
      </c>
      <c r="D384" t="s">
        <v>80</v>
      </c>
      <c r="F384" s="22">
        <v>0</v>
      </c>
      <c r="G384" s="22">
        <f t="shared" si="99"/>
        <v>0</v>
      </c>
      <c r="H384" s="26">
        <f t="shared" si="100"/>
        <v>0</v>
      </c>
      <c r="I384" s="38">
        <f t="shared" si="101"/>
        <v>0</v>
      </c>
      <c r="J384">
        <f t="shared" si="80"/>
        <v>1</v>
      </c>
      <c r="K384">
        <f t="shared" si="102"/>
        <v>3</v>
      </c>
      <c r="L384">
        <f t="shared" si="103"/>
        <v>0</v>
      </c>
      <c r="M384" s="31">
        <f t="shared" si="81"/>
        <v>-9.6422306671801461E-2</v>
      </c>
      <c r="N384" s="31">
        <f t="shared" si="82"/>
        <v>-8.1652270864289847E-2</v>
      </c>
      <c r="O384" s="31">
        <f t="shared" si="83"/>
        <v>-0.89336499310695661</v>
      </c>
      <c r="P384" s="31">
        <f t="shared" si="84"/>
        <v>-0.74814208260443416</v>
      </c>
      <c r="Q384" s="31">
        <f t="shared" si="85"/>
        <v>-0.31014370189024049</v>
      </c>
      <c r="R384" s="31">
        <f t="shared" si="86"/>
        <v>-0.6509599779279831</v>
      </c>
      <c r="T384" s="31">
        <f t="shared" si="87"/>
        <v>-0.17310621550105332</v>
      </c>
      <c r="U384" s="31">
        <f t="shared" si="88"/>
        <v>-0.19199298668478454</v>
      </c>
      <c r="V384" s="31">
        <f t="shared" si="89"/>
        <v>-0.68444542623578508</v>
      </c>
      <c r="W384" s="31">
        <f t="shared" si="90"/>
        <v>-0.54069659536292058</v>
      </c>
      <c r="X384" s="31">
        <f t="shared" si="91"/>
        <v>-0.26615253150920898</v>
      </c>
      <c r="Y384" s="31">
        <f t="shared" si="92"/>
        <v>-0.23684482840969159</v>
      </c>
      <c r="AA384" s="31">
        <f t="shared" si="93"/>
        <v>-0.71726183511906705</v>
      </c>
      <c r="AB384" s="31">
        <f t="shared" si="94"/>
        <v>-0.73396899257447479</v>
      </c>
      <c r="AC384" s="31">
        <f t="shared" si="95"/>
        <v>-0.891986745590301</v>
      </c>
      <c r="AD384" s="31">
        <f t="shared" si="96"/>
        <v>-0.84093519384184023</v>
      </c>
      <c r="AE384" s="31">
        <f t="shared" si="97"/>
        <v>-0.80187148325942015</v>
      </c>
      <c r="AF384" s="31">
        <f t="shared" si="98"/>
        <v>-0.58262431856737507</v>
      </c>
      <c r="AG384" s="31"/>
      <c r="AH384">
        <v>1.385389707231871</v>
      </c>
      <c r="AJ384">
        <v>-6.0736435663644908E-2</v>
      </c>
      <c r="AK384">
        <v>0</v>
      </c>
      <c r="AL384">
        <v>-0.93204001592180974</v>
      </c>
      <c r="AM384">
        <v>0</v>
      </c>
      <c r="AN384">
        <v>0.16211342891890401</v>
      </c>
      <c r="AO384">
        <v>2</v>
      </c>
      <c r="AP384">
        <v>0</v>
      </c>
      <c r="AQ384">
        <v>2</v>
      </c>
      <c r="AS384">
        <v>-6.0736435663644908E-2</v>
      </c>
      <c r="AT384">
        <v>0</v>
      </c>
      <c r="AU384">
        <v>-0.93204001592180974</v>
      </c>
      <c r="AV384">
        <v>0</v>
      </c>
      <c r="AW384">
        <v>0.1422813707164868</v>
      </c>
      <c r="AX384">
        <v>0.16646399999999989</v>
      </c>
      <c r="AY384">
        <v>-0.69210764211235953</v>
      </c>
      <c r="AZ384">
        <v>0.16646399999999989</v>
      </c>
      <c r="BB384">
        <f t="shared" si="104"/>
        <v>0.16646399999999989</v>
      </c>
    </row>
    <row r="385" spans="1:54" x14ac:dyDescent="0.3">
      <c r="A385">
        <v>24</v>
      </c>
      <c r="B385" t="s">
        <v>86</v>
      </c>
      <c r="C385" t="s">
        <v>79</v>
      </c>
      <c r="D385" t="s">
        <v>80</v>
      </c>
      <c r="F385" s="22">
        <v>0</v>
      </c>
      <c r="G385" s="22">
        <f t="shared" si="99"/>
        <v>0</v>
      </c>
      <c r="H385" s="26">
        <f t="shared" si="100"/>
        <v>0</v>
      </c>
      <c r="I385" s="38">
        <f t="shared" si="101"/>
        <v>1</v>
      </c>
      <c r="J385">
        <f t="shared" si="80"/>
        <v>0</v>
      </c>
      <c r="K385">
        <f t="shared" si="102"/>
        <v>3</v>
      </c>
      <c r="L385">
        <f t="shared" si="103"/>
        <v>0</v>
      </c>
      <c r="M385" s="31">
        <f t="shared" si="81"/>
        <v>-0.20981313743115812</v>
      </c>
      <c r="N385" s="31">
        <f t="shared" si="82"/>
        <v>-0.18408437494811877</v>
      </c>
      <c r="O385" s="31">
        <f t="shared" si="83"/>
        <v>-0.26928253832716692</v>
      </c>
      <c r="P385" s="31">
        <f t="shared" si="84"/>
        <v>-0.43478649411746584</v>
      </c>
      <c r="Q385" s="31">
        <f t="shared" si="85"/>
        <v>-0.28731265967234587</v>
      </c>
      <c r="R385" s="31">
        <f t="shared" si="86"/>
        <v>-0.70151389928139418</v>
      </c>
      <c r="T385" s="31">
        <f t="shared" si="87"/>
        <v>-0.26846704305031066</v>
      </c>
      <c r="U385" s="31">
        <f t="shared" si="88"/>
        <v>-0.26446072919241748</v>
      </c>
      <c r="V385" s="31">
        <f t="shared" si="89"/>
        <v>-0.42488659528753614</v>
      </c>
      <c r="W385" s="31">
        <f t="shared" si="90"/>
        <v>-0.41965353784800624</v>
      </c>
      <c r="X385" s="31">
        <f t="shared" si="91"/>
        <v>-0.22697286255832733</v>
      </c>
      <c r="Y385" s="31">
        <f t="shared" si="92"/>
        <v>-0.32141497331343138</v>
      </c>
      <c r="AA385" s="31">
        <f t="shared" si="93"/>
        <v>-0.78759480444282604</v>
      </c>
      <c r="AB385" s="31">
        <f t="shared" si="94"/>
        <v>-0.77930556756203084</v>
      </c>
      <c r="AC385" s="31">
        <f t="shared" si="95"/>
        <v>-0.82100426936317694</v>
      </c>
      <c r="AD385" s="31">
        <f t="shared" si="96"/>
        <v>-0.84711640490081519</v>
      </c>
      <c r="AE385" s="31">
        <f t="shared" si="97"/>
        <v>-0.78957088187176794</v>
      </c>
      <c r="AF385" s="31">
        <f t="shared" si="98"/>
        <v>-0.57400874618573627</v>
      </c>
      <c r="AG385" s="31"/>
      <c r="AH385">
        <v>0.1655373455825494</v>
      </c>
      <c r="AJ385">
        <v>6.0736435663644908E-2</v>
      </c>
      <c r="AK385">
        <v>0</v>
      </c>
      <c r="AL385">
        <v>-0.93204001592180974</v>
      </c>
      <c r="AM385">
        <v>0</v>
      </c>
      <c r="AN385">
        <v>-0.16211342891890401</v>
      </c>
      <c r="AO385">
        <v>-2</v>
      </c>
      <c r="AP385">
        <v>0</v>
      </c>
      <c r="AQ385">
        <v>-2</v>
      </c>
      <c r="AS385">
        <v>6.0736435663644908E-2</v>
      </c>
      <c r="AT385">
        <v>0</v>
      </c>
      <c r="AU385">
        <v>-0.93204001592180974</v>
      </c>
      <c r="AV385">
        <v>0</v>
      </c>
      <c r="AW385">
        <v>-0.15759028453587881</v>
      </c>
      <c r="AX385">
        <v>-0.17567999999999989</v>
      </c>
      <c r="AY385">
        <v>1.018447324969495</v>
      </c>
      <c r="AZ385">
        <v>-0.17567999999999989</v>
      </c>
      <c r="BB385">
        <f t="shared" si="104"/>
        <v>-0.17567999999999989</v>
      </c>
    </row>
    <row r="386" spans="1:54" x14ac:dyDescent="0.3">
      <c r="A386">
        <v>24</v>
      </c>
      <c r="B386" t="s">
        <v>87</v>
      </c>
      <c r="C386" t="s">
        <v>79</v>
      </c>
      <c r="D386" t="s">
        <v>80</v>
      </c>
      <c r="F386" s="22">
        <v>0</v>
      </c>
      <c r="G386" s="22">
        <f t="shared" si="99"/>
        <v>1</v>
      </c>
      <c r="H386" s="26">
        <f t="shared" si="100"/>
        <v>1</v>
      </c>
      <c r="I386" s="38">
        <f t="shared" si="101"/>
        <v>0</v>
      </c>
      <c r="J386">
        <f t="shared" si="80"/>
        <v>1</v>
      </c>
      <c r="K386">
        <f t="shared" si="102"/>
        <v>3</v>
      </c>
      <c r="L386">
        <f t="shared" si="103"/>
        <v>3</v>
      </c>
      <c r="M386" s="31">
        <f t="shared" si="81"/>
        <v>-0.41410054194886431</v>
      </c>
      <c r="N386" s="31">
        <f t="shared" si="82"/>
        <v>-0.40187548473862506</v>
      </c>
      <c r="O386" s="31">
        <f t="shared" si="83"/>
        <v>-0.54524523263944535</v>
      </c>
      <c r="P386" s="31">
        <f t="shared" si="84"/>
        <v>-0.69708709834776295</v>
      </c>
      <c r="Q386" s="31">
        <f t="shared" si="85"/>
        <v>-0.12118573379872635</v>
      </c>
      <c r="R386" s="31">
        <f t="shared" si="86"/>
        <v>-0.71099897561412484</v>
      </c>
      <c r="T386" s="31">
        <f t="shared" si="87"/>
        <v>-0.35526847395543615</v>
      </c>
      <c r="U386" s="31">
        <f t="shared" si="88"/>
        <v>-0.39447762729433472</v>
      </c>
      <c r="V386" s="31">
        <f t="shared" si="89"/>
        <v>-0.40712462406834266</v>
      </c>
      <c r="W386" s="31">
        <f t="shared" si="90"/>
        <v>-0.573448973903811</v>
      </c>
      <c r="X386" s="31">
        <f t="shared" si="91"/>
        <v>0.15205677312865806</v>
      </c>
      <c r="Y386" s="31">
        <f t="shared" si="92"/>
        <v>-0.31782772205562232</v>
      </c>
      <c r="AA386" s="31">
        <f t="shared" si="93"/>
        <v>-0.75970555446393306</v>
      </c>
      <c r="AB386" s="31">
        <f t="shared" si="94"/>
        <v>-0.78950549354504629</v>
      </c>
      <c r="AC386" s="31">
        <f t="shared" si="95"/>
        <v>-0.79078858522423312</v>
      </c>
      <c r="AD386" s="31">
        <f t="shared" si="96"/>
        <v>-0.82635785219575941</v>
      </c>
      <c r="AE386" s="31">
        <f t="shared" si="97"/>
        <v>-0.6119919584121758</v>
      </c>
      <c r="AF386" s="31">
        <f t="shared" si="98"/>
        <v>-0.63511549642736242</v>
      </c>
      <c r="AG386" s="31"/>
      <c r="AH386">
        <v>1.895450576013098</v>
      </c>
      <c r="AJ386">
        <v>0.46602000796090481</v>
      </c>
      <c r="AK386">
        <v>2</v>
      </c>
      <c r="AL386">
        <v>-0.93204001592180974</v>
      </c>
      <c r="AM386">
        <v>2</v>
      </c>
      <c r="AN386">
        <v>0.16211342891890401</v>
      </c>
      <c r="AO386">
        <v>2</v>
      </c>
      <c r="AP386">
        <v>0</v>
      </c>
      <c r="AQ386">
        <v>2</v>
      </c>
      <c r="AS386">
        <v>0.46602000796090481</v>
      </c>
      <c r="AT386">
        <v>2</v>
      </c>
      <c r="AU386">
        <v>-0.93204001592180974</v>
      </c>
      <c r="AV386">
        <v>2</v>
      </c>
      <c r="AW386">
        <v>-2.064983677696362E-2</v>
      </c>
      <c r="AX386">
        <v>2.4191999999999998E-3</v>
      </c>
      <c r="AY386">
        <v>0.30819853304788808</v>
      </c>
      <c r="AZ386">
        <v>2.4191999999999998E-3</v>
      </c>
      <c r="BB386">
        <f t="shared" si="104"/>
        <v>2.4191999999999998E-3</v>
      </c>
    </row>
    <row r="387" spans="1:54" x14ac:dyDescent="0.3">
      <c r="A387">
        <v>24</v>
      </c>
      <c r="B387" t="s">
        <v>88</v>
      </c>
      <c r="C387" t="s">
        <v>89</v>
      </c>
      <c r="D387" t="s">
        <v>80</v>
      </c>
      <c r="F387" s="22">
        <v>0</v>
      </c>
      <c r="G387" s="22">
        <f t="shared" si="99"/>
        <v>0</v>
      </c>
      <c r="H387" s="26">
        <f t="shared" si="100"/>
        <v>0</v>
      </c>
      <c r="I387" s="38">
        <f t="shared" si="101"/>
        <v>1</v>
      </c>
      <c r="J387">
        <f t="shared" si="80"/>
        <v>0</v>
      </c>
      <c r="K387">
        <f t="shared" si="102"/>
        <v>3</v>
      </c>
      <c r="L387">
        <f t="shared" si="103"/>
        <v>0</v>
      </c>
      <c r="M387" s="31">
        <f t="shared" si="81"/>
        <v>-0.22281778594640436</v>
      </c>
      <c r="N387" s="31">
        <f t="shared" si="82"/>
        <v>-0.2227611290289592</v>
      </c>
      <c r="O387" s="31">
        <f t="shared" si="83"/>
        <v>-0.69972351052884352</v>
      </c>
      <c r="P387" s="31">
        <f t="shared" si="84"/>
        <v>-0.37478130527460113</v>
      </c>
      <c r="Q387" s="31">
        <f t="shared" si="85"/>
        <v>-4.924246682630512E-2</v>
      </c>
      <c r="R387" s="31">
        <f t="shared" si="86"/>
        <v>-0.81621579150389945</v>
      </c>
      <c r="T387" s="31">
        <f t="shared" si="87"/>
        <v>-0.26129086110916117</v>
      </c>
      <c r="U387" s="31">
        <f t="shared" si="88"/>
        <v>-0.29414438899204159</v>
      </c>
      <c r="V387" s="31">
        <f t="shared" si="89"/>
        <v>-0.60087765901653445</v>
      </c>
      <c r="W387" s="31">
        <f t="shared" si="90"/>
        <v>-0.20751420236371632</v>
      </c>
      <c r="X387" s="31">
        <f t="shared" si="91"/>
        <v>0.40952838879721432</v>
      </c>
      <c r="Y387" s="31">
        <f t="shared" si="92"/>
        <v>-0.44987983803344583</v>
      </c>
      <c r="AA387" s="31">
        <f t="shared" si="93"/>
        <v>-0.65404540672701539</v>
      </c>
      <c r="AB387" s="31">
        <f t="shared" si="94"/>
        <v>-0.69041539933587404</v>
      </c>
      <c r="AC387" s="31">
        <f t="shared" si="95"/>
        <v>-0.80971441602277372</v>
      </c>
      <c r="AD387" s="31">
        <f t="shared" si="96"/>
        <v>-0.59175583393244324</v>
      </c>
      <c r="AE387" s="31">
        <f t="shared" si="97"/>
        <v>-0.42744657119748508</v>
      </c>
      <c r="AF387" s="31">
        <f t="shared" si="98"/>
        <v>-0.67586268671686933</v>
      </c>
      <c r="AG387" s="31"/>
      <c r="AH387">
        <v>1.0950038293193931</v>
      </c>
      <c r="AJ387">
        <v>-2.6428609379167001</v>
      </c>
      <c r="AK387">
        <v>-2</v>
      </c>
      <c r="AL387">
        <v>2.3668064104590401</v>
      </c>
      <c r="AM387">
        <v>-2</v>
      </c>
      <c r="AN387">
        <v>0.32422685783780791</v>
      </c>
      <c r="AO387">
        <v>4</v>
      </c>
      <c r="AP387">
        <v>0</v>
      </c>
      <c r="AQ387">
        <v>4</v>
      </c>
      <c r="AS387">
        <v>-2.6428609379167001</v>
      </c>
      <c r="AT387">
        <v>-2</v>
      </c>
      <c r="AU387">
        <v>2.3668064104590401</v>
      </c>
      <c r="AV387">
        <v>-2</v>
      </c>
      <c r="AW387">
        <v>-0.50009111163483</v>
      </c>
      <c r="AX387">
        <v>-0.1629849599999999</v>
      </c>
      <c r="AY387">
        <v>-0.35201444781919228</v>
      </c>
      <c r="AZ387">
        <v>-0.1629849599999999</v>
      </c>
      <c r="BB387">
        <f t="shared" si="104"/>
        <v>-0.1629849599999999</v>
      </c>
    </row>
    <row r="388" spans="1:54" x14ac:dyDescent="0.3">
      <c r="A388">
        <v>24</v>
      </c>
      <c r="B388" t="s">
        <v>90</v>
      </c>
      <c r="C388" t="s">
        <v>89</v>
      </c>
      <c r="D388" t="s">
        <v>80</v>
      </c>
      <c r="F388" s="22">
        <v>0</v>
      </c>
      <c r="G388" s="22">
        <f t="shared" si="99"/>
        <v>1</v>
      </c>
      <c r="H388" s="26">
        <f t="shared" si="100"/>
        <v>0</v>
      </c>
      <c r="I388" s="38">
        <f t="shared" si="101"/>
        <v>1</v>
      </c>
      <c r="J388">
        <f t="shared" si="80"/>
        <v>0</v>
      </c>
      <c r="K388">
        <f t="shared" si="102"/>
        <v>3</v>
      </c>
      <c r="L388">
        <f t="shared" si="103"/>
        <v>0</v>
      </c>
      <c r="M388" s="31">
        <f t="shared" si="81"/>
        <v>-0.26861731363731273</v>
      </c>
      <c r="N388" s="31">
        <f t="shared" si="82"/>
        <v>-0.25668351074860479</v>
      </c>
      <c r="O388" s="31">
        <f t="shared" si="83"/>
        <v>-0.58999322903860174</v>
      </c>
      <c r="P388" s="31">
        <f t="shared" si="84"/>
        <v>-0.70944868578502596</v>
      </c>
      <c r="Q388" s="31">
        <f t="shared" si="85"/>
        <v>-0.35539660905273956</v>
      </c>
      <c r="R388" s="31">
        <f t="shared" si="86"/>
        <v>-0.66645797300518406</v>
      </c>
      <c r="T388" s="31">
        <f t="shared" si="87"/>
        <v>-0.26578523629148648</v>
      </c>
      <c r="U388" s="31">
        <f t="shared" si="88"/>
        <v>-0.27706987938827027</v>
      </c>
      <c r="V388" s="31">
        <f t="shared" si="89"/>
        <v>-0.47358381612683237</v>
      </c>
      <c r="W388" s="31">
        <f t="shared" si="90"/>
        <v>-0.6348031756560959</v>
      </c>
      <c r="X388" s="31">
        <f t="shared" si="91"/>
        <v>-0.28863727072213757</v>
      </c>
      <c r="Y388" s="31">
        <f t="shared" si="92"/>
        <v>-0.11894514516406816</v>
      </c>
      <c r="AA388" s="31">
        <f t="shared" si="93"/>
        <v>-0.72671162661981359</v>
      </c>
      <c r="AB388" s="31">
        <f t="shared" si="94"/>
        <v>-0.73544646047254303</v>
      </c>
      <c r="AC388" s="31">
        <f t="shared" si="95"/>
        <v>-0.76833138248358668</v>
      </c>
      <c r="AD388" s="31">
        <f t="shared" si="96"/>
        <v>-0.86666566362211328</v>
      </c>
      <c r="AE388" s="31">
        <f t="shared" si="97"/>
        <v>-0.7660939593522158</v>
      </c>
      <c r="AF388" s="31">
        <f t="shared" si="98"/>
        <v>-0.43147748307811901</v>
      </c>
      <c r="AG388" s="31"/>
      <c r="AH388">
        <v>0.57958493522613219</v>
      </c>
      <c r="AJ388">
        <v>1.5893480506676001</v>
      </c>
      <c r="AK388">
        <v>-2</v>
      </c>
      <c r="AL388">
        <v>0.55078650863367951</v>
      </c>
      <c r="AM388">
        <v>-2</v>
      </c>
      <c r="AN388">
        <v>-0.32422685783780791</v>
      </c>
      <c r="AO388">
        <v>-4</v>
      </c>
      <c r="AP388">
        <v>0</v>
      </c>
      <c r="AQ388">
        <v>-4</v>
      </c>
      <c r="AS388">
        <v>1.5893480506676001</v>
      </c>
      <c r="AT388">
        <v>-2</v>
      </c>
      <c r="AU388">
        <v>0.55078650863367951</v>
      </c>
      <c r="AV388">
        <v>-2</v>
      </c>
      <c r="AW388">
        <v>0.27909232292193842</v>
      </c>
      <c r="AX388">
        <v>-5.1839999999999997E-2</v>
      </c>
      <c r="AY388">
        <v>-1.165950357464455</v>
      </c>
      <c r="AZ388">
        <v>-5.1839999999999997E-2</v>
      </c>
      <c r="BB388">
        <f t="shared" si="104"/>
        <v>-5.1839999999999997E-2</v>
      </c>
    </row>
    <row r="389" spans="1:54" x14ac:dyDescent="0.3">
      <c r="A389">
        <v>24</v>
      </c>
      <c r="B389" t="s">
        <v>91</v>
      </c>
      <c r="C389" t="s">
        <v>89</v>
      </c>
      <c r="D389" t="s">
        <v>80</v>
      </c>
      <c r="F389" s="22">
        <v>0</v>
      </c>
      <c r="G389" s="22">
        <f t="shared" si="99"/>
        <v>1</v>
      </c>
      <c r="H389" s="26">
        <f t="shared" si="100"/>
        <v>1</v>
      </c>
      <c r="I389" s="38">
        <f t="shared" si="101"/>
        <v>0</v>
      </c>
      <c r="J389">
        <f t="shared" si="80"/>
        <v>1</v>
      </c>
      <c r="K389">
        <f t="shared" si="102"/>
        <v>3</v>
      </c>
      <c r="L389">
        <f t="shared" si="103"/>
        <v>3</v>
      </c>
      <c r="M389" s="31">
        <f t="shared" si="81"/>
        <v>-0.42683041965792212</v>
      </c>
      <c r="N389" s="31">
        <f t="shared" si="82"/>
        <v>-0.41736622855178329</v>
      </c>
      <c r="O389" s="31">
        <f t="shared" si="83"/>
        <v>-0.76692192629527989</v>
      </c>
      <c r="P389" s="31">
        <f t="shared" si="84"/>
        <v>-0.78294245962247555</v>
      </c>
      <c r="Q389" s="31">
        <f t="shared" si="85"/>
        <v>-0.36675364577341618</v>
      </c>
      <c r="R389" s="31">
        <f t="shared" si="86"/>
        <v>-0.80519951242570786</v>
      </c>
      <c r="T389" s="31">
        <f t="shared" si="87"/>
        <v>-0.34369592921582309</v>
      </c>
      <c r="U389" s="31">
        <f t="shared" si="88"/>
        <v>-0.37868452596085661</v>
      </c>
      <c r="V389" s="31">
        <f t="shared" si="89"/>
        <v>-0.52306223754348324</v>
      </c>
      <c r="W389" s="31">
        <f t="shared" si="90"/>
        <v>-0.64010047042317963</v>
      </c>
      <c r="X389" s="31">
        <f t="shared" si="91"/>
        <v>-0.30044874427936913</v>
      </c>
      <c r="Y389" s="31">
        <f t="shared" si="92"/>
        <v>-0.45190454074960229</v>
      </c>
      <c r="AA389" s="31">
        <f t="shared" si="93"/>
        <v>-0.72983339691068894</v>
      </c>
      <c r="AB389" s="31">
        <f t="shared" si="94"/>
        <v>-0.76261108293922042</v>
      </c>
      <c r="AC389" s="31">
        <f t="shared" si="95"/>
        <v>-0.79008969489771408</v>
      </c>
      <c r="AD389" s="31">
        <f t="shared" si="96"/>
        <v>-0.85030433311212228</v>
      </c>
      <c r="AE389" s="31">
        <f t="shared" si="97"/>
        <v>-0.77648887084771012</v>
      </c>
      <c r="AF389" s="31">
        <f t="shared" si="98"/>
        <v>-0.70758409640516684</v>
      </c>
      <c r="AG389" s="31"/>
      <c r="AH389">
        <v>1.1474558147111951</v>
      </c>
      <c r="AJ389">
        <v>3.858711654808479</v>
      </c>
      <c r="AK389">
        <v>8</v>
      </c>
      <c r="AL389">
        <v>0.55078650863367951</v>
      </c>
      <c r="AM389">
        <v>8</v>
      </c>
      <c r="AN389">
        <v>0.32422685783780791</v>
      </c>
      <c r="AO389">
        <v>4</v>
      </c>
      <c r="AP389">
        <v>0</v>
      </c>
      <c r="AQ389">
        <v>4</v>
      </c>
      <c r="AS389">
        <v>3.858711654808479</v>
      </c>
      <c r="AT389">
        <v>8</v>
      </c>
      <c r="AU389">
        <v>0.55078650863367951</v>
      </c>
      <c r="AV389">
        <v>8</v>
      </c>
      <c r="AW389">
        <v>0.9551888537665304</v>
      </c>
      <c r="AX389">
        <v>0.79487999999999981</v>
      </c>
      <c r="AY389">
        <v>0.54046596532160973</v>
      </c>
      <c r="AZ389">
        <v>0.79487999999999981</v>
      </c>
      <c r="BB389">
        <f t="shared" si="104"/>
        <v>0.79487999999999981</v>
      </c>
    </row>
    <row r="390" spans="1:54" x14ac:dyDescent="0.3">
      <c r="A390">
        <v>24</v>
      </c>
      <c r="B390" t="s">
        <v>92</v>
      </c>
      <c r="C390" t="s">
        <v>89</v>
      </c>
      <c r="D390" t="s">
        <v>80</v>
      </c>
      <c r="F390" s="22">
        <v>0</v>
      </c>
      <c r="G390" s="22">
        <f t="shared" si="99"/>
        <v>0</v>
      </c>
      <c r="H390" s="26">
        <f t="shared" si="100"/>
        <v>0</v>
      </c>
      <c r="I390" s="38">
        <f t="shared" si="101"/>
        <v>1</v>
      </c>
      <c r="J390">
        <f t="shared" si="80"/>
        <v>0</v>
      </c>
      <c r="K390">
        <f t="shared" si="102"/>
        <v>3</v>
      </c>
      <c r="L390">
        <f t="shared" si="103"/>
        <v>0</v>
      </c>
      <c r="M390" s="31">
        <f t="shared" si="81"/>
        <v>0.71389779322973457</v>
      </c>
      <c r="N390" s="31">
        <f t="shared" si="82"/>
        <v>0.71855979789173929</v>
      </c>
      <c r="O390" s="31">
        <f t="shared" si="83"/>
        <v>5.4814365230118831E-2</v>
      </c>
      <c r="P390" s="31">
        <f t="shared" si="84"/>
        <v>0.37916392228390539</v>
      </c>
      <c r="Q390" s="31">
        <f t="shared" si="85"/>
        <v>-8.6097636889102949E-2</v>
      </c>
      <c r="R390" s="31">
        <f t="shared" si="86"/>
        <v>0.13788709943970873</v>
      </c>
      <c r="T390" s="31">
        <f t="shared" si="87"/>
        <v>0.45469940546379306</v>
      </c>
      <c r="U390" s="31">
        <f t="shared" si="88"/>
        <v>0.33672074288724124</v>
      </c>
      <c r="V390" s="31">
        <f t="shared" si="89"/>
        <v>0.1217306394073443</v>
      </c>
      <c r="W390" s="31">
        <f t="shared" si="90"/>
        <v>0.81120262982480862</v>
      </c>
      <c r="X390" s="31">
        <f t="shared" si="91"/>
        <v>0.30025388329216646</v>
      </c>
      <c r="Y390" s="31">
        <f t="shared" si="92"/>
        <v>0.25818883659180525</v>
      </c>
      <c r="AA390" s="31">
        <f t="shared" si="93"/>
        <v>-0.35997729732762729</v>
      </c>
      <c r="AB390" s="31">
        <f t="shared" si="94"/>
        <v>-0.44027363057943952</v>
      </c>
      <c r="AC390" s="31">
        <f t="shared" si="95"/>
        <v>-0.48089935498530167</v>
      </c>
      <c r="AD390" s="31">
        <f t="shared" si="96"/>
        <v>-8.2975849935176262E-4</v>
      </c>
      <c r="AE390" s="31">
        <f t="shared" si="97"/>
        <v>-0.47574661189261458</v>
      </c>
      <c r="AF390" s="31">
        <f t="shared" si="98"/>
        <v>-0.31290962709490111</v>
      </c>
      <c r="AG390" s="31"/>
      <c r="AH390">
        <v>-2.8220445792567199</v>
      </c>
      <c r="AJ390">
        <v>-2.8051987675593799</v>
      </c>
      <c r="AK390">
        <v>-4</v>
      </c>
      <c r="AL390">
        <v>2.3668064104590401</v>
      </c>
      <c r="AM390">
        <v>-4</v>
      </c>
      <c r="AN390">
        <v>-0.32422685783780791</v>
      </c>
      <c r="AO390">
        <v>-4</v>
      </c>
      <c r="AP390">
        <v>0</v>
      </c>
      <c r="AQ390">
        <v>-4</v>
      </c>
      <c r="AS390">
        <v>-2.8051987675593799</v>
      </c>
      <c r="AT390">
        <v>-4</v>
      </c>
      <c r="AU390">
        <v>2.3668064104590401</v>
      </c>
      <c r="AV390">
        <v>-4</v>
      </c>
      <c r="AW390">
        <v>-0.73419006505363882</v>
      </c>
      <c r="AX390">
        <v>-0.58005503999999974</v>
      </c>
      <c r="AY390">
        <v>0.97749883996203724</v>
      </c>
      <c r="AZ390">
        <v>-0.58005503999999974</v>
      </c>
      <c r="BB390">
        <f t="shared" si="104"/>
        <v>-0.58005503999999974</v>
      </c>
    </row>
    <row r="391" spans="1:54" x14ac:dyDescent="0.3">
      <c r="A391">
        <v>24</v>
      </c>
      <c r="B391" t="s">
        <v>93</v>
      </c>
      <c r="C391" t="s">
        <v>89</v>
      </c>
      <c r="D391" t="s">
        <v>80</v>
      </c>
      <c r="F391" s="22">
        <v>0</v>
      </c>
      <c r="G391" s="22">
        <f t="shared" si="99"/>
        <v>1</v>
      </c>
      <c r="H391" s="26">
        <f t="shared" si="100"/>
        <v>0</v>
      </c>
      <c r="I391" s="38">
        <f t="shared" si="101"/>
        <v>1</v>
      </c>
      <c r="J391">
        <f t="shared" si="80"/>
        <v>0</v>
      </c>
      <c r="K391">
        <f t="shared" si="102"/>
        <v>3</v>
      </c>
      <c r="L391">
        <f t="shared" si="103"/>
        <v>0</v>
      </c>
      <c r="M391" s="31">
        <f t="shared" si="81"/>
        <v>2.1563937569083578</v>
      </c>
      <c r="N391" s="31">
        <f t="shared" si="82"/>
        <v>2.1568787752312724</v>
      </c>
      <c r="O391" s="31">
        <f t="shared" si="83"/>
        <v>1.0525427830245353</v>
      </c>
      <c r="P391" s="31">
        <f t="shared" si="84"/>
        <v>3.2715071726735458</v>
      </c>
      <c r="Q391" s="31">
        <f t="shared" si="85"/>
        <v>-5.0952389914616834E-2</v>
      </c>
      <c r="R391" s="31">
        <f t="shared" si="86"/>
        <v>3.4448241616703719</v>
      </c>
      <c r="T391" s="31">
        <f t="shared" si="87"/>
        <v>0.98448913416762829</v>
      </c>
      <c r="U391" s="31">
        <f t="shared" si="88"/>
        <v>0.85527576725780252</v>
      </c>
      <c r="V391" s="31">
        <f t="shared" si="89"/>
        <v>0.50069734318590586</v>
      </c>
      <c r="W391" s="31">
        <f t="shared" si="90"/>
        <v>3.2118416834879637</v>
      </c>
      <c r="X391" s="31">
        <f t="shared" si="91"/>
        <v>0.41172568667130677</v>
      </c>
      <c r="Y391" s="31">
        <f t="shared" si="92"/>
        <v>0.79911488573128842</v>
      </c>
      <c r="AA391" s="31">
        <f t="shared" si="93"/>
        <v>-0.19186803843603609</v>
      </c>
      <c r="AB391" s="31">
        <f t="shared" si="94"/>
        <v>-0.31930346770407275</v>
      </c>
      <c r="AC391" s="31">
        <f t="shared" si="95"/>
        <v>-0.34933460669125688</v>
      </c>
      <c r="AD391" s="31">
        <f t="shared" si="96"/>
        <v>1.1441691291800287</v>
      </c>
      <c r="AE391" s="31">
        <f t="shared" si="97"/>
        <v>-0.43027245978603917</v>
      </c>
      <c r="AF391" s="31">
        <f t="shared" si="98"/>
        <v>-8.4758913903834068E-2</v>
      </c>
      <c r="AG391" s="31"/>
      <c r="AH391">
        <v>-2.8220445792567199</v>
      </c>
      <c r="AJ391">
        <v>-2.8051987675593799</v>
      </c>
      <c r="AK391">
        <v>-4</v>
      </c>
      <c r="AL391">
        <v>2.3668064104590401</v>
      </c>
      <c r="AM391">
        <v>-4</v>
      </c>
      <c r="AN391">
        <v>-0.32422685783780791</v>
      </c>
      <c r="AO391">
        <v>-4</v>
      </c>
      <c r="AP391">
        <v>0</v>
      </c>
      <c r="AQ391">
        <v>-4</v>
      </c>
      <c r="AS391">
        <v>-2.8051987675593799</v>
      </c>
      <c r="AT391">
        <v>-4</v>
      </c>
      <c r="AU391">
        <v>2.3668064104590401</v>
      </c>
      <c r="AV391">
        <v>-4</v>
      </c>
      <c r="AW391">
        <v>-0.73419006505363882</v>
      </c>
      <c r="AX391">
        <v>-0.58005503999999974</v>
      </c>
      <c r="AY391">
        <v>0.97749883996203724</v>
      </c>
      <c r="AZ391">
        <v>-0.58005503999999974</v>
      </c>
      <c r="BB391">
        <f t="shared" si="104"/>
        <v>-0.58005503999999974</v>
      </c>
    </row>
    <row r="392" spans="1:54" x14ac:dyDescent="0.3">
      <c r="A392">
        <v>24</v>
      </c>
      <c r="B392" t="s">
        <v>94</v>
      </c>
      <c r="C392" t="s">
        <v>89</v>
      </c>
      <c r="D392" t="s">
        <v>80</v>
      </c>
      <c r="F392" s="22">
        <v>0</v>
      </c>
      <c r="G392" s="22">
        <f t="shared" si="99"/>
        <v>0</v>
      </c>
      <c r="H392" s="26">
        <f t="shared" si="100"/>
        <v>1</v>
      </c>
      <c r="I392" s="38">
        <f t="shared" si="101"/>
        <v>0</v>
      </c>
      <c r="J392">
        <f t="shared" si="80"/>
        <v>1</v>
      </c>
      <c r="K392">
        <f t="shared" si="102"/>
        <v>3</v>
      </c>
      <c r="L392">
        <f t="shared" si="103"/>
        <v>3</v>
      </c>
      <c r="M392" s="31">
        <f t="shared" si="81"/>
        <v>-0.29541422021844627</v>
      </c>
      <c r="N392" s="31">
        <f t="shared" si="82"/>
        <v>-0.28770557033500799</v>
      </c>
      <c r="O392" s="31">
        <f t="shared" si="83"/>
        <v>-0.90853246584407776</v>
      </c>
      <c r="P392" s="31">
        <f t="shared" si="84"/>
        <v>-0.75017514780967476</v>
      </c>
      <c r="Q392" s="31">
        <f t="shared" si="85"/>
        <v>-0.37371671032086168</v>
      </c>
      <c r="R392" s="31">
        <f t="shared" si="86"/>
        <v>-0.7716582408594006</v>
      </c>
      <c r="T392" s="31">
        <f t="shared" si="87"/>
        <v>-0.27679750244076612</v>
      </c>
      <c r="U392" s="31">
        <f t="shared" si="88"/>
        <v>-0.27860486138299267</v>
      </c>
      <c r="V392" s="31">
        <f t="shared" si="89"/>
        <v>-0.67156801496050833</v>
      </c>
      <c r="W392" s="31">
        <f t="shared" si="90"/>
        <v>-0.57577259756017429</v>
      </c>
      <c r="X392" s="31">
        <f t="shared" si="91"/>
        <v>-0.31002647345477086</v>
      </c>
      <c r="Y392" s="31">
        <f t="shared" si="92"/>
        <v>-0.33947226053282942</v>
      </c>
      <c r="AA392" s="31">
        <f t="shared" si="93"/>
        <v>-0.72485932560747901</v>
      </c>
      <c r="AB392" s="31">
        <f t="shared" si="94"/>
        <v>-0.72767296718386942</v>
      </c>
      <c r="AC392" s="31">
        <f t="shared" si="95"/>
        <v>-0.86575684126376251</v>
      </c>
      <c r="AD392" s="31">
        <f t="shared" si="96"/>
        <v>-0.81581452394025411</v>
      </c>
      <c r="AE392" s="31">
        <f t="shared" si="97"/>
        <v>-0.77187523842441186</v>
      </c>
      <c r="AF392" s="31">
        <f t="shared" si="98"/>
        <v>-0.63094468421862426</v>
      </c>
      <c r="AG392" s="31"/>
      <c r="AH392">
        <v>1.147455814711194</v>
      </c>
      <c r="AJ392">
        <v>3.858711654808479</v>
      </c>
      <c r="AK392">
        <v>8</v>
      </c>
      <c r="AL392">
        <v>0.55078650863367951</v>
      </c>
      <c r="AM392">
        <v>8</v>
      </c>
      <c r="AN392">
        <v>0.32422685783780791</v>
      </c>
      <c r="AO392">
        <v>4</v>
      </c>
      <c r="AP392">
        <v>0</v>
      </c>
      <c r="AQ392">
        <v>4</v>
      </c>
      <c r="AS392">
        <v>3.858711654808479</v>
      </c>
      <c r="AT392">
        <v>8</v>
      </c>
      <c r="AU392">
        <v>0.55078650863367951</v>
      </c>
      <c r="AV392">
        <v>8</v>
      </c>
      <c r="AW392">
        <v>0.9551888537665304</v>
      </c>
      <c r="AX392">
        <v>0.79487999999999981</v>
      </c>
      <c r="AY392">
        <v>0.54046596532160973</v>
      </c>
      <c r="AZ392">
        <v>0.79487999999999981</v>
      </c>
      <c r="BB392">
        <f t="shared" si="104"/>
        <v>0.79487999999999981</v>
      </c>
    </row>
    <row r="393" spans="1:54" x14ac:dyDescent="0.3">
      <c r="A393">
        <v>24</v>
      </c>
      <c r="B393" t="s">
        <v>95</v>
      </c>
      <c r="C393" t="s">
        <v>89</v>
      </c>
      <c r="D393" t="s">
        <v>80</v>
      </c>
      <c r="F393" s="22">
        <v>0</v>
      </c>
      <c r="G393" s="22">
        <f t="shared" si="99"/>
        <v>0</v>
      </c>
      <c r="H393" s="26">
        <f t="shared" si="100"/>
        <v>0</v>
      </c>
      <c r="I393" s="38">
        <f t="shared" si="101"/>
        <v>1</v>
      </c>
      <c r="J393">
        <f t="shared" si="80"/>
        <v>0</v>
      </c>
      <c r="K393">
        <f t="shared" si="102"/>
        <v>3</v>
      </c>
      <c r="L393">
        <f t="shared" si="103"/>
        <v>0</v>
      </c>
      <c r="M393" s="31">
        <f t="shared" si="81"/>
        <v>-0.34358725193823408</v>
      </c>
      <c r="N393" s="31">
        <f t="shared" si="82"/>
        <v>-0.32683829347304849</v>
      </c>
      <c r="O393" s="31">
        <f t="shared" si="83"/>
        <v>-0.46712689693288667</v>
      </c>
      <c r="P393" s="31">
        <f t="shared" si="84"/>
        <v>-0.53998728008172936</v>
      </c>
      <c r="Q393" s="31">
        <f t="shared" si="85"/>
        <v>-0.35254116243856737</v>
      </c>
      <c r="R393" s="31">
        <f t="shared" si="86"/>
        <v>-0.79931387957076694</v>
      </c>
      <c r="T393" s="31">
        <f t="shared" si="87"/>
        <v>-0.36337124462371473</v>
      </c>
      <c r="U393" s="31">
        <f t="shared" si="88"/>
        <v>-0.3587032314357726</v>
      </c>
      <c r="V393" s="31">
        <f t="shared" si="89"/>
        <v>-0.4224449229035443</v>
      </c>
      <c r="W393" s="31">
        <f t="shared" si="90"/>
        <v>-0.49673768377219613</v>
      </c>
      <c r="X393" s="31">
        <f t="shared" si="91"/>
        <v>-0.28230641425154401</v>
      </c>
      <c r="Y393" s="31">
        <f t="shared" si="92"/>
        <v>-0.5001912154989322</v>
      </c>
      <c r="AA393" s="31">
        <f t="shared" si="93"/>
        <v>-0.7626180299233668</v>
      </c>
      <c r="AB393" s="31">
        <f t="shared" si="94"/>
        <v>-0.75903724852552246</v>
      </c>
      <c r="AC393" s="31">
        <f t="shared" si="95"/>
        <v>-0.75530280197815647</v>
      </c>
      <c r="AD393" s="31">
        <f t="shared" si="96"/>
        <v>-0.83462802270489078</v>
      </c>
      <c r="AE393" s="31">
        <f t="shared" si="97"/>
        <v>-0.75490699723312327</v>
      </c>
      <c r="AF393" s="31">
        <f t="shared" si="98"/>
        <v>-0.6961456892072575</v>
      </c>
      <c r="AG393" s="31"/>
      <c r="AH393">
        <v>0.5795849352261323</v>
      </c>
      <c r="AJ393">
        <v>1.5893480506676001</v>
      </c>
      <c r="AK393">
        <v>-2</v>
      </c>
      <c r="AL393">
        <v>0.55078650863367951</v>
      </c>
      <c r="AM393">
        <v>-2</v>
      </c>
      <c r="AN393">
        <v>-0.32422685783780791</v>
      </c>
      <c r="AO393">
        <v>-4</v>
      </c>
      <c r="AP393">
        <v>0</v>
      </c>
      <c r="AQ393">
        <v>-4</v>
      </c>
      <c r="AS393">
        <v>1.5893480506676001</v>
      </c>
      <c r="AT393">
        <v>-2</v>
      </c>
      <c r="AU393">
        <v>0.55078650863367951</v>
      </c>
      <c r="AV393">
        <v>-2</v>
      </c>
      <c r="AW393">
        <v>0.27909232292193842</v>
      </c>
      <c r="AX393">
        <v>-5.1839999999999997E-2</v>
      </c>
      <c r="AY393">
        <v>-1.165950357464455</v>
      </c>
      <c r="AZ393">
        <v>-5.1839999999999997E-2</v>
      </c>
      <c r="BB393">
        <f t="shared" si="104"/>
        <v>-5.1839999999999997E-2</v>
      </c>
    </row>
    <row r="394" spans="1:54" x14ac:dyDescent="0.3">
      <c r="A394">
        <v>24</v>
      </c>
      <c r="B394" t="s">
        <v>96</v>
      </c>
      <c r="C394" t="s">
        <v>89</v>
      </c>
      <c r="D394" t="s">
        <v>80</v>
      </c>
      <c r="F394" s="22">
        <v>0</v>
      </c>
      <c r="G394" s="22">
        <f t="shared" si="99"/>
        <v>1</v>
      </c>
      <c r="H394" s="26">
        <f t="shared" si="100"/>
        <v>0</v>
      </c>
      <c r="I394" s="38">
        <f t="shared" si="101"/>
        <v>1</v>
      </c>
      <c r="J394">
        <f t="shared" si="80"/>
        <v>0</v>
      </c>
      <c r="K394">
        <f t="shared" si="102"/>
        <v>3</v>
      </c>
      <c r="L394">
        <f t="shared" si="103"/>
        <v>0</v>
      </c>
      <c r="M394" s="31">
        <f t="shared" si="81"/>
        <v>-0.25559313798192029</v>
      </c>
      <c r="N394" s="31">
        <f t="shared" si="82"/>
        <v>-0.24613377144799942</v>
      </c>
      <c r="O394" s="31">
        <f t="shared" si="83"/>
        <v>-0.47801210707913633</v>
      </c>
      <c r="P394" s="31">
        <f t="shared" si="84"/>
        <v>-0.54761049480834512</v>
      </c>
      <c r="Q394" s="31">
        <f t="shared" si="85"/>
        <v>-8.4240835042569129E-2</v>
      </c>
      <c r="R394" s="31">
        <f t="shared" si="86"/>
        <v>-0.56420284540010213</v>
      </c>
      <c r="T394" s="31">
        <f t="shared" si="87"/>
        <v>-0.21055185698351592</v>
      </c>
      <c r="U394" s="31">
        <f t="shared" si="88"/>
        <v>-0.24043908031128228</v>
      </c>
      <c r="V394" s="31">
        <f t="shared" si="89"/>
        <v>-0.25901038389798292</v>
      </c>
      <c r="W394" s="31">
        <f t="shared" si="90"/>
        <v>-0.37597910180993704</v>
      </c>
      <c r="X394" s="31">
        <f t="shared" si="91"/>
        <v>0.2940636300221004</v>
      </c>
      <c r="Y394" s="31">
        <f t="shared" si="92"/>
        <v>-0.20125798358140173</v>
      </c>
      <c r="AA394" s="31">
        <f t="shared" si="93"/>
        <v>-0.69067787260110591</v>
      </c>
      <c r="AB394" s="31">
        <f t="shared" si="94"/>
        <v>-0.7182951452645211</v>
      </c>
      <c r="AC394" s="31">
        <f t="shared" si="95"/>
        <v>-0.67654835113963807</v>
      </c>
      <c r="AD394" s="31">
        <f t="shared" si="96"/>
        <v>-0.68046800058523704</v>
      </c>
      <c r="AE394" s="31">
        <f t="shared" si="97"/>
        <v>-0.45808478057706209</v>
      </c>
      <c r="AF394" s="31">
        <f t="shared" si="98"/>
        <v>-0.58704001993377897</v>
      </c>
      <c r="AG394" s="31"/>
      <c r="AH394">
        <v>1.0950038293193931</v>
      </c>
      <c r="AJ394">
        <v>-2.6428609379167001</v>
      </c>
      <c r="AK394">
        <v>-2</v>
      </c>
      <c r="AL394">
        <v>2.3668064104590401</v>
      </c>
      <c r="AM394">
        <v>-2</v>
      </c>
      <c r="AN394">
        <v>0.32422685783780791</v>
      </c>
      <c r="AO394">
        <v>4</v>
      </c>
      <c r="AP394">
        <v>0</v>
      </c>
      <c r="AQ394">
        <v>4</v>
      </c>
      <c r="AS394">
        <v>-2.6428609379167001</v>
      </c>
      <c r="AT394">
        <v>-2</v>
      </c>
      <c r="AU394">
        <v>2.3668064104590401</v>
      </c>
      <c r="AV394">
        <v>-2</v>
      </c>
      <c r="AW394">
        <v>-0.50009111163483</v>
      </c>
      <c r="AX394">
        <v>-0.1629849599999999</v>
      </c>
      <c r="AY394">
        <v>-0.35201444781919228</v>
      </c>
      <c r="AZ394">
        <v>-0.1629849599999999</v>
      </c>
      <c r="BB394">
        <f t="shared" si="104"/>
        <v>-0.1629849599999999</v>
      </c>
    </row>
    <row r="395" spans="1:54" x14ac:dyDescent="0.3">
      <c r="F395" s="22"/>
      <c r="G395" s="22"/>
      <c r="H395" s="26"/>
      <c r="I395" s="38"/>
      <c r="M395" s="31"/>
      <c r="N395" s="31"/>
      <c r="O395" s="31"/>
      <c r="P395" s="31"/>
      <c r="Q395" s="31"/>
      <c r="R395" s="31"/>
      <c r="T395" s="31"/>
      <c r="U395" s="31"/>
      <c r="V395" s="31"/>
      <c r="W395" s="31"/>
      <c r="X395" s="31"/>
      <c r="Y395" s="31"/>
      <c r="AA395" s="31"/>
      <c r="AB395" s="31"/>
      <c r="AC395" s="31"/>
      <c r="AD395" s="31"/>
      <c r="AE395" s="31"/>
      <c r="AF395" s="31"/>
      <c r="AG395" s="31"/>
    </row>
    <row r="396" spans="1:54" x14ac:dyDescent="0.3">
      <c r="F396" s="22"/>
      <c r="G396" s="22"/>
      <c r="H396" s="26"/>
      <c r="I396" s="38"/>
      <c r="M396" s="31"/>
      <c r="N396" s="31"/>
      <c r="O396" s="31"/>
      <c r="P396" s="31"/>
      <c r="Q396" s="31"/>
      <c r="R396" s="31"/>
      <c r="T396" s="31"/>
      <c r="U396" s="31"/>
      <c r="V396" s="31"/>
      <c r="W396" s="31"/>
      <c r="X396" s="31"/>
      <c r="Y396" s="31"/>
      <c r="AA396" s="31"/>
      <c r="AB396" s="31"/>
      <c r="AC396" s="31"/>
      <c r="AD396" s="31"/>
      <c r="AE396" s="31"/>
      <c r="AF396" s="31"/>
      <c r="AG396" s="31"/>
    </row>
    <row r="397" spans="1:54" x14ac:dyDescent="0.3">
      <c r="F397" s="22"/>
      <c r="G397" s="22"/>
      <c r="H397" s="26"/>
      <c r="I397" s="38"/>
      <c r="M397" s="31"/>
      <c r="N397" s="31"/>
      <c r="O397" s="31"/>
      <c r="P397" s="31"/>
      <c r="Q397" s="31"/>
      <c r="R397" s="31"/>
      <c r="T397" s="31"/>
      <c r="U397" s="31"/>
      <c r="V397" s="31"/>
      <c r="W397" s="31"/>
      <c r="X397" s="31"/>
      <c r="Y397" s="31"/>
      <c r="AA397" s="31"/>
      <c r="AB397" s="31"/>
      <c r="AC397" s="31"/>
      <c r="AD397" s="31"/>
      <c r="AE397" s="31"/>
      <c r="AF397" s="31"/>
      <c r="AG397" s="31"/>
    </row>
    <row r="398" spans="1:54" x14ac:dyDescent="0.3">
      <c r="F398" s="22"/>
      <c r="G398" s="22"/>
      <c r="H398" s="26"/>
      <c r="I398" s="38"/>
      <c r="M398" s="31"/>
      <c r="N398" s="31"/>
      <c r="O398" s="31"/>
      <c r="P398" s="31"/>
      <c r="Q398" s="31"/>
      <c r="R398" s="31"/>
      <c r="T398" s="31"/>
      <c r="U398" s="31"/>
      <c r="V398" s="31"/>
      <c r="W398" s="31"/>
      <c r="X398" s="31"/>
      <c r="Y398" s="31"/>
      <c r="AA398" s="31"/>
      <c r="AB398" s="31"/>
      <c r="AC398" s="31"/>
      <c r="AD398" s="31"/>
      <c r="AE398" s="31"/>
      <c r="AF398" s="31"/>
      <c r="AG398" s="31"/>
    </row>
    <row r="399" spans="1:54" x14ac:dyDescent="0.3">
      <c r="F399" s="22"/>
      <c r="G399" s="22"/>
      <c r="H399" s="26"/>
      <c r="I399" s="38"/>
      <c r="M399" s="31"/>
      <c r="N399" s="31"/>
      <c r="O399" s="31"/>
      <c r="P399" s="31"/>
      <c r="Q399" s="31"/>
      <c r="R399" s="31"/>
      <c r="T399" s="31"/>
      <c r="U399" s="31"/>
      <c r="V399" s="31"/>
      <c r="W399" s="31"/>
      <c r="X399" s="31"/>
      <c r="Y399" s="31"/>
      <c r="AA399" s="31"/>
      <c r="AB399" s="31"/>
      <c r="AC399" s="31"/>
      <c r="AD399" s="31"/>
      <c r="AE399" s="31"/>
      <c r="AF399" s="31"/>
      <c r="AG399" s="31"/>
    </row>
    <row r="400" spans="1:54" x14ac:dyDescent="0.3">
      <c r="F400" s="22"/>
      <c r="G400" s="22"/>
      <c r="H400" s="26"/>
      <c r="I400" s="38"/>
      <c r="M400" s="31"/>
      <c r="N400" s="31"/>
      <c r="O400" s="31"/>
      <c r="P400" s="31"/>
      <c r="Q400" s="31"/>
      <c r="R400" s="31"/>
      <c r="T400" s="31"/>
      <c r="U400" s="31"/>
      <c r="V400" s="31"/>
      <c r="W400" s="31"/>
      <c r="X400" s="31"/>
      <c r="Y400" s="31"/>
      <c r="AA400" s="31"/>
      <c r="AB400" s="31"/>
      <c r="AC400" s="31"/>
      <c r="AD400" s="31"/>
      <c r="AE400" s="31"/>
      <c r="AF400" s="31"/>
      <c r="AG400" s="31"/>
    </row>
    <row r="401" spans="6:33" x14ac:dyDescent="0.3">
      <c r="F401" s="22"/>
      <c r="G401" s="22"/>
      <c r="H401" s="26"/>
      <c r="I401" s="38"/>
      <c r="M401" s="31"/>
      <c r="N401" s="31"/>
      <c r="O401" s="31"/>
      <c r="P401" s="31"/>
      <c r="Q401" s="31"/>
      <c r="R401" s="31"/>
      <c r="T401" s="31"/>
      <c r="U401" s="31"/>
      <c r="V401" s="31"/>
      <c r="W401" s="31"/>
      <c r="X401" s="31"/>
      <c r="Y401" s="31"/>
      <c r="AA401" s="31"/>
      <c r="AB401" s="31"/>
      <c r="AC401" s="31"/>
      <c r="AD401" s="31"/>
      <c r="AE401" s="31"/>
      <c r="AF401" s="31"/>
      <c r="AG401" s="31"/>
    </row>
    <row r="402" spans="6:33" x14ac:dyDescent="0.3">
      <c r="F402" s="22"/>
      <c r="G402" s="22"/>
      <c r="H402" s="26"/>
      <c r="I402" s="38"/>
      <c r="M402" s="31"/>
      <c r="N402" s="31"/>
      <c r="O402" s="31"/>
      <c r="P402" s="31"/>
      <c r="Q402" s="31"/>
      <c r="R402" s="31"/>
      <c r="T402" s="31"/>
      <c r="U402" s="31"/>
      <c r="V402" s="31"/>
      <c r="W402" s="31"/>
      <c r="X402" s="31"/>
      <c r="Y402" s="31"/>
      <c r="AA402" s="31"/>
      <c r="AB402" s="31"/>
      <c r="AC402" s="31"/>
      <c r="AD402" s="31"/>
      <c r="AE402" s="31"/>
      <c r="AF402" s="31"/>
      <c r="AG402" s="31"/>
    </row>
    <row r="403" spans="6:33" x14ac:dyDescent="0.3">
      <c r="F403" s="22"/>
      <c r="G403" s="22"/>
      <c r="H403" s="26"/>
      <c r="I403" s="38"/>
      <c r="M403" s="31"/>
      <c r="N403" s="31"/>
      <c r="O403" s="31"/>
      <c r="P403" s="31"/>
      <c r="Q403" s="31"/>
      <c r="R403" s="31"/>
      <c r="T403" s="31"/>
      <c r="U403" s="31"/>
      <c r="V403" s="31"/>
      <c r="W403" s="31"/>
      <c r="X403" s="31"/>
      <c r="Y403" s="31"/>
      <c r="AA403" s="31"/>
      <c r="AB403" s="31"/>
      <c r="AC403" s="31"/>
      <c r="AD403" s="31"/>
      <c r="AE403" s="31"/>
      <c r="AF403" s="31"/>
      <c r="AG403" s="31"/>
    </row>
    <row r="404" spans="6:33" x14ac:dyDescent="0.3">
      <c r="F404" s="22"/>
      <c r="G404" s="22"/>
      <c r="H404" s="26"/>
      <c r="I404" s="38"/>
      <c r="M404" s="31"/>
      <c r="N404" s="31"/>
      <c r="O404" s="31"/>
      <c r="P404" s="31"/>
      <c r="Q404" s="31"/>
      <c r="R404" s="31"/>
      <c r="T404" s="31"/>
      <c r="U404" s="31"/>
      <c r="V404" s="31"/>
      <c r="W404" s="31"/>
      <c r="X404" s="31"/>
      <c r="Y404" s="31"/>
      <c r="AA404" s="31"/>
      <c r="AB404" s="31"/>
      <c r="AC404" s="31"/>
      <c r="AD404" s="31"/>
      <c r="AE404" s="31"/>
      <c r="AF404" s="31"/>
      <c r="AG404" s="31"/>
    </row>
    <row r="405" spans="6:33" x14ac:dyDescent="0.3">
      <c r="F405" s="22"/>
      <c r="G405" s="22"/>
      <c r="H405" s="26"/>
      <c r="I405" s="38"/>
      <c r="M405" s="31"/>
      <c r="N405" s="31"/>
      <c r="O405" s="31"/>
      <c r="P405" s="31"/>
      <c r="Q405" s="31"/>
      <c r="R405" s="31"/>
      <c r="T405" s="31"/>
      <c r="U405" s="31"/>
      <c r="V405" s="31"/>
      <c r="W405" s="31"/>
      <c r="X405" s="31"/>
      <c r="Y405" s="31"/>
      <c r="AA405" s="31"/>
      <c r="AB405" s="31"/>
      <c r="AC405" s="31"/>
      <c r="AD405" s="31"/>
      <c r="AE405" s="31"/>
      <c r="AF405" s="31"/>
      <c r="AG405" s="31"/>
    </row>
    <row r="406" spans="6:33" x14ac:dyDescent="0.3">
      <c r="F406" s="22"/>
      <c r="G406" s="22"/>
      <c r="H406" s="26"/>
      <c r="I406" s="38"/>
      <c r="M406" s="31"/>
      <c r="N406" s="31"/>
      <c r="O406" s="31"/>
      <c r="P406" s="31"/>
      <c r="Q406" s="31"/>
      <c r="R406" s="31"/>
      <c r="T406" s="31"/>
      <c r="U406" s="31"/>
      <c r="V406" s="31"/>
      <c r="W406" s="31"/>
      <c r="X406" s="31"/>
      <c r="Y406" s="31"/>
      <c r="AA406" s="31"/>
      <c r="AB406" s="31"/>
      <c r="AC406" s="31"/>
      <c r="AD406" s="31"/>
      <c r="AE406" s="31"/>
      <c r="AF406" s="31"/>
      <c r="AG406" s="31"/>
    </row>
    <row r="407" spans="6:33" x14ac:dyDescent="0.3">
      <c r="F407" s="22"/>
      <c r="G407" s="22"/>
      <c r="H407" s="26"/>
      <c r="I407" s="38"/>
      <c r="M407" s="31"/>
      <c r="N407" s="31"/>
      <c r="O407" s="31"/>
      <c r="P407" s="31"/>
      <c r="Q407" s="31"/>
      <c r="R407" s="31"/>
      <c r="T407" s="31"/>
      <c r="U407" s="31"/>
      <c r="V407" s="31"/>
      <c r="W407" s="31"/>
      <c r="X407" s="31"/>
      <c r="Y407" s="31"/>
      <c r="AA407" s="31"/>
      <c r="AB407" s="31"/>
      <c r="AC407" s="31"/>
      <c r="AD407" s="31"/>
      <c r="AE407" s="31"/>
      <c r="AF407" s="31"/>
      <c r="AG407" s="31"/>
    </row>
    <row r="408" spans="6:33" x14ac:dyDescent="0.3">
      <c r="F408" s="22"/>
      <c r="G408" s="22"/>
      <c r="H408" s="26"/>
      <c r="I408" s="38"/>
      <c r="M408" s="31"/>
      <c r="N408" s="31"/>
      <c r="O408" s="31"/>
      <c r="P408" s="31"/>
      <c r="Q408" s="31"/>
      <c r="R408" s="31"/>
      <c r="T408" s="31"/>
      <c r="U408" s="31"/>
      <c r="V408" s="31"/>
      <c r="W408" s="31"/>
      <c r="X408" s="31"/>
      <c r="Y408" s="31"/>
      <c r="AA408" s="31"/>
      <c r="AB408" s="31"/>
      <c r="AC408" s="31"/>
      <c r="AD408" s="31"/>
      <c r="AE408" s="31"/>
      <c r="AF408" s="31"/>
      <c r="AG408" s="31"/>
    </row>
    <row r="409" spans="6:33" x14ac:dyDescent="0.3">
      <c r="F409" s="22"/>
      <c r="G409" s="22"/>
      <c r="H409" s="26"/>
      <c r="I409" s="38"/>
      <c r="M409" s="31"/>
      <c r="N409" s="31"/>
      <c r="O409" s="31"/>
      <c r="P409" s="31"/>
      <c r="Q409" s="31"/>
      <c r="R409" s="31"/>
      <c r="T409" s="31"/>
      <c r="U409" s="31"/>
      <c r="V409" s="31"/>
      <c r="W409" s="31"/>
      <c r="X409" s="31"/>
      <c r="Y409" s="31"/>
      <c r="AA409" s="31"/>
      <c r="AB409" s="31"/>
      <c r="AC409" s="31"/>
      <c r="AD409" s="31"/>
      <c r="AE409" s="31"/>
      <c r="AF409" s="31"/>
      <c r="AG409" s="31"/>
    </row>
    <row r="410" spans="6:33" x14ac:dyDescent="0.3">
      <c r="F410" s="22"/>
      <c r="G410" s="22"/>
      <c r="H410" s="26"/>
      <c r="I410" s="38"/>
      <c r="M410" s="31"/>
      <c r="N410" s="31"/>
      <c r="O410" s="31"/>
      <c r="P410" s="31"/>
      <c r="Q410" s="31"/>
      <c r="R410" s="31"/>
      <c r="T410" s="31"/>
      <c r="U410" s="31"/>
      <c r="V410" s="31"/>
      <c r="W410" s="31"/>
      <c r="X410" s="31"/>
      <c r="Y410" s="31"/>
      <c r="AA410" s="31"/>
      <c r="AB410" s="31"/>
      <c r="AC410" s="31"/>
      <c r="AD410" s="31"/>
      <c r="AE410" s="31"/>
      <c r="AF410" s="31"/>
      <c r="AG410" s="31"/>
    </row>
    <row r="411" spans="6:33" x14ac:dyDescent="0.3">
      <c r="F411" s="22"/>
      <c r="G411" s="22"/>
      <c r="H411" s="26"/>
      <c r="I411" s="38"/>
      <c r="M411" s="31"/>
      <c r="N411" s="31"/>
      <c r="O411" s="31"/>
      <c r="P411" s="31"/>
      <c r="Q411" s="31"/>
      <c r="R411" s="31"/>
      <c r="T411" s="31"/>
      <c r="U411" s="31"/>
      <c r="V411" s="31"/>
      <c r="W411" s="31"/>
      <c r="X411" s="31"/>
      <c r="Y411" s="31"/>
      <c r="AA411" s="31"/>
      <c r="AB411" s="31"/>
      <c r="AC411" s="31"/>
      <c r="AD411" s="31"/>
      <c r="AE411" s="31"/>
      <c r="AF411" s="31"/>
      <c r="AG411" s="31"/>
    </row>
    <row r="412" spans="6:33" x14ac:dyDescent="0.3">
      <c r="F412" s="22"/>
      <c r="G412" s="22"/>
      <c r="H412" s="26"/>
      <c r="I412" s="38"/>
      <c r="M412" s="31"/>
      <c r="N412" s="31"/>
      <c r="O412" s="31"/>
      <c r="P412" s="31"/>
      <c r="Q412" s="31"/>
      <c r="R412" s="31"/>
      <c r="T412" s="31"/>
      <c r="U412" s="31"/>
      <c r="V412" s="31"/>
      <c r="W412" s="31"/>
      <c r="X412" s="31"/>
      <c r="Y412" s="31"/>
      <c r="AA412" s="31"/>
      <c r="AB412" s="31"/>
      <c r="AC412" s="31"/>
      <c r="AD412" s="31"/>
      <c r="AE412" s="31"/>
      <c r="AF412" s="31"/>
      <c r="AG412" s="31"/>
    </row>
    <row r="413" spans="6:33" x14ac:dyDescent="0.3">
      <c r="F413" s="22"/>
      <c r="G413" s="22"/>
      <c r="H413" s="26"/>
      <c r="I413" s="38"/>
      <c r="M413" s="31"/>
      <c r="N413" s="31"/>
      <c r="O413" s="31"/>
      <c r="P413" s="31"/>
      <c r="Q413" s="31"/>
      <c r="R413" s="31"/>
      <c r="T413" s="31"/>
      <c r="U413" s="31"/>
      <c r="V413" s="31"/>
      <c r="W413" s="31"/>
      <c r="X413" s="31"/>
      <c r="Y413" s="31"/>
      <c r="AA413" s="31"/>
      <c r="AB413" s="31"/>
      <c r="AC413" s="31"/>
      <c r="AD413" s="31"/>
      <c r="AE413" s="31"/>
      <c r="AF413" s="31"/>
      <c r="AG413" s="31"/>
    </row>
    <row r="414" spans="6:33" x14ac:dyDescent="0.3">
      <c r="F414" s="22"/>
      <c r="G414" s="22"/>
      <c r="H414" s="26"/>
      <c r="I414" s="38"/>
      <c r="M414" s="31"/>
      <c r="N414" s="31"/>
      <c r="O414" s="31"/>
      <c r="P414" s="31"/>
      <c r="Q414" s="31"/>
      <c r="R414" s="31"/>
      <c r="T414" s="31"/>
      <c r="U414" s="31"/>
      <c r="V414" s="31"/>
      <c r="W414" s="31"/>
      <c r="X414" s="31"/>
      <c r="Y414" s="31"/>
      <c r="AA414" s="31"/>
      <c r="AB414" s="31"/>
      <c r="AC414" s="31"/>
      <c r="AD414" s="31"/>
      <c r="AE414" s="31"/>
      <c r="AF414" s="31"/>
      <c r="AG414" s="31"/>
    </row>
    <row r="415" spans="6:33" x14ac:dyDescent="0.3">
      <c r="F415" s="22"/>
      <c r="G415" s="22"/>
      <c r="H415" s="26"/>
      <c r="I415" s="38"/>
      <c r="M415" s="31"/>
      <c r="N415" s="31"/>
      <c r="O415" s="31"/>
      <c r="P415" s="31"/>
      <c r="Q415" s="31"/>
      <c r="R415" s="31"/>
      <c r="T415" s="31"/>
      <c r="U415" s="31"/>
      <c r="V415" s="31"/>
      <c r="W415" s="31"/>
      <c r="X415" s="31"/>
      <c r="Y415" s="31"/>
      <c r="AA415" s="31"/>
      <c r="AB415" s="31"/>
      <c r="AC415" s="31"/>
      <c r="AD415" s="31"/>
      <c r="AE415" s="31"/>
      <c r="AF415" s="31"/>
      <c r="AG415" s="31"/>
    </row>
    <row r="416" spans="6:33" x14ac:dyDescent="0.3">
      <c r="F416" s="22"/>
      <c r="G416" s="22"/>
      <c r="H416" s="26"/>
      <c r="I416" s="38"/>
      <c r="M416" s="31"/>
      <c r="N416" s="31"/>
      <c r="O416" s="31"/>
      <c r="P416" s="31"/>
      <c r="Q416" s="31"/>
      <c r="R416" s="31"/>
      <c r="T416" s="31"/>
      <c r="U416" s="31"/>
      <c r="V416" s="31"/>
      <c r="W416" s="31"/>
      <c r="X416" s="31"/>
      <c r="Y416" s="31"/>
      <c r="AA416" s="31"/>
      <c r="AB416" s="31"/>
      <c r="AC416" s="31"/>
      <c r="AD416" s="31"/>
      <c r="AE416" s="31"/>
      <c r="AF416" s="31"/>
      <c r="AG416" s="31"/>
    </row>
    <row r="417" spans="6:33" x14ac:dyDescent="0.3">
      <c r="F417" s="22"/>
      <c r="G417" s="22"/>
      <c r="H417" s="26"/>
      <c r="I417" s="38"/>
      <c r="M417" s="31"/>
      <c r="N417" s="31"/>
      <c r="O417" s="31"/>
      <c r="P417" s="31"/>
      <c r="Q417" s="31"/>
      <c r="R417" s="31"/>
      <c r="T417" s="31"/>
      <c r="U417" s="31"/>
      <c r="V417" s="31"/>
      <c r="W417" s="31"/>
      <c r="X417" s="31"/>
      <c r="Y417" s="31"/>
      <c r="AA417" s="31"/>
      <c r="AB417" s="31"/>
      <c r="AC417" s="31"/>
      <c r="AD417" s="31"/>
      <c r="AE417" s="31"/>
      <c r="AF417" s="31"/>
      <c r="AG417" s="31"/>
    </row>
    <row r="418" spans="6:33" x14ac:dyDescent="0.3">
      <c r="F418" s="22"/>
      <c r="G418" s="22"/>
      <c r="H418" s="26"/>
      <c r="I418" s="38"/>
      <c r="M418" s="31"/>
      <c r="N418" s="31"/>
      <c r="O418" s="31"/>
      <c r="P418" s="31"/>
      <c r="Q418" s="31"/>
      <c r="R418" s="31"/>
      <c r="T418" s="31"/>
      <c r="U418" s="31"/>
      <c r="V418" s="31"/>
      <c r="W418" s="31"/>
      <c r="X418" s="31"/>
      <c r="Y418" s="31"/>
      <c r="AA418" s="31"/>
      <c r="AB418" s="31"/>
      <c r="AC418" s="31"/>
      <c r="AD418" s="31"/>
      <c r="AE418" s="31"/>
      <c r="AF418" s="31"/>
      <c r="AG418" s="31"/>
    </row>
    <row r="419" spans="6:33" x14ac:dyDescent="0.3">
      <c r="F419" s="22"/>
      <c r="G419" s="22"/>
      <c r="H419" s="26"/>
      <c r="I419" s="38"/>
      <c r="M419" s="31"/>
      <c r="N419" s="31"/>
      <c r="O419" s="31"/>
      <c r="P419" s="31"/>
      <c r="Q419" s="31"/>
      <c r="R419" s="31"/>
      <c r="T419" s="31"/>
      <c r="U419" s="31"/>
      <c r="V419" s="31"/>
      <c r="W419" s="31"/>
      <c r="X419" s="31"/>
      <c r="Y419" s="31"/>
      <c r="AA419" s="31"/>
      <c r="AB419" s="31"/>
      <c r="AC419" s="31"/>
      <c r="AD419" s="31"/>
      <c r="AE419" s="31"/>
      <c r="AF419" s="31"/>
      <c r="AG419" s="31"/>
    </row>
    <row r="420" spans="6:33" x14ac:dyDescent="0.3">
      <c r="F420" s="22"/>
      <c r="G420" s="22"/>
      <c r="H420" s="26"/>
      <c r="I420" s="38"/>
      <c r="M420" s="31"/>
      <c r="N420" s="31"/>
      <c r="O420" s="31"/>
      <c r="P420" s="31"/>
      <c r="Q420" s="31"/>
      <c r="R420" s="31"/>
      <c r="T420" s="31"/>
      <c r="U420" s="31"/>
      <c r="V420" s="31"/>
      <c r="W420" s="31"/>
      <c r="X420" s="31"/>
      <c r="Y420" s="31"/>
      <c r="AA420" s="31"/>
      <c r="AB420" s="31"/>
      <c r="AC420" s="31"/>
      <c r="AD420" s="31"/>
      <c r="AE420" s="31"/>
      <c r="AF420" s="31"/>
      <c r="AG420" s="31"/>
    </row>
    <row r="421" spans="6:33" x14ac:dyDescent="0.3">
      <c r="F421" s="22"/>
      <c r="G421" s="22"/>
      <c r="H421" s="26"/>
      <c r="I421" s="38"/>
      <c r="M421" s="31"/>
      <c r="N421" s="31"/>
      <c r="O421" s="31"/>
      <c r="P421" s="31"/>
      <c r="Q421" s="31"/>
      <c r="R421" s="31"/>
      <c r="T421" s="31"/>
      <c r="U421" s="31"/>
      <c r="V421" s="31"/>
      <c r="W421" s="31"/>
      <c r="X421" s="31"/>
      <c r="Y421" s="31"/>
      <c r="AA421" s="31"/>
      <c r="AB421" s="31"/>
      <c r="AC421" s="31"/>
      <c r="AD421" s="31"/>
      <c r="AE421" s="31"/>
      <c r="AF421" s="31"/>
      <c r="AG421" s="31"/>
    </row>
    <row r="422" spans="6:33" x14ac:dyDescent="0.3">
      <c r="F422" s="22"/>
      <c r="G422" s="22"/>
      <c r="H422" s="26"/>
      <c r="I422" s="38"/>
      <c r="M422" s="31"/>
      <c r="N422" s="31"/>
      <c r="O422" s="31"/>
      <c r="P422" s="31"/>
      <c r="Q422" s="31"/>
      <c r="R422" s="31"/>
      <c r="T422" s="31"/>
      <c r="U422" s="31"/>
      <c r="V422" s="31"/>
      <c r="W422" s="31"/>
      <c r="X422" s="31"/>
      <c r="Y422" s="31"/>
      <c r="AA422" s="31"/>
      <c r="AB422" s="31"/>
      <c r="AC422" s="31"/>
      <c r="AD422" s="31"/>
      <c r="AE422" s="31"/>
      <c r="AF422" s="31"/>
      <c r="AG422" s="31"/>
    </row>
    <row r="423" spans="6:33" x14ac:dyDescent="0.3">
      <c r="F423" s="22"/>
      <c r="G423" s="22"/>
      <c r="H423" s="26"/>
      <c r="I423" s="38"/>
      <c r="M423" s="31"/>
      <c r="N423" s="31"/>
      <c r="O423" s="31"/>
      <c r="P423" s="31"/>
      <c r="Q423" s="31"/>
      <c r="R423" s="31"/>
      <c r="T423" s="31"/>
      <c r="U423" s="31"/>
      <c r="V423" s="31"/>
      <c r="W423" s="31"/>
      <c r="X423" s="31"/>
      <c r="Y423" s="31"/>
      <c r="AA423" s="31"/>
      <c r="AB423" s="31"/>
      <c r="AC423" s="31"/>
      <c r="AD423" s="31"/>
      <c r="AE423" s="31"/>
      <c r="AF423" s="31"/>
      <c r="AG423" s="31"/>
    </row>
    <row r="424" spans="6:33" x14ac:dyDescent="0.3">
      <c r="F424" s="22"/>
      <c r="G424" s="22"/>
      <c r="H424" s="26"/>
      <c r="I424" s="38"/>
      <c r="M424" s="31"/>
      <c r="N424" s="31"/>
      <c r="O424" s="31"/>
      <c r="P424" s="31"/>
      <c r="Q424" s="31"/>
      <c r="R424" s="31"/>
      <c r="T424" s="31"/>
      <c r="U424" s="31"/>
      <c r="V424" s="31"/>
      <c r="W424" s="31"/>
      <c r="X424" s="31"/>
      <c r="Y424" s="31"/>
      <c r="AA424" s="31"/>
      <c r="AB424" s="31"/>
      <c r="AC424" s="31"/>
      <c r="AD424" s="31"/>
      <c r="AE424" s="31"/>
      <c r="AF424" s="31"/>
      <c r="AG424" s="31"/>
    </row>
    <row r="425" spans="6:33" x14ac:dyDescent="0.3">
      <c r="F425" s="22"/>
      <c r="G425" s="22"/>
      <c r="H425" s="26"/>
      <c r="I425" s="38"/>
      <c r="M425" s="31"/>
      <c r="N425" s="31"/>
      <c r="O425" s="31"/>
      <c r="P425" s="31"/>
      <c r="Q425" s="31"/>
      <c r="R425" s="31"/>
      <c r="T425" s="31"/>
      <c r="U425" s="31"/>
      <c r="V425" s="31"/>
      <c r="W425" s="31"/>
      <c r="X425" s="31"/>
      <c r="Y425" s="31"/>
      <c r="AA425" s="31"/>
      <c r="AB425" s="31"/>
      <c r="AC425" s="31"/>
      <c r="AD425" s="31"/>
      <c r="AE425" s="31"/>
      <c r="AF425" s="31"/>
      <c r="AG425" s="31"/>
    </row>
    <row r="426" spans="6:33" x14ac:dyDescent="0.3">
      <c r="F426" s="22"/>
      <c r="G426" s="22"/>
      <c r="H426" s="26"/>
      <c r="I426" s="38"/>
      <c r="M426" s="31"/>
      <c r="N426" s="31"/>
      <c r="O426" s="31"/>
      <c r="P426" s="31"/>
      <c r="Q426" s="31"/>
      <c r="R426" s="31"/>
      <c r="T426" s="31"/>
      <c r="U426" s="31"/>
      <c r="V426" s="31"/>
      <c r="W426" s="31"/>
      <c r="X426" s="31"/>
      <c r="Y426" s="31"/>
      <c r="AA426" s="31"/>
      <c r="AB426" s="31"/>
      <c r="AC426" s="31"/>
      <c r="AD426" s="31"/>
      <c r="AE426" s="31"/>
      <c r="AF426" s="31"/>
      <c r="AG426" s="31"/>
    </row>
    <row r="427" spans="6:33" x14ac:dyDescent="0.3">
      <c r="F427" s="22"/>
      <c r="G427" s="22"/>
      <c r="H427" s="26"/>
      <c r="I427" s="38"/>
      <c r="M427" s="31"/>
      <c r="N427" s="31"/>
      <c r="O427" s="31"/>
      <c r="P427" s="31"/>
      <c r="Q427" s="31"/>
      <c r="R427" s="31"/>
      <c r="T427" s="31"/>
      <c r="U427" s="31"/>
      <c r="V427" s="31"/>
      <c r="W427" s="31"/>
      <c r="X427" s="31"/>
      <c r="Y427" s="31"/>
      <c r="AA427" s="31"/>
      <c r="AB427" s="31"/>
      <c r="AC427" s="31"/>
      <c r="AD427" s="31"/>
      <c r="AE427" s="31"/>
      <c r="AF427" s="31"/>
      <c r="AG427" s="31"/>
    </row>
    <row r="428" spans="6:33" x14ac:dyDescent="0.3">
      <c r="F428" s="22"/>
      <c r="G428" s="22"/>
      <c r="H428" s="26"/>
      <c r="I428" s="38"/>
      <c r="M428" s="31"/>
      <c r="N428" s="31"/>
      <c r="O428" s="31"/>
      <c r="P428" s="31"/>
      <c r="Q428" s="31"/>
      <c r="R428" s="31"/>
      <c r="T428" s="31"/>
      <c r="U428" s="31"/>
      <c r="V428" s="31"/>
      <c r="W428" s="31"/>
      <c r="X428" s="31"/>
      <c r="Y428" s="31"/>
      <c r="AA428" s="31"/>
      <c r="AB428" s="31"/>
      <c r="AC428" s="31"/>
      <c r="AD428" s="31"/>
      <c r="AE428" s="31"/>
      <c r="AF428" s="31"/>
      <c r="AG428" s="31"/>
    </row>
    <row r="429" spans="6:33" x14ac:dyDescent="0.3">
      <c r="F429" s="22"/>
      <c r="G429" s="22"/>
      <c r="H429" s="26"/>
      <c r="I429" s="38"/>
      <c r="M429" s="31"/>
      <c r="N429" s="31"/>
      <c r="O429" s="31"/>
      <c r="P429" s="31"/>
      <c r="Q429" s="31"/>
      <c r="R429" s="31"/>
      <c r="T429" s="31"/>
      <c r="U429" s="31"/>
      <c r="V429" s="31"/>
      <c r="W429" s="31"/>
      <c r="X429" s="31"/>
      <c r="Y429" s="31"/>
      <c r="AA429" s="31"/>
      <c r="AB429" s="31"/>
      <c r="AC429" s="31"/>
      <c r="AD429" s="31"/>
      <c r="AE429" s="31"/>
      <c r="AF429" s="31"/>
      <c r="AG429" s="31"/>
    </row>
    <row r="430" spans="6:33" x14ac:dyDescent="0.3">
      <c r="F430" s="22"/>
      <c r="G430" s="22"/>
      <c r="H430" s="26"/>
      <c r="I430" s="38"/>
      <c r="M430" s="31"/>
      <c r="N430" s="31"/>
      <c r="O430" s="31"/>
      <c r="P430" s="31"/>
      <c r="Q430" s="31"/>
      <c r="R430" s="31"/>
      <c r="T430" s="31"/>
      <c r="U430" s="31"/>
      <c r="V430" s="31"/>
      <c r="W430" s="31"/>
      <c r="X430" s="31"/>
      <c r="Y430" s="31"/>
      <c r="AA430" s="31"/>
      <c r="AB430" s="31"/>
      <c r="AC430" s="31"/>
      <c r="AD430" s="31"/>
      <c r="AE430" s="31"/>
      <c r="AF430" s="31"/>
      <c r="AG430" s="31"/>
    </row>
    <row r="431" spans="6:33" x14ac:dyDescent="0.3">
      <c r="F431" s="22"/>
      <c r="G431" s="22"/>
      <c r="H431" s="26"/>
      <c r="I431" s="38"/>
      <c r="M431" s="31"/>
      <c r="N431" s="31"/>
      <c r="O431" s="31"/>
      <c r="P431" s="31"/>
      <c r="Q431" s="31"/>
      <c r="R431" s="31"/>
      <c r="T431" s="31"/>
      <c r="U431" s="31"/>
      <c r="V431" s="31"/>
      <c r="W431" s="31"/>
      <c r="X431" s="31"/>
      <c r="Y431" s="31"/>
      <c r="AA431" s="31"/>
      <c r="AB431" s="31"/>
      <c r="AC431" s="31"/>
      <c r="AD431" s="31"/>
      <c r="AE431" s="31"/>
      <c r="AF431" s="31"/>
      <c r="AG431" s="31"/>
    </row>
    <row r="432" spans="6:33" x14ac:dyDescent="0.3">
      <c r="F432" s="22"/>
      <c r="G432" s="22"/>
      <c r="H432" s="26"/>
      <c r="I432" s="38"/>
      <c r="M432" s="31"/>
      <c r="N432" s="31"/>
      <c r="O432" s="31"/>
      <c r="P432" s="31"/>
      <c r="Q432" s="31"/>
      <c r="R432" s="31"/>
      <c r="T432" s="31"/>
      <c r="U432" s="31"/>
      <c r="V432" s="31"/>
      <c r="W432" s="31"/>
      <c r="X432" s="31"/>
      <c r="Y432" s="31"/>
      <c r="AA432" s="31"/>
      <c r="AB432" s="31"/>
      <c r="AC432" s="31"/>
      <c r="AD432" s="31"/>
      <c r="AE432" s="31"/>
      <c r="AF432" s="31"/>
      <c r="AG432" s="31"/>
    </row>
    <row r="433" spans="6:33" x14ac:dyDescent="0.3">
      <c r="F433" s="22"/>
      <c r="G433" s="22"/>
      <c r="H433" s="26"/>
      <c r="I433" s="38"/>
      <c r="M433" s="31"/>
      <c r="N433" s="31"/>
      <c r="O433" s="31"/>
      <c r="P433" s="31"/>
      <c r="Q433" s="31"/>
      <c r="R433" s="31"/>
      <c r="T433" s="31"/>
      <c r="U433" s="31"/>
      <c r="V433" s="31"/>
      <c r="W433" s="31"/>
      <c r="X433" s="31"/>
      <c r="Y433" s="31"/>
      <c r="AA433" s="31"/>
      <c r="AB433" s="31"/>
      <c r="AC433" s="31"/>
      <c r="AD433" s="31"/>
      <c r="AE433" s="31"/>
      <c r="AF433" s="31"/>
      <c r="AG433" s="31"/>
    </row>
    <row r="434" spans="6:33" x14ac:dyDescent="0.3">
      <c r="F434" s="22"/>
      <c r="G434" s="22"/>
      <c r="H434" s="26"/>
      <c r="I434" s="38"/>
      <c r="M434" s="31"/>
      <c r="N434" s="31"/>
      <c r="O434" s="31"/>
      <c r="P434" s="31"/>
      <c r="Q434" s="31"/>
      <c r="R434" s="31"/>
      <c r="T434" s="31"/>
      <c r="U434" s="31"/>
      <c r="V434" s="31"/>
      <c r="W434" s="31"/>
      <c r="X434" s="31"/>
      <c r="Y434" s="31"/>
      <c r="AA434" s="31"/>
      <c r="AB434" s="31"/>
      <c r="AC434" s="31"/>
      <c r="AD434" s="31"/>
      <c r="AE434" s="31"/>
      <c r="AF434" s="31"/>
      <c r="AG434" s="31"/>
    </row>
    <row r="435" spans="6:33" x14ac:dyDescent="0.3">
      <c r="F435" s="22"/>
      <c r="G435" s="22"/>
      <c r="H435" s="26"/>
      <c r="I435" s="38"/>
      <c r="M435" s="31"/>
      <c r="N435" s="31"/>
      <c r="O435" s="31"/>
      <c r="P435" s="31"/>
      <c r="Q435" s="31"/>
      <c r="R435" s="31"/>
      <c r="T435" s="31"/>
      <c r="U435" s="31"/>
      <c r="V435" s="31"/>
      <c r="W435" s="31"/>
      <c r="X435" s="31"/>
      <c r="Y435" s="31"/>
      <c r="AA435" s="31"/>
      <c r="AB435" s="31"/>
      <c r="AC435" s="31"/>
      <c r="AD435" s="31"/>
      <c r="AE435" s="31"/>
      <c r="AF435" s="31"/>
      <c r="AG435" s="31"/>
    </row>
    <row r="436" spans="6:33" x14ac:dyDescent="0.3">
      <c r="F436" s="22"/>
      <c r="G436" s="22"/>
      <c r="H436" s="26"/>
      <c r="I436" s="38"/>
      <c r="M436" s="31"/>
      <c r="N436" s="31"/>
      <c r="O436" s="31"/>
      <c r="P436" s="31"/>
      <c r="Q436" s="31"/>
      <c r="R436" s="31"/>
      <c r="T436" s="31"/>
      <c r="U436" s="31"/>
      <c r="V436" s="31"/>
      <c r="W436" s="31"/>
      <c r="X436" s="31"/>
      <c r="Y436" s="31"/>
      <c r="AA436" s="31"/>
      <c r="AB436" s="31"/>
      <c r="AC436" s="31"/>
      <c r="AD436" s="31"/>
      <c r="AE436" s="31"/>
      <c r="AF436" s="31"/>
      <c r="AG436" s="31"/>
    </row>
    <row r="437" spans="6:33" x14ac:dyDescent="0.3">
      <c r="F437" s="22"/>
      <c r="G437" s="22"/>
      <c r="H437" s="26"/>
      <c r="I437" s="38"/>
      <c r="M437" s="31"/>
      <c r="N437" s="31"/>
      <c r="O437" s="31"/>
      <c r="P437" s="31"/>
      <c r="Q437" s="31"/>
      <c r="R437" s="31"/>
      <c r="T437" s="31"/>
      <c r="U437" s="31"/>
      <c r="V437" s="31"/>
      <c r="W437" s="31"/>
      <c r="X437" s="31"/>
      <c r="Y437" s="31"/>
      <c r="AA437" s="31"/>
      <c r="AB437" s="31"/>
      <c r="AC437" s="31"/>
      <c r="AD437" s="31"/>
      <c r="AE437" s="31"/>
      <c r="AF437" s="31"/>
      <c r="AG437" s="31"/>
    </row>
    <row r="438" spans="6:33" x14ac:dyDescent="0.3">
      <c r="F438" s="22"/>
      <c r="G438" s="22"/>
      <c r="H438" s="26"/>
      <c r="I438" s="38"/>
      <c r="M438" s="31"/>
      <c r="N438" s="31"/>
      <c r="O438" s="31"/>
      <c r="P438" s="31"/>
      <c r="Q438" s="31"/>
      <c r="R438" s="31"/>
      <c r="T438" s="31"/>
      <c r="U438" s="31"/>
      <c r="V438" s="31"/>
      <c r="W438" s="31"/>
      <c r="X438" s="31"/>
      <c r="Y438" s="31"/>
      <c r="AA438" s="31"/>
      <c r="AB438" s="31"/>
      <c r="AC438" s="31"/>
      <c r="AD438" s="31"/>
      <c r="AE438" s="31"/>
      <c r="AF438" s="31"/>
      <c r="AG438" s="31"/>
    </row>
    <row r="439" spans="6:33" x14ac:dyDescent="0.3">
      <c r="F439" s="22"/>
      <c r="G439" s="22"/>
      <c r="H439" s="26"/>
      <c r="I439" s="38"/>
      <c r="M439" s="31"/>
      <c r="N439" s="31"/>
      <c r="O439" s="31"/>
      <c r="P439" s="31"/>
      <c r="Q439" s="31"/>
      <c r="R439" s="31"/>
      <c r="T439" s="31"/>
      <c r="U439" s="31"/>
      <c r="V439" s="31"/>
      <c r="W439" s="31"/>
      <c r="X439" s="31"/>
      <c r="Y439" s="31"/>
      <c r="AA439" s="31"/>
      <c r="AB439" s="31"/>
      <c r="AC439" s="31"/>
      <c r="AD439" s="31"/>
      <c r="AE439" s="31"/>
      <c r="AF439" s="31"/>
      <c r="AG439" s="31"/>
    </row>
    <row r="440" spans="6:33" x14ac:dyDescent="0.3">
      <c r="F440" s="22"/>
      <c r="G440" s="22"/>
      <c r="H440" s="26"/>
      <c r="I440" s="38"/>
      <c r="M440" s="31"/>
      <c r="N440" s="31"/>
      <c r="O440" s="31"/>
      <c r="P440" s="31"/>
      <c r="Q440" s="31"/>
      <c r="R440" s="31"/>
      <c r="T440" s="31"/>
      <c r="U440" s="31"/>
      <c r="V440" s="31"/>
      <c r="W440" s="31"/>
      <c r="X440" s="31"/>
      <c r="Y440" s="31"/>
      <c r="AA440" s="31"/>
      <c r="AB440" s="31"/>
      <c r="AC440" s="31"/>
      <c r="AD440" s="31"/>
      <c r="AE440" s="31"/>
      <c r="AF440" s="31"/>
      <c r="AG440" s="31"/>
    </row>
    <row r="441" spans="6:33" x14ac:dyDescent="0.3">
      <c r="F441" s="22"/>
      <c r="G441" s="22"/>
      <c r="H441" s="26"/>
      <c r="I441" s="38"/>
      <c r="M441" s="31"/>
      <c r="N441" s="31"/>
      <c r="O441" s="31"/>
      <c r="P441" s="31"/>
      <c r="Q441" s="31"/>
      <c r="R441" s="31"/>
      <c r="T441" s="31"/>
      <c r="U441" s="31"/>
      <c r="V441" s="31"/>
      <c r="W441" s="31"/>
      <c r="X441" s="31"/>
      <c r="Y441" s="31"/>
      <c r="AA441" s="31"/>
      <c r="AB441" s="31"/>
      <c r="AC441" s="31"/>
      <c r="AD441" s="31"/>
      <c r="AE441" s="31"/>
      <c r="AF441" s="31"/>
      <c r="AG441" s="31"/>
    </row>
    <row r="442" spans="6:33" x14ac:dyDescent="0.3">
      <c r="F442" s="22"/>
      <c r="G442" s="22"/>
      <c r="H442" s="26"/>
      <c r="I442" s="38"/>
      <c r="M442" s="31"/>
      <c r="N442" s="31"/>
      <c r="O442" s="31"/>
      <c r="P442" s="31"/>
      <c r="Q442" s="31"/>
      <c r="R442" s="31"/>
      <c r="T442" s="31"/>
      <c r="U442" s="31"/>
      <c r="V442" s="31"/>
      <c r="W442" s="31"/>
      <c r="X442" s="31"/>
      <c r="Y442" s="31"/>
      <c r="AA442" s="31"/>
      <c r="AB442" s="31"/>
      <c r="AC442" s="31"/>
      <c r="AD442" s="31"/>
      <c r="AE442" s="31"/>
      <c r="AF442" s="31"/>
      <c r="AG442" s="31"/>
    </row>
    <row r="443" spans="6:33" x14ac:dyDescent="0.3">
      <c r="F443" s="22"/>
      <c r="G443" s="22"/>
      <c r="H443" s="26"/>
      <c r="I443" s="38"/>
      <c r="M443" s="31"/>
      <c r="N443" s="31"/>
      <c r="O443" s="31"/>
      <c r="P443" s="31"/>
      <c r="Q443" s="31"/>
      <c r="R443" s="31"/>
      <c r="T443" s="31"/>
      <c r="U443" s="31"/>
      <c r="V443" s="31"/>
      <c r="W443" s="31"/>
      <c r="X443" s="31"/>
      <c r="Y443" s="31"/>
      <c r="AA443" s="31"/>
      <c r="AB443" s="31"/>
      <c r="AC443" s="31"/>
      <c r="AD443" s="31"/>
      <c r="AE443" s="31"/>
      <c r="AF443" s="31"/>
      <c r="AG443" s="31"/>
    </row>
    <row r="444" spans="6:33" x14ac:dyDescent="0.3">
      <c r="F444" s="22"/>
      <c r="G444" s="22"/>
      <c r="H444" s="26"/>
      <c r="I444" s="38"/>
      <c r="M444" s="31"/>
      <c r="N444" s="31"/>
      <c r="O444" s="31"/>
      <c r="P444" s="31"/>
      <c r="Q444" s="31"/>
      <c r="R444" s="31"/>
      <c r="T444" s="31"/>
      <c r="U444" s="31"/>
      <c r="V444" s="31"/>
      <c r="W444" s="31"/>
      <c r="X444" s="31"/>
      <c r="Y444" s="31"/>
      <c r="AA444" s="31"/>
      <c r="AB444" s="31"/>
      <c r="AC444" s="31"/>
      <c r="AD444" s="31"/>
      <c r="AE444" s="31"/>
      <c r="AF444" s="31"/>
      <c r="AG444" s="31"/>
    </row>
    <row r="445" spans="6:33" x14ac:dyDescent="0.3">
      <c r="F445" s="22"/>
      <c r="G445" s="22"/>
      <c r="H445" s="26"/>
      <c r="I445" s="38"/>
      <c r="M445" s="31"/>
      <c r="N445" s="31"/>
      <c r="O445" s="31"/>
      <c r="P445" s="31"/>
      <c r="Q445" s="31"/>
      <c r="R445" s="31"/>
      <c r="T445" s="31"/>
      <c r="U445" s="31"/>
      <c r="V445" s="31"/>
      <c r="W445" s="31"/>
      <c r="X445" s="31"/>
      <c r="Y445" s="31"/>
      <c r="AA445" s="31"/>
      <c r="AB445" s="31"/>
      <c r="AC445" s="31"/>
      <c r="AD445" s="31"/>
      <c r="AE445" s="31"/>
      <c r="AF445" s="31"/>
      <c r="AG445" s="31"/>
    </row>
    <row r="446" spans="6:33" x14ac:dyDescent="0.3">
      <c r="F446" s="22"/>
      <c r="G446" s="22"/>
      <c r="H446" s="26"/>
      <c r="I446" s="38"/>
      <c r="M446" s="31"/>
      <c r="N446" s="31"/>
      <c r="O446" s="31"/>
      <c r="P446" s="31"/>
      <c r="Q446" s="31"/>
      <c r="R446" s="31"/>
      <c r="T446" s="31"/>
      <c r="U446" s="31"/>
      <c r="V446" s="31"/>
      <c r="W446" s="31"/>
      <c r="X446" s="31"/>
      <c r="Y446" s="31"/>
      <c r="AA446" s="31"/>
      <c r="AB446" s="31"/>
      <c r="AC446" s="31"/>
      <c r="AD446" s="31"/>
      <c r="AE446" s="31"/>
      <c r="AF446" s="31"/>
      <c r="AG446" s="31"/>
    </row>
    <row r="447" spans="6:33" x14ac:dyDescent="0.3">
      <c r="F447" s="22"/>
      <c r="G447" s="22"/>
      <c r="H447" s="26"/>
      <c r="I447" s="38"/>
      <c r="M447" s="31"/>
      <c r="N447" s="31"/>
      <c r="O447" s="31"/>
      <c r="P447" s="31"/>
      <c r="Q447" s="31"/>
      <c r="R447" s="31"/>
      <c r="T447" s="31"/>
      <c r="U447" s="31"/>
      <c r="V447" s="31"/>
      <c r="W447" s="31"/>
      <c r="X447" s="31"/>
      <c r="Y447" s="31"/>
      <c r="AA447" s="31"/>
      <c r="AB447" s="31"/>
      <c r="AC447" s="31"/>
      <c r="AD447" s="31"/>
      <c r="AE447" s="31"/>
      <c r="AF447" s="31"/>
      <c r="AG447" s="31"/>
    </row>
    <row r="448" spans="6:33" x14ac:dyDescent="0.3">
      <c r="F448" s="22"/>
      <c r="G448" s="22"/>
      <c r="H448" s="26"/>
      <c r="I448" s="38"/>
      <c r="M448" s="31"/>
      <c r="N448" s="31"/>
      <c r="O448" s="31"/>
      <c r="P448" s="31"/>
      <c r="Q448" s="31"/>
      <c r="R448" s="31"/>
      <c r="T448" s="31"/>
      <c r="U448" s="31"/>
      <c r="V448" s="31"/>
      <c r="W448" s="31"/>
      <c r="X448" s="31"/>
      <c r="Y448" s="31"/>
      <c r="AA448" s="31"/>
      <c r="AB448" s="31"/>
      <c r="AC448" s="31"/>
      <c r="AD448" s="31"/>
      <c r="AE448" s="31"/>
      <c r="AF448" s="31"/>
      <c r="AG448" s="31"/>
    </row>
    <row r="449" spans="6:33" x14ac:dyDescent="0.3">
      <c r="F449" s="22"/>
      <c r="G449" s="22"/>
      <c r="H449" s="26"/>
      <c r="I449" s="38"/>
      <c r="M449" s="31"/>
      <c r="N449" s="31"/>
      <c r="O449" s="31"/>
      <c r="P449" s="31"/>
      <c r="Q449" s="31"/>
      <c r="R449" s="31"/>
      <c r="T449" s="31"/>
      <c r="U449" s="31"/>
      <c r="V449" s="31"/>
      <c r="W449" s="31"/>
      <c r="X449" s="31"/>
      <c r="Y449" s="31"/>
      <c r="AA449" s="31"/>
      <c r="AB449" s="31"/>
      <c r="AC449" s="31"/>
      <c r="AD449" s="31"/>
      <c r="AE449" s="31"/>
      <c r="AF449" s="31"/>
      <c r="AG449" s="31"/>
    </row>
    <row r="450" spans="6:33" x14ac:dyDescent="0.3">
      <c r="F450" s="22"/>
      <c r="G450" s="22"/>
      <c r="H450" s="26"/>
      <c r="I450" s="38"/>
      <c r="M450" s="31"/>
      <c r="N450" s="31"/>
      <c r="O450" s="31"/>
      <c r="P450" s="31"/>
      <c r="Q450" s="31"/>
      <c r="R450" s="31"/>
      <c r="T450" s="31"/>
      <c r="U450" s="31"/>
      <c r="V450" s="31"/>
      <c r="W450" s="31"/>
      <c r="X450" s="31"/>
      <c r="Y450" s="31"/>
      <c r="AA450" s="31"/>
      <c r="AB450" s="31"/>
      <c r="AC450" s="31"/>
      <c r="AD450" s="31"/>
      <c r="AE450" s="31"/>
      <c r="AF450" s="31"/>
      <c r="AG450" s="31"/>
    </row>
    <row r="451" spans="6:33" x14ac:dyDescent="0.3">
      <c r="F451" s="22"/>
      <c r="G451" s="22"/>
      <c r="H451" s="26"/>
      <c r="I451" s="38"/>
      <c r="M451" s="31"/>
      <c r="N451" s="31"/>
      <c r="O451" s="31"/>
      <c r="P451" s="31"/>
      <c r="Q451" s="31"/>
      <c r="R451" s="31"/>
      <c r="T451" s="31"/>
      <c r="U451" s="31"/>
      <c r="V451" s="31"/>
      <c r="W451" s="31"/>
      <c r="X451" s="31"/>
      <c r="Y451" s="31"/>
      <c r="AA451" s="31"/>
      <c r="AB451" s="31"/>
      <c r="AC451" s="31"/>
      <c r="AD451" s="31"/>
      <c r="AE451" s="31"/>
      <c r="AF451" s="31"/>
      <c r="AG451" s="31"/>
    </row>
    <row r="452" spans="6:33" x14ac:dyDescent="0.3">
      <c r="F452" s="22"/>
      <c r="G452" s="22"/>
      <c r="H452" s="26"/>
      <c r="I452" s="38"/>
      <c r="M452" s="31"/>
      <c r="N452" s="31"/>
      <c r="O452" s="31"/>
      <c r="P452" s="31"/>
      <c r="Q452" s="31"/>
      <c r="R452" s="31"/>
      <c r="T452" s="31"/>
      <c r="U452" s="31"/>
      <c r="V452" s="31"/>
      <c r="W452" s="31"/>
      <c r="X452" s="31"/>
      <c r="Y452" s="31"/>
      <c r="AA452" s="31"/>
      <c r="AB452" s="31"/>
      <c r="AC452" s="31"/>
      <c r="AD452" s="31"/>
      <c r="AE452" s="31"/>
      <c r="AF452" s="31"/>
      <c r="AG452" s="31"/>
    </row>
    <row r="453" spans="6:33" x14ac:dyDescent="0.3">
      <c r="F453" s="22"/>
      <c r="G453" s="22"/>
      <c r="H453" s="26"/>
      <c r="I453" s="38"/>
      <c r="M453" s="31"/>
      <c r="N453" s="31"/>
      <c r="O453" s="31"/>
      <c r="P453" s="31"/>
      <c r="Q453" s="31"/>
      <c r="R453" s="31"/>
      <c r="T453" s="31"/>
      <c r="U453" s="31"/>
      <c r="V453" s="31"/>
      <c r="W453" s="31"/>
      <c r="X453" s="31"/>
      <c r="Y453" s="31"/>
      <c r="AA453" s="31"/>
      <c r="AB453" s="31"/>
      <c r="AC453" s="31"/>
      <c r="AD453" s="31"/>
      <c r="AE453" s="31"/>
      <c r="AF453" s="31"/>
      <c r="AG453" s="31"/>
    </row>
    <row r="454" spans="6:33" x14ac:dyDescent="0.3">
      <c r="F454" s="22"/>
      <c r="G454" s="22"/>
      <c r="H454" s="26"/>
      <c r="I454" s="38"/>
      <c r="M454" s="31"/>
      <c r="N454" s="31"/>
      <c r="O454" s="31"/>
      <c r="P454" s="31"/>
      <c r="Q454" s="31"/>
      <c r="R454" s="31"/>
      <c r="T454" s="31"/>
      <c r="U454" s="31"/>
      <c r="V454" s="31"/>
      <c r="W454" s="31"/>
      <c r="X454" s="31"/>
      <c r="Y454" s="31"/>
      <c r="AA454" s="31"/>
      <c r="AB454" s="31"/>
      <c r="AC454" s="31"/>
      <c r="AD454" s="31"/>
      <c r="AE454" s="31"/>
      <c r="AF454" s="31"/>
      <c r="AG454" s="31"/>
    </row>
    <row r="455" spans="6:33" x14ac:dyDescent="0.3">
      <c r="F455" s="22"/>
      <c r="G455" s="22"/>
      <c r="H455" s="26"/>
      <c r="I455" s="38"/>
      <c r="M455" s="31"/>
      <c r="N455" s="31"/>
      <c r="O455" s="31"/>
      <c r="P455" s="31"/>
      <c r="Q455" s="31"/>
      <c r="R455" s="31"/>
      <c r="T455" s="31"/>
      <c r="U455" s="31"/>
      <c r="V455" s="31"/>
      <c r="W455" s="31"/>
      <c r="X455" s="31"/>
      <c r="Y455" s="31"/>
      <c r="AA455" s="31"/>
      <c r="AB455" s="31"/>
      <c r="AC455" s="31"/>
      <c r="AD455" s="31"/>
      <c r="AE455" s="31"/>
      <c r="AF455" s="31"/>
      <c r="AG455" s="31"/>
    </row>
    <row r="456" spans="6:33" x14ac:dyDescent="0.3">
      <c r="F456" s="22"/>
      <c r="G456" s="22"/>
      <c r="H456" s="26"/>
      <c r="I456" s="38"/>
      <c r="M456" s="31"/>
      <c r="N456" s="31"/>
      <c r="O456" s="31"/>
      <c r="P456" s="31"/>
      <c r="Q456" s="31"/>
      <c r="R456" s="31"/>
      <c r="T456" s="31"/>
      <c r="U456" s="31"/>
      <c r="V456" s="31"/>
      <c r="W456" s="31"/>
      <c r="X456" s="31"/>
      <c r="Y456" s="31"/>
      <c r="AA456" s="31"/>
      <c r="AB456" s="31"/>
      <c r="AC456" s="31"/>
      <c r="AD456" s="31"/>
      <c r="AE456" s="31"/>
      <c r="AF456" s="31"/>
      <c r="AG456" s="31"/>
    </row>
    <row r="457" spans="6:33" x14ac:dyDescent="0.3">
      <c r="F457" s="22"/>
      <c r="G457" s="22"/>
      <c r="H457" s="26"/>
      <c r="I457" s="38"/>
      <c r="M457" s="31"/>
      <c r="N457" s="31"/>
      <c r="O457" s="31"/>
      <c r="P457" s="31"/>
      <c r="Q457" s="31"/>
      <c r="R457" s="31"/>
      <c r="T457" s="31"/>
      <c r="U457" s="31"/>
      <c r="V457" s="31"/>
      <c r="W457" s="31"/>
      <c r="X457" s="31"/>
      <c r="Y457" s="31"/>
      <c r="AA457" s="31"/>
      <c r="AB457" s="31"/>
      <c r="AC457" s="31"/>
      <c r="AD457" s="31"/>
      <c r="AE457" s="31"/>
      <c r="AF457" s="31"/>
      <c r="AG457" s="31"/>
    </row>
    <row r="458" spans="6:33" x14ac:dyDescent="0.3">
      <c r="F458" s="22"/>
      <c r="G458" s="22"/>
      <c r="H458" s="26"/>
      <c r="I458" s="38"/>
      <c r="M458" s="31"/>
      <c r="N458" s="31"/>
      <c r="O458" s="31"/>
      <c r="P458" s="31"/>
      <c r="Q458" s="31"/>
      <c r="R458" s="31"/>
      <c r="T458" s="31"/>
      <c r="U458" s="31"/>
      <c r="V458" s="31"/>
      <c r="W458" s="31"/>
      <c r="X458" s="31"/>
      <c r="Y458" s="31"/>
      <c r="AA458" s="31"/>
      <c r="AB458" s="31"/>
      <c r="AC458" s="31"/>
      <c r="AD458" s="31"/>
      <c r="AE458" s="31"/>
      <c r="AF458" s="31"/>
      <c r="AG458" s="31"/>
    </row>
    <row r="459" spans="6:33" x14ac:dyDescent="0.3">
      <c r="F459" s="22"/>
      <c r="G459" s="22"/>
      <c r="H459" s="26"/>
      <c r="I459" s="38"/>
      <c r="M459" s="31"/>
      <c r="N459" s="31"/>
      <c r="O459" s="31"/>
      <c r="P459" s="31"/>
      <c r="Q459" s="31"/>
      <c r="R459" s="31"/>
      <c r="T459" s="31"/>
      <c r="U459" s="31"/>
      <c r="V459" s="31"/>
      <c r="W459" s="31"/>
      <c r="X459" s="31"/>
      <c r="Y459" s="31"/>
      <c r="AA459" s="31"/>
      <c r="AB459" s="31"/>
      <c r="AC459" s="31"/>
      <c r="AD459" s="31"/>
      <c r="AE459" s="31"/>
      <c r="AF459" s="31"/>
      <c r="AG459" s="31"/>
    </row>
    <row r="460" spans="6:33" x14ac:dyDescent="0.3">
      <c r="F460" s="22"/>
      <c r="G460" s="22"/>
      <c r="H460" s="26"/>
      <c r="I460" s="38"/>
      <c r="M460" s="31"/>
      <c r="N460" s="31"/>
      <c r="O460" s="31"/>
      <c r="P460" s="31"/>
      <c r="Q460" s="31"/>
      <c r="R460" s="31"/>
      <c r="T460" s="31"/>
      <c r="U460" s="31"/>
      <c r="V460" s="31"/>
      <c r="W460" s="31"/>
      <c r="X460" s="31"/>
      <c r="Y460" s="31"/>
      <c r="AA460" s="31"/>
      <c r="AB460" s="31"/>
      <c r="AC460" s="31"/>
      <c r="AD460" s="31"/>
      <c r="AE460" s="31"/>
      <c r="AF460" s="31"/>
      <c r="AG460" s="31"/>
    </row>
    <row r="461" spans="6:33" x14ac:dyDescent="0.3">
      <c r="F461" s="22"/>
      <c r="G461" s="22"/>
      <c r="H461" s="26"/>
      <c r="I461" s="38"/>
      <c r="M461" s="31"/>
      <c r="N461" s="31"/>
      <c r="O461" s="31"/>
      <c r="P461" s="31"/>
      <c r="Q461" s="31"/>
      <c r="R461" s="31"/>
      <c r="T461" s="31"/>
      <c r="U461" s="31"/>
      <c r="V461" s="31"/>
      <c r="W461" s="31"/>
      <c r="X461" s="31"/>
      <c r="Y461" s="31"/>
      <c r="AA461" s="31"/>
      <c r="AB461" s="31"/>
      <c r="AC461" s="31"/>
      <c r="AD461" s="31"/>
      <c r="AE461" s="31"/>
      <c r="AF461" s="31"/>
      <c r="AG461" s="31"/>
    </row>
    <row r="462" spans="6:33" x14ac:dyDescent="0.3">
      <c r="F462" s="22"/>
      <c r="G462" s="22"/>
      <c r="H462" s="26"/>
      <c r="I462" s="38"/>
      <c r="M462" s="31"/>
      <c r="N462" s="31"/>
      <c r="O462" s="31"/>
      <c r="P462" s="31"/>
      <c r="Q462" s="31"/>
      <c r="R462" s="31"/>
      <c r="T462" s="31"/>
      <c r="U462" s="31"/>
      <c r="V462" s="31"/>
      <c r="W462" s="31"/>
      <c r="X462" s="31"/>
      <c r="Y462" s="31"/>
      <c r="AA462" s="31"/>
      <c r="AB462" s="31"/>
      <c r="AC462" s="31"/>
      <c r="AD462" s="31"/>
      <c r="AE462" s="31"/>
      <c r="AF462" s="31"/>
      <c r="AG462" s="31"/>
    </row>
    <row r="463" spans="6:33" x14ac:dyDescent="0.3">
      <c r="F463" s="22"/>
      <c r="G463" s="22"/>
      <c r="H463" s="26"/>
      <c r="I463" s="38"/>
      <c r="M463" s="31"/>
      <c r="N463" s="31"/>
      <c r="O463" s="31"/>
      <c r="P463" s="31"/>
      <c r="Q463" s="31"/>
      <c r="R463" s="31"/>
      <c r="T463" s="31"/>
      <c r="U463" s="31"/>
      <c r="V463" s="31"/>
      <c r="W463" s="31"/>
      <c r="X463" s="31"/>
      <c r="Y463" s="31"/>
      <c r="AA463" s="31"/>
      <c r="AB463" s="31"/>
      <c r="AC463" s="31"/>
      <c r="AD463" s="31"/>
      <c r="AE463" s="31"/>
      <c r="AF463" s="31"/>
      <c r="AG463" s="31"/>
    </row>
    <row r="464" spans="6:33" x14ac:dyDescent="0.3">
      <c r="F464" s="22"/>
      <c r="G464" s="22"/>
      <c r="H464" s="26"/>
      <c r="I464" s="38"/>
      <c r="M464" s="31"/>
      <c r="N464" s="31"/>
      <c r="O464" s="31"/>
      <c r="P464" s="31"/>
      <c r="Q464" s="31"/>
      <c r="R464" s="31"/>
      <c r="T464" s="31"/>
      <c r="U464" s="31"/>
      <c r="V464" s="31"/>
      <c r="W464" s="31"/>
      <c r="X464" s="31"/>
      <c r="Y464" s="31"/>
      <c r="AA464" s="31"/>
      <c r="AB464" s="31"/>
      <c r="AC464" s="31"/>
      <c r="AD464" s="31"/>
      <c r="AE464" s="31"/>
      <c r="AF464" s="31"/>
      <c r="AG464" s="31"/>
    </row>
    <row r="465" spans="6:33" x14ac:dyDescent="0.3">
      <c r="F465" s="22"/>
      <c r="G465" s="22"/>
      <c r="H465" s="26"/>
      <c r="I465" s="38"/>
      <c r="M465" s="31"/>
      <c r="N465" s="31"/>
      <c r="O465" s="31"/>
      <c r="P465" s="31"/>
      <c r="Q465" s="31"/>
      <c r="R465" s="31"/>
      <c r="T465" s="31"/>
      <c r="U465" s="31"/>
      <c r="V465" s="31"/>
      <c r="W465" s="31"/>
      <c r="X465" s="31"/>
      <c r="Y465" s="31"/>
      <c r="AA465" s="31"/>
      <c r="AB465" s="31"/>
      <c r="AC465" s="31"/>
      <c r="AD465" s="31"/>
      <c r="AE465" s="31"/>
      <c r="AF465" s="31"/>
      <c r="AG465" s="31"/>
    </row>
    <row r="466" spans="6:33" x14ac:dyDescent="0.3">
      <c r="F466" s="22"/>
      <c r="G466" s="22"/>
      <c r="H466" s="26"/>
      <c r="I466" s="38"/>
      <c r="M466" s="31"/>
      <c r="N466" s="31"/>
      <c r="O466" s="31"/>
      <c r="P466" s="31"/>
      <c r="Q466" s="31"/>
      <c r="R466" s="31"/>
      <c r="T466" s="31"/>
      <c r="U466" s="31"/>
      <c r="V466" s="31"/>
      <c r="W466" s="31"/>
      <c r="X466" s="31"/>
      <c r="Y466" s="31"/>
      <c r="AA466" s="31"/>
      <c r="AB466" s="31"/>
      <c r="AC466" s="31"/>
      <c r="AD466" s="31"/>
      <c r="AE466" s="31"/>
      <c r="AF466" s="31"/>
      <c r="AG466" s="31"/>
    </row>
    <row r="467" spans="6:33" x14ac:dyDescent="0.3">
      <c r="F467" s="22"/>
      <c r="G467" s="22"/>
      <c r="H467" s="26"/>
      <c r="I467" s="38"/>
      <c r="M467" s="31"/>
      <c r="N467" s="31"/>
      <c r="O467" s="31"/>
      <c r="P467" s="31"/>
      <c r="Q467" s="31"/>
      <c r="R467" s="31"/>
      <c r="T467" s="31"/>
      <c r="U467" s="31"/>
      <c r="V467" s="31"/>
      <c r="W467" s="31"/>
      <c r="X467" s="31"/>
      <c r="Y467" s="31"/>
      <c r="AA467" s="31"/>
      <c r="AB467" s="31"/>
      <c r="AC467" s="31"/>
      <c r="AD467" s="31"/>
      <c r="AE467" s="31"/>
      <c r="AF467" s="31"/>
      <c r="AG467" s="31"/>
    </row>
    <row r="468" spans="6:33" x14ac:dyDescent="0.3">
      <c r="F468" s="22"/>
      <c r="G468" s="22"/>
      <c r="H468" s="26"/>
      <c r="I468" s="38"/>
      <c r="M468" s="31"/>
      <c r="N468" s="31"/>
      <c r="O468" s="31"/>
      <c r="P468" s="31"/>
      <c r="Q468" s="31"/>
      <c r="R468" s="31"/>
      <c r="T468" s="31"/>
      <c r="U468" s="31"/>
      <c r="V468" s="31"/>
      <c r="W468" s="31"/>
      <c r="X468" s="31"/>
      <c r="Y468" s="31"/>
      <c r="AA468" s="31"/>
      <c r="AB468" s="31"/>
      <c r="AC468" s="31"/>
      <c r="AD468" s="31"/>
      <c r="AE468" s="31"/>
      <c r="AF468" s="31"/>
      <c r="AG468" s="31"/>
    </row>
    <row r="469" spans="6:33" x14ac:dyDescent="0.3">
      <c r="F469" s="22"/>
      <c r="G469" s="22"/>
      <c r="H469" s="26"/>
      <c r="I469" s="38"/>
      <c r="M469" s="31"/>
      <c r="N469" s="31"/>
      <c r="O469" s="31"/>
      <c r="P469" s="31"/>
      <c r="Q469" s="31"/>
      <c r="R469" s="31"/>
      <c r="T469" s="31"/>
      <c r="U469" s="31"/>
      <c r="V469" s="31"/>
      <c r="W469" s="31"/>
      <c r="X469" s="31"/>
      <c r="Y469" s="31"/>
      <c r="AA469" s="31"/>
      <c r="AB469" s="31"/>
      <c r="AC469" s="31"/>
      <c r="AD469" s="31"/>
      <c r="AE469" s="31"/>
      <c r="AF469" s="31"/>
      <c r="AG469" s="31"/>
    </row>
    <row r="470" spans="6:33" x14ac:dyDescent="0.3">
      <c r="F470" s="22"/>
      <c r="G470" s="22"/>
      <c r="H470" s="26"/>
      <c r="I470" s="38"/>
      <c r="M470" s="31"/>
      <c r="N470" s="31"/>
      <c r="O470" s="31"/>
      <c r="P470" s="31"/>
      <c r="Q470" s="31"/>
      <c r="R470" s="31"/>
      <c r="T470" s="31"/>
      <c r="U470" s="31"/>
      <c r="V470" s="31"/>
      <c r="W470" s="31"/>
      <c r="X470" s="31"/>
      <c r="Y470" s="31"/>
      <c r="AA470" s="31"/>
      <c r="AB470" s="31"/>
      <c r="AC470" s="31"/>
      <c r="AD470" s="31"/>
      <c r="AE470" s="31"/>
      <c r="AF470" s="31"/>
      <c r="AG470" s="31"/>
    </row>
    <row r="471" spans="6:33" x14ac:dyDescent="0.3">
      <c r="F471" s="22"/>
      <c r="G471" s="22"/>
      <c r="H471" s="26"/>
      <c r="I471" s="38"/>
      <c r="M471" s="31"/>
      <c r="N471" s="31"/>
      <c r="O471" s="31"/>
      <c r="P471" s="31"/>
      <c r="Q471" s="31"/>
      <c r="R471" s="31"/>
      <c r="T471" s="31"/>
      <c r="U471" s="31"/>
      <c r="V471" s="31"/>
      <c r="W471" s="31"/>
      <c r="X471" s="31"/>
      <c r="Y471" s="31"/>
      <c r="AA471" s="31"/>
      <c r="AB471" s="31"/>
      <c r="AC471" s="31"/>
      <c r="AD471" s="31"/>
      <c r="AE471" s="31"/>
      <c r="AF471" s="31"/>
      <c r="AG471" s="31"/>
    </row>
    <row r="472" spans="6:33" x14ac:dyDescent="0.3">
      <c r="F472" s="22"/>
      <c r="G472" s="22"/>
      <c r="H472" s="26"/>
      <c r="I472" s="38"/>
      <c r="M472" s="31"/>
      <c r="N472" s="31"/>
      <c r="O472" s="31"/>
      <c r="P472" s="31"/>
      <c r="Q472" s="31"/>
      <c r="R472" s="31"/>
      <c r="T472" s="31"/>
      <c r="U472" s="31"/>
      <c r="V472" s="31"/>
      <c r="W472" s="31"/>
      <c r="X472" s="31"/>
      <c r="Y472" s="31"/>
      <c r="AA472" s="31"/>
      <c r="AB472" s="31"/>
      <c r="AC472" s="31"/>
      <c r="AD472" s="31"/>
      <c r="AE472" s="31"/>
      <c r="AF472" s="31"/>
      <c r="AG472" s="31"/>
    </row>
    <row r="473" spans="6:33" x14ac:dyDescent="0.3">
      <c r="F473" s="22"/>
      <c r="G473" s="22"/>
      <c r="H473" s="26"/>
      <c r="I473" s="38"/>
      <c r="M473" s="31"/>
      <c r="N473" s="31"/>
      <c r="O473" s="31"/>
      <c r="P473" s="31"/>
      <c r="Q473" s="31"/>
      <c r="R473" s="31"/>
      <c r="T473" s="31"/>
      <c r="U473" s="31"/>
      <c r="V473" s="31"/>
      <c r="W473" s="31"/>
      <c r="X473" s="31"/>
      <c r="Y473" s="31"/>
      <c r="AA473" s="31"/>
      <c r="AB473" s="31"/>
      <c r="AC473" s="31"/>
      <c r="AD473" s="31"/>
      <c r="AE473" s="31"/>
      <c r="AF473" s="31"/>
      <c r="AG473" s="31"/>
    </row>
    <row r="474" spans="6:33" x14ac:dyDescent="0.3">
      <c r="F474" s="22"/>
      <c r="G474" s="22"/>
      <c r="H474" s="26"/>
      <c r="I474" s="38"/>
      <c r="M474" s="31"/>
      <c r="N474" s="31"/>
      <c r="O474" s="31"/>
      <c r="P474" s="31"/>
      <c r="Q474" s="31"/>
      <c r="R474" s="31"/>
      <c r="T474" s="31"/>
      <c r="U474" s="31"/>
      <c r="V474" s="31"/>
      <c r="W474" s="31"/>
      <c r="X474" s="31"/>
      <c r="Y474" s="31"/>
      <c r="AA474" s="31"/>
      <c r="AB474" s="31"/>
      <c r="AC474" s="31"/>
      <c r="AD474" s="31"/>
      <c r="AE474" s="31"/>
      <c r="AF474" s="31"/>
      <c r="AG474" s="31"/>
    </row>
    <row r="475" spans="6:33" x14ac:dyDescent="0.3">
      <c r="F475" s="22"/>
      <c r="G475" s="22"/>
      <c r="H475" s="26"/>
      <c r="I475" s="38"/>
      <c r="M475" s="31"/>
      <c r="N475" s="31"/>
      <c r="O475" s="31"/>
      <c r="P475" s="31"/>
      <c r="Q475" s="31"/>
      <c r="R475" s="31"/>
      <c r="T475" s="31"/>
      <c r="U475" s="31"/>
      <c r="V475" s="31"/>
      <c r="W475" s="31"/>
      <c r="X475" s="31"/>
      <c r="Y475" s="31"/>
      <c r="AA475" s="31"/>
      <c r="AB475" s="31"/>
      <c r="AC475" s="31"/>
      <c r="AD475" s="31"/>
      <c r="AE475" s="31"/>
      <c r="AF475" s="31"/>
      <c r="AG475" s="31"/>
    </row>
    <row r="476" spans="6:33" x14ac:dyDescent="0.3">
      <c r="F476" s="22"/>
      <c r="G476" s="22"/>
      <c r="H476" s="26"/>
      <c r="I476" s="38"/>
      <c r="M476" s="31"/>
      <c r="N476" s="31"/>
      <c r="O476" s="31"/>
      <c r="P476" s="31"/>
      <c r="Q476" s="31"/>
      <c r="R476" s="31"/>
      <c r="T476" s="31"/>
      <c r="U476" s="31"/>
      <c r="V476" s="31"/>
      <c r="W476" s="31"/>
      <c r="X476" s="31"/>
      <c r="Y476" s="31"/>
      <c r="AA476" s="31"/>
      <c r="AB476" s="31"/>
      <c r="AC476" s="31"/>
      <c r="AD476" s="31"/>
      <c r="AE476" s="31"/>
      <c r="AF476" s="31"/>
      <c r="AG476" s="31"/>
    </row>
    <row r="477" spans="6:33" x14ac:dyDescent="0.3">
      <c r="F477" s="22"/>
      <c r="G477" s="22"/>
      <c r="H477" s="26"/>
      <c r="I477" s="38"/>
      <c r="M477" s="31"/>
      <c r="N477" s="31"/>
      <c r="O477" s="31"/>
      <c r="P477" s="31"/>
      <c r="Q477" s="31"/>
      <c r="R477" s="31"/>
      <c r="T477" s="31"/>
      <c r="U477" s="31"/>
      <c r="V477" s="31"/>
      <c r="W477" s="31"/>
      <c r="X477" s="31"/>
      <c r="Y477" s="31"/>
      <c r="AA477" s="31"/>
      <c r="AB477" s="31"/>
      <c r="AC477" s="31"/>
      <c r="AD477" s="31"/>
      <c r="AE477" s="31"/>
      <c r="AF477" s="31"/>
      <c r="AG477" s="31"/>
    </row>
    <row r="478" spans="6:33" x14ac:dyDescent="0.3">
      <c r="F478" s="22"/>
      <c r="G478" s="22"/>
      <c r="H478" s="26"/>
      <c r="I478" s="38"/>
      <c r="M478" s="31"/>
      <c r="N478" s="31"/>
      <c r="O478" s="31"/>
      <c r="P478" s="31"/>
      <c r="Q478" s="31"/>
      <c r="R478" s="31"/>
      <c r="T478" s="31"/>
      <c r="U478" s="31"/>
      <c r="V478" s="31"/>
      <c r="W478" s="31"/>
      <c r="X478" s="31"/>
      <c r="Y478" s="31"/>
      <c r="AA478" s="31"/>
      <c r="AB478" s="31"/>
      <c r="AC478" s="31"/>
      <c r="AD478" s="31"/>
      <c r="AE478" s="31"/>
      <c r="AF478" s="31"/>
      <c r="AG478" s="31"/>
    </row>
    <row r="479" spans="6:33" x14ac:dyDescent="0.3">
      <c r="F479" s="22"/>
      <c r="G479" s="22"/>
      <c r="H479" s="26"/>
      <c r="I479" s="38"/>
      <c r="M479" s="31"/>
      <c r="N479" s="31"/>
      <c r="O479" s="31"/>
      <c r="P479" s="31"/>
      <c r="Q479" s="31"/>
      <c r="R479" s="31"/>
      <c r="T479" s="31"/>
      <c r="U479" s="31"/>
      <c r="V479" s="31"/>
      <c r="W479" s="31"/>
      <c r="X479" s="31"/>
      <c r="Y479" s="31"/>
      <c r="AA479" s="31"/>
      <c r="AB479" s="31"/>
      <c r="AC479" s="31"/>
      <c r="AD479" s="31"/>
      <c r="AE479" s="31"/>
      <c r="AF479" s="31"/>
      <c r="AG479" s="31"/>
    </row>
    <row r="480" spans="6:33" x14ac:dyDescent="0.3">
      <c r="F480" s="22"/>
      <c r="G480" s="22"/>
      <c r="H480" s="26"/>
      <c r="I480" s="38"/>
      <c r="M480" s="31"/>
      <c r="N480" s="31"/>
      <c r="O480" s="31"/>
      <c r="P480" s="31"/>
      <c r="Q480" s="31"/>
      <c r="R480" s="31"/>
      <c r="T480" s="31"/>
      <c r="U480" s="31"/>
      <c r="V480" s="31"/>
      <c r="W480" s="31"/>
      <c r="X480" s="31"/>
      <c r="Y480" s="31"/>
      <c r="AA480" s="31"/>
      <c r="AB480" s="31"/>
      <c r="AC480" s="31"/>
      <c r="AD480" s="31"/>
      <c r="AE480" s="31"/>
      <c r="AF480" s="31"/>
      <c r="AG480" s="31"/>
    </row>
    <row r="481" spans="6:33" x14ac:dyDescent="0.3">
      <c r="F481" s="22"/>
      <c r="G481" s="22"/>
      <c r="H481" s="26"/>
      <c r="I481" s="38"/>
      <c r="M481" s="31"/>
      <c r="N481" s="31"/>
      <c r="O481" s="31"/>
      <c r="P481" s="31"/>
      <c r="Q481" s="31"/>
      <c r="R481" s="31"/>
      <c r="T481" s="31"/>
      <c r="U481" s="31"/>
      <c r="V481" s="31"/>
      <c r="W481" s="31"/>
      <c r="X481" s="31"/>
      <c r="Y481" s="31"/>
      <c r="AA481" s="31"/>
      <c r="AB481" s="31"/>
      <c r="AC481" s="31"/>
      <c r="AD481" s="31"/>
      <c r="AE481" s="31"/>
      <c r="AF481" s="31"/>
      <c r="AG481" s="31"/>
    </row>
    <row r="482" spans="6:33" x14ac:dyDescent="0.3">
      <c r="F482" s="22"/>
      <c r="G482" s="22"/>
      <c r="H482" s="26"/>
      <c r="I482" s="38"/>
      <c r="M482" s="31"/>
      <c r="N482" s="31"/>
      <c r="O482" s="31"/>
      <c r="P482" s="31"/>
      <c r="Q482" s="31"/>
      <c r="R482" s="31"/>
      <c r="T482" s="31"/>
      <c r="U482" s="31"/>
      <c r="V482" s="31"/>
      <c r="W482" s="31"/>
      <c r="X482" s="31"/>
      <c r="Y482" s="31"/>
      <c r="AA482" s="31"/>
      <c r="AB482" s="31"/>
      <c r="AC482" s="31"/>
      <c r="AD482" s="31"/>
      <c r="AE482" s="31"/>
      <c r="AF482" s="31"/>
      <c r="AG482" s="31"/>
    </row>
    <row r="483" spans="6:33" x14ac:dyDescent="0.3">
      <c r="F483" s="22"/>
      <c r="G483" s="22"/>
      <c r="H483" s="26"/>
      <c r="I483" s="38"/>
      <c r="M483" s="31"/>
      <c r="N483" s="31"/>
      <c r="O483" s="31"/>
      <c r="P483" s="31"/>
      <c r="Q483" s="31"/>
      <c r="R483" s="31"/>
      <c r="T483" s="31"/>
      <c r="U483" s="31"/>
      <c r="V483" s="31"/>
      <c r="W483" s="31"/>
      <c r="X483" s="31"/>
      <c r="Y483" s="31"/>
      <c r="AA483" s="31"/>
      <c r="AB483" s="31"/>
      <c r="AC483" s="31"/>
      <c r="AD483" s="31"/>
      <c r="AE483" s="31"/>
      <c r="AF483" s="31"/>
      <c r="AG483" s="31"/>
    </row>
    <row r="484" spans="6:33" x14ac:dyDescent="0.3">
      <c r="F484" s="22"/>
      <c r="G484" s="22"/>
      <c r="H484" s="26"/>
      <c r="I484" s="38"/>
      <c r="M484" s="31"/>
      <c r="N484" s="31"/>
      <c r="O484" s="31"/>
      <c r="P484" s="31"/>
      <c r="Q484" s="31"/>
      <c r="R484" s="31"/>
      <c r="T484" s="31"/>
      <c r="U484" s="31"/>
      <c r="V484" s="31"/>
      <c r="W484" s="31"/>
      <c r="X484" s="31"/>
      <c r="Y484" s="31"/>
      <c r="AA484" s="31"/>
      <c r="AB484" s="31"/>
      <c r="AC484" s="31"/>
      <c r="AD484" s="31"/>
      <c r="AE484" s="31"/>
      <c r="AF484" s="31"/>
      <c r="AG484" s="31"/>
    </row>
    <row r="485" spans="6:33" x14ac:dyDescent="0.3">
      <c r="F485" s="22"/>
      <c r="G485" s="22"/>
      <c r="H485" s="26"/>
      <c r="I485" s="38"/>
      <c r="M485" s="31"/>
      <c r="N485" s="31"/>
      <c r="O485" s="31"/>
      <c r="P485" s="31"/>
      <c r="Q485" s="31"/>
      <c r="R485" s="31"/>
      <c r="T485" s="31"/>
      <c r="U485" s="31"/>
      <c r="V485" s="31"/>
      <c r="W485" s="31"/>
      <c r="X485" s="31"/>
      <c r="Y485" s="31"/>
      <c r="AA485" s="31"/>
      <c r="AB485" s="31"/>
      <c r="AC485" s="31"/>
      <c r="AD485" s="31"/>
      <c r="AE485" s="31"/>
      <c r="AF485" s="31"/>
      <c r="AG485" s="31"/>
    </row>
    <row r="486" spans="6:33" x14ac:dyDescent="0.3">
      <c r="F486" s="22"/>
      <c r="G486" s="22"/>
      <c r="H486" s="26"/>
      <c r="I486" s="38"/>
      <c r="M486" s="31"/>
      <c r="N486" s="31"/>
      <c r="O486" s="31"/>
      <c r="P486" s="31"/>
      <c r="Q486" s="31"/>
      <c r="R486" s="31"/>
      <c r="T486" s="31"/>
      <c r="U486" s="31"/>
      <c r="V486" s="31"/>
      <c r="W486" s="31"/>
      <c r="X486" s="31"/>
      <c r="Y486" s="31"/>
      <c r="AA486" s="31"/>
      <c r="AB486" s="31"/>
      <c r="AC486" s="31"/>
      <c r="AD486" s="31"/>
      <c r="AE486" s="31"/>
      <c r="AF486" s="31"/>
      <c r="AG486" s="31"/>
    </row>
    <row r="487" spans="6:33" x14ac:dyDescent="0.3">
      <c r="F487" s="22"/>
      <c r="G487" s="22"/>
      <c r="H487" s="26"/>
      <c r="I487" s="38"/>
      <c r="M487" s="31"/>
      <c r="N487" s="31"/>
      <c r="O487" s="31"/>
      <c r="P487" s="31"/>
      <c r="Q487" s="31"/>
      <c r="R487" s="31"/>
      <c r="T487" s="31"/>
      <c r="U487" s="31"/>
      <c r="V487" s="31"/>
      <c r="W487" s="31"/>
      <c r="X487" s="31"/>
      <c r="Y487" s="31"/>
      <c r="AA487" s="31"/>
      <c r="AB487" s="31"/>
      <c r="AC487" s="31"/>
      <c r="AD487" s="31"/>
      <c r="AE487" s="31"/>
      <c r="AF487" s="31"/>
      <c r="AG487" s="31"/>
    </row>
    <row r="488" spans="6:33" x14ac:dyDescent="0.3">
      <c r="F488" s="22"/>
      <c r="G488" s="22"/>
      <c r="H488" s="26"/>
      <c r="I488" s="38"/>
      <c r="M488" s="31"/>
      <c r="N488" s="31"/>
      <c r="O488" s="31"/>
      <c r="P488" s="31"/>
      <c r="Q488" s="31"/>
      <c r="R488" s="31"/>
      <c r="T488" s="31"/>
      <c r="U488" s="31"/>
      <c r="V488" s="31"/>
      <c r="W488" s="31"/>
      <c r="X488" s="31"/>
      <c r="Y488" s="31"/>
      <c r="AA488" s="31"/>
      <c r="AB488" s="31"/>
      <c r="AC488" s="31"/>
      <c r="AD488" s="31"/>
      <c r="AE488" s="31"/>
      <c r="AF488" s="31"/>
      <c r="AG488" s="31"/>
    </row>
    <row r="489" spans="6:33" x14ac:dyDescent="0.3">
      <c r="F489" s="22"/>
      <c r="G489" s="22"/>
      <c r="H489" s="26"/>
      <c r="I489" s="38"/>
      <c r="M489" s="31"/>
      <c r="N489" s="31"/>
      <c r="O489" s="31"/>
      <c r="P489" s="31"/>
      <c r="Q489" s="31"/>
      <c r="R489" s="31"/>
      <c r="T489" s="31"/>
      <c r="U489" s="31"/>
      <c r="V489" s="31"/>
      <c r="W489" s="31"/>
      <c r="X489" s="31"/>
      <c r="Y489" s="31"/>
      <c r="AA489" s="31"/>
      <c r="AB489" s="31"/>
      <c r="AC489" s="31"/>
      <c r="AD489" s="31"/>
      <c r="AE489" s="31"/>
      <c r="AF489" s="31"/>
      <c r="AG489" s="31"/>
    </row>
    <row r="490" spans="6:33" x14ac:dyDescent="0.3">
      <c r="F490" s="22"/>
      <c r="G490" s="22"/>
      <c r="H490" s="26"/>
      <c r="I490" s="38"/>
      <c r="M490" s="31"/>
      <c r="N490" s="31"/>
      <c r="O490" s="31"/>
      <c r="P490" s="31"/>
      <c r="Q490" s="31"/>
      <c r="R490" s="31"/>
      <c r="T490" s="31"/>
      <c r="U490" s="31"/>
      <c r="V490" s="31"/>
      <c r="W490" s="31"/>
      <c r="X490" s="31"/>
      <c r="Y490" s="31"/>
      <c r="AA490" s="31"/>
      <c r="AB490" s="31"/>
      <c r="AC490" s="31"/>
      <c r="AD490" s="31"/>
      <c r="AE490" s="31"/>
      <c r="AF490" s="31"/>
      <c r="AG490" s="31"/>
    </row>
    <row r="491" spans="6:33" x14ac:dyDescent="0.3">
      <c r="F491" s="22"/>
      <c r="G491" s="22"/>
      <c r="H491" s="26"/>
      <c r="I491" s="38"/>
      <c r="M491" s="31"/>
      <c r="N491" s="31"/>
      <c r="O491" s="31"/>
      <c r="P491" s="31"/>
      <c r="Q491" s="31"/>
      <c r="R491" s="31"/>
      <c r="T491" s="31"/>
      <c r="U491" s="31"/>
      <c r="V491" s="31"/>
      <c r="W491" s="31"/>
      <c r="X491" s="31"/>
      <c r="Y491" s="31"/>
      <c r="AA491" s="31"/>
      <c r="AB491" s="31"/>
      <c r="AC491" s="31"/>
      <c r="AD491" s="31"/>
      <c r="AE491" s="31"/>
      <c r="AF491" s="31"/>
      <c r="AG491" s="31"/>
    </row>
    <row r="492" spans="6:33" x14ac:dyDescent="0.3">
      <c r="F492" s="22"/>
      <c r="G492" s="22"/>
      <c r="H492" s="26"/>
      <c r="I492" s="38"/>
      <c r="M492" s="31"/>
      <c r="N492" s="31"/>
      <c r="O492" s="31"/>
      <c r="P492" s="31"/>
      <c r="Q492" s="31"/>
      <c r="R492" s="31"/>
      <c r="T492" s="31"/>
      <c r="U492" s="31"/>
      <c r="V492" s="31"/>
      <c r="W492" s="31"/>
      <c r="X492" s="31"/>
      <c r="Y492" s="31"/>
      <c r="AA492" s="31"/>
      <c r="AB492" s="31"/>
      <c r="AC492" s="31"/>
      <c r="AD492" s="31"/>
      <c r="AE492" s="31"/>
      <c r="AF492" s="31"/>
      <c r="AG492" s="31"/>
    </row>
    <row r="493" spans="6:33" x14ac:dyDescent="0.3">
      <c r="F493" s="22"/>
      <c r="G493" s="22"/>
      <c r="H493" s="26"/>
      <c r="I493" s="38"/>
      <c r="M493" s="31"/>
      <c r="N493" s="31"/>
      <c r="O493" s="31"/>
      <c r="P493" s="31"/>
      <c r="Q493" s="31"/>
      <c r="R493" s="31"/>
      <c r="T493" s="31"/>
      <c r="U493" s="31"/>
      <c r="V493" s="31"/>
      <c r="W493" s="31"/>
      <c r="X493" s="31"/>
      <c r="Y493" s="31"/>
      <c r="AA493" s="31"/>
      <c r="AB493" s="31"/>
      <c r="AC493" s="31"/>
      <c r="AD493" s="31"/>
      <c r="AE493" s="31"/>
      <c r="AF493" s="31"/>
      <c r="AG493" s="31"/>
    </row>
    <row r="494" spans="6:33" x14ac:dyDescent="0.3">
      <c r="F494" s="22"/>
      <c r="G494" s="22"/>
      <c r="H494" s="26"/>
      <c r="I494" s="38"/>
      <c r="M494" s="31"/>
      <c r="N494" s="31"/>
      <c r="O494" s="31"/>
      <c r="P494" s="31"/>
      <c r="Q494" s="31"/>
      <c r="R494" s="31"/>
      <c r="T494" s="31"/>
      <c r="U494" s="31"/>
      <c r="V494" s="31"/>
      <c r="W494" s="31"/>
      <c r="X494" s="31"/>
      <c r="Y494" s="31"/>
      <c r="AA494" s="31"/>
      <c r="AB494" s="31"/>
      <c r="AC494" s="31"/>
      <c r="AD494" s="31"/>
      <c r="AE494" s="31"/>
      <c r="AF494" s="31"/>
      <c r="AG494" s="31"/>
    </row>
    <row r="495" spans="6:33" x14ac:dyDescent="0.3">
      <c r="F495" s="22"/>
      <c r="G495" s="22"/>
      <c r="H495" s="26"/>
      <c r="I495" s="38"/>
      <c r="M495" s="31"/>
      <c r="N495" s="31"/>
      <c r="O495" s="31"/>
      <c r="P495" s="31"/>
      <c r="Q495" s="31"/>
      <c r="R495" s="31"/>
      <c r="T495" s="31"/>
      <c r="U495" s="31"/>
      <c r="V495" s="31"/>
      <c r="W495" s="31"/>
      <c r="X495" s="31"/>
      <c r="Y495" s="31"/>
      <c r="AA495" s="31"/>
      <c r="AB495" s="31"/>
      <c r="AC495" s="31"/>
      <c r="AD495" s="31"/>
      <c r="AE495" s="31"/>
      <c r="AF495" s="31"/>
      <c r="AG495" s="31"/>
    </row>
    <row r="496" spans="6:33" x14ac:dyDescent="0.3">
      <c r="F496" s="22"/>
      <c r="G496" s="22"/>
      <c r="H496" s="26"/>
      <c r="I496" s="38"/>
      <c r="M496" s="31"/>
      <c r="N496" s="31"/>
      <c r="O496" s="31"/>
      <c r="P496" s="31"/>
      <c r="Q496" s="31"/>
      <c r="R496" s="31"/>
      <c r="T496" s="31"/>
      <c r="U496" s="31"/>
      <c r="V496" s="31"/>
      <c r="W496" s="31"/>
      <c r="X496" s="31"/>
      <c r="Y496" s="31"/>
      <c r="AA496" s="31"/>
      <c r="AB496" s="31"/>
      <c r="AC496" s="31"/>
      <c r="AD496" s="31"/>
      <c r="AE496" s="31"/>
      <c r="AF496" s="31"/>
      <c r="AG496" s="31"/>
    </row>
    <row r="497" spans="6:33" x14ac:dyDescent="0.3">
      <c r="F497" s="22"/>
      <c r="G497" s="22"/>
      <c r="H497" s="26"/>
      <c r="I497" s="38"/>
      <c r="M497" s="31"/>
      <c r="N497" s="31"/>
      <c r="O497" s="31"/>
      <c r="P497" s="31"/>
      <c r="Q497" s="31"/>
      <c r="R497" s="31"/>
      <c r="T497" s="31"/>
      <c r="U497" s="31"/>
      <c r="V497" s="31"/>
      <c r="W497" s="31"/>
      <c r="X497" s="31"/>
      <c r="Y497" s="31"/>
      <c r="AA497" s="31"/>
      <c r="AB497" s="31"/>
      <c r="AC497" s="31"/>
      <c r="AD497" s="31"/>
      <c r="AE497" s="31"/>
      <c r="AF497" s="31"/>
      <c r="AG497" s="31"/>
    </row>
    <row r="498" spans="6:33" x14ac:dyDescent="0.3">
      <c r="F498" s="22"/>
      <c r="G498" s="22"/>
      <c r="H498" s="26"/>
      <c r="I498" s="38"/>
      <c r="M498" s="31"/>
      <c r="N498" s="31"/>
      <c r="O498" s="31"/>
      <c r="P498" s="31"/>
      <c r="Q498" s="31"/>
      <c r="R498" s="31"/>
      <c r="T498" s="31"/>
      <c r="U498" s="31"/>
      <c r="V498" s="31"/>
      <c r="W498" s="31"/>
      <c r="X498" s="31"/>
      <c r="Y498" s="31"/>
      <c r="AA498" s="31"/>
      <c r="AB498" s="31"/>
      <c r="AC498" s="31"/>
      <c r="AD498" s="31"/>
      <c r="AE498" s="31"/>
      <c r="AF498" s="31"/>
      <c r="AG498" s="31"/>
    </row>
    <row r="499" spans="6:33" x14ac:dyDescent="0.3">
      <c r="F499" s="22"/>
      <c r="G499" s="22"/>
      <c r="H499" s="26"/>
      <c r="I499" s="38"/>
      <c r="M499" s="31"/>
      <c r="N499" s="31"/>
      <c r="O499" s="31"/>
      <c r="P499" s="31"/>
      <c r="Q499" s="31"/>
      <c r="R499" s="31"/>
      <c r="T499" s="31"/>
      <c r="U499" s="31"/>
      <c r="V499" s="31"/>
      <c r="W499" s="31"/>
      <c r="X499" s="31"/>
      <c r="Y499" s="31"/>
      <c r="AA499" s="31"/>
      <c r="AB499" s="31"/>
      <c r="AC499" s="31"/>
      <c r="AD499" s="31"/>
      <c r="AE499" s="31"/>
      <c r="AF499" s="31"/>
      <c r="AG499" s="31"/>
    </row>
    <row r="500" spans="6:33" x14ac:dyDescent="0.3">
      <c r="F500" s="22"/>
      <c r="G500" s="22"/>
      <c r="H500" s="26"/>
      <c r="I500" s="38"/>
      <c r="M500" s="31"/>
      <c r="N500" s="31"/>
      <c r="O500" s="31"/>
      <c r="P500" s="31"/>
      <c r="Q500" s="31"/>
      <c r="R500" s="31"/>
      <c r="T500" s="31"/>
      <c r="U500" s="31"/>
      <c r="V500" s="31"/>
      <c r="W500" s="31"/>
      <c r="X500" s="31"/>
      <c r="Y500" s="31"/>
      <c r="AA500" s="31"/>
      <c r="AB500" s="31"/>
      <c r="AC500" s="31"/>
      <c r="AD500" s="31"/>
      <c r="AE500" s="31"/>
      <c r="AF500" s="31"/>
      <c r="AG500" s="31"/>
    </row>
    <row r="501" spans="6:33" x14ac:dyDescent="0.3">
      <c r="F501" s="22"/>
      <c r="G501" s="22"/>
      <c r="H501" s="26"/>
      <c r="I501" s="38"/>
      <c r="M501" s="31"/>
      <c r="N501" s="31"/>
      <c r="O501" s="31"/>
      <c r="P501" s="31"/>
      <c r="Q501" s="31"/>
      <c r="R501" s="31"/>
      <c r="T501" s="31"/>
      <c r="U501" s="31"/>
      <c r="V501" s="31"/>
      <c r="W501" s="31"/>
      <c r="X501" s="31"/>
      <c r="Y501" s="31"/>
      <c r="AA501" s="31"/>
      <c r="AB501" s="31"/>
      <c r="AC501" s="31"/>
      <c r="AD501" s="31"/>
      <c r="AE501" s="31"/>
      <c r="AF501" s="31"/>
      <c r="AG501" s="31"/>
    </row>
    <row r="502" spans="6:33" x14ac:dyDescent="0.3">
      <c r="F502" s="22"/>
      <c r="G502" s="22"/>
      <c r="H502" s="26"/>
      <c r="I502" s="38"/>
      <c r="M502" s="31"/>
      <c r="N502" s="31"/>
      <c r="O502" s="31"/>
      <c r="P502" s="31"/>
      <c r="Q502" s="31"/>
      <c r="R502" s="31"/>
      <c r="T502" s="31"/>
      <c r="U502" s="31"/>
      <c r="V502" s="31"/>
      <c r="W502" s="31"/>
      <c r="X502" s="31"/>
      <c r="Y502" s="31"/>
      <c r="AA502" s="31"/>
      <c r="AB502" s="31"/>
      <c r="AC502" s="31"/>
      <c r="AD502" s="31"/>
      <c r="AE502" s="31"/>
      <c r="AF502" s="31"/>
      <c r="AG502" s="31"/>
    </row>
    <row r="503" spans="6:33" x14ac:dyDescent="0.3">
      <c r="F503" s="22"/>
      <c r="G503" s="22"/>
      <c r="H503" s="26"/>
      <c r="I503" s="38"/>
      <c r="M503" s="31"/>
      <c r="N503" s="31"/>
      <c r="O503" s="31"/>
      <c r="P503" s="31"/>
      <c r="Q503" s="31"/>
      <c r="R503" s="31"/>
      <c r="T503" s="31"/>
      <c r="U503" s="31"/>
      <c r="V503" s="31"/>
      <c r="W503" s="31"/>
      <c r="X503" s="31"/>
      <c r="Y503" s="31"/>
      <c r="AA503" s="31"/>
      <c r="AB503" s="31"/>
      <c r="AC503" s="31"/>
      <c r="AD503" s="31"/>
      <c r="AE503" s="31"/>
      <c r="AF503" s="31"/>
      <c r="AG503" s="31"/>
    </row>
    <row r="504" spans="6:33" x14ac:dyDescent="0.3">
      <c r="F504" s="22"/>
      <c r="G504" s="22"/>
      <c r="H504" s="26"/>
      <c r="I504" s="38"/>
      <c r="M504" s="31"/>
      <c r="N504" s="31"/>
      <c r="O504" s="31"/>
      <c r="P504" s="31"/>
      <c r="Q504" s="31"/>
      <c r="R504" s="31"/>
      <c r="T504" s="31"/>
      <c r="U504" s="31"/>
      <c r="V504" s="31"/>
      <c r="W504" s="31"/>
      <c r="X504" s="31"/>
      <c r="Y504" s="31"/>
      <c r="AA504" s="31"/>
      <c r="AB504" s="31"/>
      <c r="AC504" s="31"/>
      <c r="AD504" s="31"/>
      <c r="AE504" s="31"/>
      <c r="AF504" s="31"/>
      <c r="AG504" s="31"/>
    </row>
    <row r="505" spans="6:33" x14ac:dyDescent="0.3">
      <c r="F505" s="22"/>
      <c r="G505" s="22"/>
      <c r="H505" s="26"/>
      <c r="I505" s="38"/>
      <c r="M505" s="31"/>
      <c r="N505" s="31"/>
      <c r="O505" s="31"/>
      <c r="P505" s="31"/>
      <c r="Q505" s="31"/>
      <c r="R505" s="31"/>
      <c r="T505" s="31"/>
      <c r="U505" s="31"/>
      <c r="V505" s="31"/>
      <c r="W505" s="31"/>
      <c r="X505" s="31"/>
      <c r="Y505" s="31"/>
      <c r="AA505" s="31"/>
      <c r="AB505" s="31"/>
      <c r="AC505" s="31"/>
      <c r="AD505" s="31"/>
      <c r="AE505" s="31"/>
      <c r="AF505" s="31"/>
      <c r="AG505" s="31"/>
    </row>
    <row r="506" spans="6:33" x14ac:dyDescent="0.3">
      <c r="F506" s="22"/>
      <c r="G506" s="22"/>
      <c r="H506" s="26"/>
      <c r="I506" s="38"/>
      <c r="M506" s="31"/>
      <c r="N506" s="31"/>
      <c r="O506" s="31"/>
      <c r="P506" s="31"/>
      <c r="Q506" s="31"/>
      <c r="R506" s="31"/>
      <c r="T506" s="31"/>
      <c r="U506" s="31"/>
      <c r="V506" s="31"/>
      <c r="W506" s="31"/>
      <c r="X506" s="31"/>
      <c r="Y506" s="31"/>
      <c r="AA506" s="31"/>
      <c r="AB506" s="31"/>
      <c r="AC506" s="31"/>
      <c r="AD506" s="31"/>
      <c r="AE506" s="31"/>
      <c r="AF506" s="31"/>
      <c r="AG506" s="31"/>
    </row>
    <row r="507" spans="6:33" x14ac:dyDescent="0.3">
      <c r="F507" s="22"/>
      <c r="G507" s="22"/>
      <c r="H507" s="26"/>
      <c r="I507" s="38"/>
      <c r="M507" s="31"/>
      <c r="N507" s="31"/>
      <c r="O507" s="31"/>
      <c r="P507" s="31"/>
      <c r="Q507" s="31"/>
      <c r="R507" s="31"/>
      <c r="T507" s="31"/>
      <c r="U507" s="31"/>
      <c r="V507" s="31"/>
      <c r="W507" s="31"/>
      <c r="X507" s="31"/>
      <c r="Y507" s="31"/>
      <c r="AA507" s="31"/>
      <c r="AB507" s="31"/>
      <c r="AC507" s="31"/>
      <c r="AD507" s="31"/>
      <c r="AE507" s="31"/>
      <c r="AF507" s="31"/>
      <c r="AG507" s="31"/>
    </row>
    <row r="508" spans="6:33" x14ac:dyDescent="0.3">
      <c r="F508" s="22"/>
      <c r="G508" s="22"/>
      <c r="H508" s="26"/>
      <c r="I508" s="38"/>
      <c r="M508" s="31"/>
      <c r="N508" s="31"/>
      <c r="O508" s="31"/>
      <c r="P508" s="31"/>
      <c r="Q508" s="31"/>
      <c r="R508" s="31"/>
      <c r="T508" s="31"/>
      <c r="U508" s="31"/>
      <c r="V508" s="31"/>
      <c r="W508" s="31"/>
      <c r="X508" s="31"/>
      <c r="Y508" s="31"/>
      <c r="AA508" s="31"/>
      <c r="AB508" s="31"/>
      <c r="AC508" s="31"/>
      <c r="AD508" s="31"/>
      <c r="AE508" s="31"/>
      <c r="AF508" s="31"/>
      <c r="AG508" s="31"/>
    </row>
    <row r="509" spans="6:33" x14ac:dyDescent="0.3">
      <c r="F509" s="22"/>
      <c r="G509" s="22"/>
      <c r="H509" s="26"/>
      <c r="I509" s="38"/>
      <c r="M509" s="31"/>
      <c r="N509" s="31"/>
      <c r="O509" s="31"/>
      <c r="P509" s="31"/>
      <c r="Q509" s="31"/>
      <c r="R509" s="31"/>
      <c r="T509" s="31"/>
      <c r="U509" s="31"/>
      <c r="V509" s="31"/>
      <c r="W509" s="31"/>
      <c r="X509" s="31"/>
      <c r="Y509" s="31"/>
      <c r="AA509" s="31"/>
      <c r="AB509" s="31"/>
      <c r="AC509" s="31"/>
      <c r="AD509" s="31"/>
      <c r="AE509" s="31"/>
      <c r="AF509" s="31"/>
      <c r="AG509" s="31"/>
    </row>
    <row r="510" spans="6:33" x14ac:dyDescent="0.3">
      <c r="F510" s="22"/>
      <c r="G510" s="22"/>
      <c r="H510" s="26"/>
      <c r="I510" s="38"/>
      <c r="M510" s="31"/>
      <c r="N510" s="31"/>
      <c r="O510" s="31"/>
      <c r="P510" s="31"/>
      <c r="Q510" s="31"/>
      <c r="R510" s="31"/>
      <c r="T510" s="31"/>
      <c r="U510" s="31"/>
      <c r="V510" s="31"/>
      <c r="W510" s="31"/>
      <c r="X510" s="31"/>
      <c r="Y510" s="31"/>
      <c r="AA510" s="31"/>
      <c r="AB510" s="31"/>
      <c r="AC510" s="31"/>
      <c r="AD510" s="31"/>
      <c r="AE510" s="31"/>
      <c r="AF510" s="31"/>
      <c r="AG510" s="31"/>
    </row>
    <row r="511" spans="6:33" x14ac:dyDescent="0.3">
      <c r="F511" s="22"/>
      <c r="G511" s="22"/>
      <c r="H511" s="26"/>
      <c r="I511" s="38"/>
      <c r="M511" s="31"/>
      <c r="N511" s="31"/>
      <c r="O511" s="31"/>
      <c r="P511" s="31"/>
      <c r="Q511" s="31"/>
      <c r="R511" s="31"/>
      <c r="T511" s="31"/>
      <c r="U511" s="31"/>
      <c r="V511" s="31"/>
      <c r="W511" s="31"/>
      <c r="X511" s="31"/>
      <c r="Y511" s="31"/>
      <c r="AA511" s="31"/>
      <c r="AB511" s="31"/>
      <c r="AC511" s="31"/>
      <c r="AD511" s="31"/>
      <c r="AE511" s="31"/>
      <c r="AF511" s="31"/>
      <c r="AG511" s="31"/>
    </row>
    <row r="512" spans="6:33" x14ac:dyDescent="0.3">
      <c r="F512" s="22"/>
      <c r="G512" s="22"/>
      <c r="H512" s="26"/>
      <c r="I512" s="38"/>
      <c r="M512" s="31"/>
      <c r="N512" s="31"/>
      <c r="O512" s="31"/>
      <c r="P512" s="31"/>
      <c r="Q512" s="31"/>
      <c r="R512" s="31"/>
      <c r="T512" s="31"/>
      <c r="U512" s="31"/>
      <c r="V512" s="31"/>
      <c r="W512" s="31"/>
      <c r="X512" s="31"/>
      <c r="Y512" s="31"/>
      <c r="AA512" s="31"/>
      <c r="AB512" s="31"/>
      <c r="AC512" s="31"/>
      <c r="AD512" s="31"/>
      <c r="AE512" s="31"/>
      <c r="AF512" s="31"/>
      <c r="AG512" s="31"/>
    </row>
    <row r="513" spans="6:33" x14ac:dyDescent="0.3">
      <c r="F513" s="22"/>
      <c r="G513" s="22"/>
      <c r="H513" s="26"/>
      <c r="I513" s="38"/>
      <c r="M513" s="31"/>
      <c r="N513" s="31"/>
      <c r="O513" s="31"/>
      <c r="P513" s="31"/>
      <c r="Q513" s="31"/>
      <c r="R513" s="31"/>
      <c r="T513" s="31"/>
      <c r="U513" s="31"/>
      <c r="V513" s="31"/>
      <c r="W513" s="31"/>
      <c r="X513" s="31"/>
      <c r="Y513" s="31"/>
      <c r="AA513" s="31"/>
      <c r="AB513" s="31"/>
      <c r="AC513" s="31"/>
      <c r="AD513" s="31"/>
      <c r="AE513" s="31"/>
      <c r="AF513" s="31"/>
      <c r="AG513" s="31"/>
    </row>
    <row r="514" spans="6:33" x14ac:dyDescent="0.3">
      <c r="F514" s="22"/>
      <c r="G514" s="22"/>
      <c r="H514" s="26"/>
      <c r="I514" s="38"/>
      <c r="M514" s="31"/>
      <c r="N514" s="31"/>
      <c r="O514" s="31"/>
      <c r="P514" s="31"/>
      <c r="Q514" s="31"/>
      <c r="R514" s="31"/>
      <c r="T514" s="31"/>
      <c r="U514" s="31"/>
      <c r="V514" s="31"/>
      <c r="W514" s="31"/>
      <c r="X514" s="31"/>
      <c r="Y514" s="31"/>
      <c r="AA514" s="31"/>
      <c r="AB514" s="31"/>
      <c r="AC514" s="31"/>
      <c r="AD514" s="31"/>
      <c r="AE514" s="31"/>
      <c r="AF514" s="31"/>
      <c r="AG514" s="31"/>
    </row>
    <row r="515" spans="6:33" x14ac:dyDescent="0.3">
      <c r="F515" s="22"/>
      <c r="G515" s="22"/>
      <c r="H515" s="26"/>
      <c r="I515" s="38"/>
      <c r="M515" s="31"/>
      <c r="N515" s="31"/>
      <c r="O515" s="31"/>
      <c r="P515" s="31"/>
      <c r="Q515" s="31"/>
      <c r="R515" s="31"/>
      <c r="T515" s="31"/>
      <c r="U515" s="31"/>
      <c r="V515" s="31"/>
      <c r="W515" s="31"/>
      <c r="X515" s="31"/>
      <c r="Y515" s="31"/>
      <c r="AA515" s="31"/>
      <c r="AB515" s="31"/>
      <c r="AC515" s="31"/>
      <c r="AD515" s="31"/>
      <c r="AE515" s="31"/>
      <c r="AF515" s="31"/>
      <c r="AG515" s="31"/>
    </row>
    <row r="516" spans="6:33" x14ac:dyDescent="0.3">
      <c r="F516" s="22"/>
      <c r="G516" s="22"/>
      <c r="H516" s="26"/>
      <c r="I516" s="38"/>
      <c r="M516" s="31"/>
      <c r="N516" s="31"/>
      <c r="O516" s="31"/>
      <c r="P516" s="31"/>
      <c r="Q516" s="31"/>
      <c r="R516" s="31"/>
      <c r="T516" s="31"/>
      <c r="U516" s="31"/>
      <c r="V516" s="31"/>
      <c r="W516" s="31"/>
      <c r="X516" s="31"/>
      <c r="Y516" s="31"/>
      <c r="AA516" s="31"/>
      <c r="AB516" s="31"/>
      <c r="AC516" s="31"/>
      <c r="AD516" s="31"/>
      <c r="AE516" s="31"/>
      <c r="AF516" s="31"/>
      <c r="AG516" s="31"/>
    </row>
    <row r="517" spans="6:33" x14ac:dyDescent="0.3">
      <c r="F517" s="22"/>
      <c r="G517" s="22"/>
      <c r="H517" s="26"/>
      <c r="I517" s="38"/>
      <c r="M517" s="31"/>
      <c r="N517" s="31"/>
      <c r="O517" s="31"/>
      <c r="P517" s="31"/>
      <c r="Q517" s="31"/>
      <c r="R517" s="31"/>
      <c r="T517" s="31"/>
      <c r="U517" s="31"/>
      <c r="V517" s="31"/>
      <c r="W517" s="31"/>
      <c r="X517" s="31"/>
      <c r="Y517" s="31"/>
      <c r="AA517" s="31"/>
      <c r="AB517" s="31"/>
      <c r="AC517" s="31"/>
      <c r="AD517" s="31"/>
      <c r="AE517" s="31"/>
      <c r="AF517" s="31"/>
      <c r="AG517" s="31"/>
    </row>
    <row r="518" spans="6:33" x14ac:dyDescent="0.3">
      <c r="F518" s="22"/>
      <c r="G518" s="22"/>
      <c r="H518" s="26"/>
      <c r="I518" s="38"/>
      <c r="M518" s="31"/>
      <c r="N518" s="31"/>
      <c r="O518" s="31"/>
      <c r="P518" s="31"/>
      <c r="Q518" s="31"/>
      <c r="R518" s="31"/>
      <c r="T518" s="31"/>
      <c r="U518" s="31"/>
      <c r="V518" s="31"/>
      <c r="W518" s="31"/>
      <c r="X518" s="31"/>
      <c r="Y518" s="31"/>
      <c r="AA518" s="31"/>
      <c r="AB518" s="31"/>
      <c r="AC518" s="31"/>
      <c r="AD518" s="31"/>
      <c r="AE518" s="31"/>
      <c r="AF518" s="31"/>
      <c r="AG518" s="31"/>
    </row>
    <row r="519" spans="6:33" x14ac:dyDescent="0.3">
      <c r="F519" s="22"/>
      <c r="G519" s="22"/>
      <c r="H519" s="26"/>
      <c r="I519" s="38"/>
      <c r="M519" s="31"/>
      <c r="N519" s="31"/>
      <c r="O519" s="31"/>
      <c r="P519" s="31"/>
      <c r="Q519" s="31"/>
      <c r="R519" s="31"/>
      <c r="T519" s="31"/>
      <c r="U519" s="31"/>
      <c r="V519" s="31"/>
      <c r="W519" s="31"/>
      <c r="X519" s="31"/>
      <c r="Y519" s="31"/>
      <c r="AA519" s="31"/>
      <c r="AB519" s="31"/>
      <c r="AC519" s="31"/>
      <c r="AD519" s="31"/>
      <c r="AE519" s="31"/>
      <c r="AF519" s="31"/>
      <c r="AG519" s="31"/>
    </row>
    <row r="520" spans="6:33" x14ac:dyDescent="0.3">
      <c r="F520" s="22"/>
      <c r="G520" s="22"/>
      <c r="H520" s="26"/>
      <c r="I520" s="38"/>
      <c r="M520" s="31"/>
      <c r="N520" s="31"/>
      <c r="O520" s="31"/>
      <c r="P520" s="31"/>
      <c r="Q520" s="31"/>
      <c r="R520" s="31"/>
      <c r="T520" s="31"/>
      <c r="U520" s="31"/>
      <c r="V520" s="31"/>
      <c r="W520" s="31"/>
      <c r="X520" s="31"/>
      <c r="Y520" s="31"/>
      <c r="AA520" s="31"/>
      <c r="AB520" s="31"/>
      <c r="AC520" s="31"/>
      <c r="AD520" s="31"/>
      <c r="AE520" s="31"/>
      <c r="AF520" s="31"/>
      <c r="AG520" s="31"/>
    </row>
    <row r="521" spans="6:33" x14ac:dyDescent="0.3">
      <c r="F521" s="22"/>
      <c r="G521" s="22"/>
      <c r="H521" s="26"/>
      <c r="I521" s="38"/>
      <c r="M521" s="31"/>
      <c r="N521" s="31"/>
      <c r="O521" s="31"/>
      <c r="P521" s="31"/>
      <c r="Q521" s="31"/>
      <c r="R521" s="31"/>
      <c r="T521" s="31"/>
      <c r="U521" s="31"/>
      <c r="V521" s="31"/>
      <c r="W521" s="31"/>
      <c r="X521" s="31"/>
      <c r="Y521" s="31"/>
      <c r="AA521" s="31"/>
      <c r="AB521" s="31"/>
      <c r="AC521" s="31"/>
      <c r="AD521" s="31"/>
      <c r="AE521" s="31"/>
      <c r="AF521" s="31"/>
      <c r="AG521" s="31"/>
    </row>
    <row r="522" spans="6:33" x14ac:dyDescent="0.3">
      <c r="F522" s="22"/>
      <c r="G522" s="22"/>
      <c r="H522" s="26"/>
      <c r="I522" s="38"/>
      <c r="M522" s="31"/>
      <c r="N522" s="31"/>
      <c r="O522" s="31"/>
      <c r="P522" s="31"/>
      <c r="Q522" s="31"/>
      <c r="R522" s="31"/>
      <c r="T522" s="31"/>
      <c r="U522" s="31"/>
      <c r="V522" s="31"/>
      <c r="W522" s="31"/>
      <c r="X522" s="31"/>
      <c r="Y522" s="31"/>
      <c r="AA522" s="31"/>
      <c r="AB522" s="31"/>
      <c r="AC522" s="31"/>
      <c r="AD522" s="31"/>
      <c r="AE522" s="31"/>
      <c r="AF522" s="31"/>
      <c r="AG522" s="31"/>
    </row>
    <row r="523" spans="6:33" x14ac:dyDescent="0.3">
      <c r="F523" s="22"/>
      <c r="G523" s="22"/>
      <c r="H523" s="26"/>
      <c r="I523" s="38"/>
      <c r="M523" s="31"/>
      <c r="N523" s="31"/>
      <c r="O523" s="31"/>
      <c r="P523" s="31"/>
      <c r="Q523" s="31"/>
      <c r="R523" s="31"/>
      <c r="T523" s="31"/>
      <c r="U523" s="31"/>
      <c r="V523" s="31"/>
      <c r="W523" s="31"/>
      <c r="X523" s="31"/>
      <c r="Y523" s="31"/>
      <c r="AA523" s="31"/>
      <c r="AB523" s="31"/>
      <c r="AC523" s="31"/>
      <c r="AD523" s="31"/>
      <c r="AE523" s="31"/>
      <c r="AF523" s="31"/>
      <c r="AG523" s="31"/>
    </row>
    <row r="524" spans="6:33" x14ac:dyDescent="0.3">
      <c r="F524" s="22"/>
      <c r="G524" s="22"/>
      <c r="H524" s="26"/>
      <c r="I524" s="38"/>
      <c r="M524" s="31"/>
      <c r="N524" s="31"/>
      <c r="O524" s="31"/>
      <c r="P524" s="31"/>
      <c r="Q524" s="31"/>
      <c r="R524" s="31"/>
      <c r="T524" s="31"/>
      <c r="U524" s="31"/>
      <c r="V524" s="31"/>
      <c r="W524" s="31"/>
      <c r="X524" s="31"/>
      <c r="Y524" s="31"/>
      <c r="AA524" s="31"/>
      <c r="AB524" s="31"/>
      <c r="AC524" s="31"/>
      <c r="AD524" s="31"/>
      <c r="AE524" s="31"/>
      <c r="AF524" s="31"/>
      <c r="AG524" s="31"/>
    </row>
    <row r="525" spans="6:33" x14ac:dyDescent="0.3">
      <c r="F525" s="22"/>
      <c r="G525" s="22"/>
      <c r="H525" s="26"/>
      <c r="I525" s="38"/>
      <c r="M525" s="31"/>
      <c r="N525" s="31"/>
      <c r="O525" s="31"/>
      <c r="P525" s="31"/>
      <c r="Q525" s="31"/>
      <c r="R525" s="31"/>
      <c r="T525" s="31"/>
      <c r="U525" s="31"/>
      <c r="V525" s="31"/>
      <c r="W525" s="31"/>
      <c r="X525" s="31"/>
      <c r="Y525" s="31"/>
      <c r="AA525" s="31"/>
      <c r="AB525" s="31"/>
      <c r="AC525" s="31"/>
      <c r="AD525" s="31"/>
      <c r="AE525" s="31"/>
      <c r="AF525" s="31"/>
      <c r="AG525" s="31"/>
    </row>
    <row r="526" spans="6:33" x14ac:dyDescent="0.3">
      <c r="F526" s="22"/>
      <c r="G526" s="22"/>
      <c r="H526" s="26"/>
      <c r="I526" s="38"/>
      <c r="M526" s="31"/>
      <c r="N526" s="31"/>
      <c r="O526" s="31"/>
      <c r="P526" s="31"/>
      <c r="Q526" s="31"/>
      <c r="R526" s="31"/>
      <c r="T526" s="31"/>
      <c r="U526" s="31"/>
      <c r="V526" s="31"/>
      <c r="W526" s="31"/>
      <c r="X526" s="31"/>
      <c r="Y526" s="31"/>
      <c r="AA526" s="31"/>
      <c r="AB526" s="31"/>
      <c r="AC526" s="31"/>
      <c r="AD526" s="31"/>
      <c r="AE526" s="31"/>
      <c r="AF526" s="31"/>
      <c r="AG526" s="31"/>
    </row>
    <row r="527" spans="6:33" x14ac:dyDescent="0.3">
      <c r="F527" s="22"/>
      <c r="G527" s="22"/>
      <c r="H527" s="26"/>
      <c r="I527" s="38"/>
      <c r="M527" s="31"/>
      <c r="N527" s="31"/>
      <c r="O527" s="31"/>
      <c r="P527" s="31"/>
      <c r="Q527" s="31"/>
      <c r="R527" s="31"/>
      <c r="T527" s="31"/>
      <c r="U527" s="31"/>
      <c r="V527" s="31"/>
      <c r="W527" s="31"/>
      <c r="X527" s="31"/>
      <c r="Y527" s="31"/>
      <c r="AA527" s="31"/>
      <c r="AB527" s="31"/>
      <c r="AC527" s="31"/>
      <c r="AD527" s="31"/>
      <c r="AE527" s="31"/>
      <c r="AF527" s="31"/>
      <c r="AG527" s="31"/>
    </row>
    <row r="528" spans="6:33" x14ac:dyDescent="0.3">
      <c r="F528" s="22"/>
      <c r="G528" s="22"/>
      <c r="H528" s="26"/>
      <c r="I528" s="38"/>
      <c r="M528" s="31"/>
      <c r="N528" s="31"/>
      <c r="O528" s="31"/>
      <c r="P528" s="31"/>
      <c r="Q528" s="31"/>
      <c r="R528" s="31"/>
      <c r="T528" s="31"/>
      <c r="U528" s="31"/>
      <c r="V528" s="31"/>
      <c r="W528" s="31"/>
      <c r="X528" s="31"/>
      <c r="Y528" s="31"/>
      <c r="AA528" s="31"/>
      <c r="AB528" s="31"/>
      <c r="AC528" s="31"/>
      <c r="AD528" s="31"/>
      <c r="AE528" s="31"/>
      <c r="AF528" s="31"/>
      <c r="AG528" s="31"/>
    </row>
    <row r="529" spans="6:33" x14ac:dyDescent="0.3">
      <c r="F529" s="22"/>
      <c r="G529" s="22"/>
      <c r="H529" s="26"/>
      <c r="I529" s="38"/>
      <c r="M529" s="31"/>
      <c r="N529" s="31"/>
      <c r="O529" s="31"/>
      <c r="P529" s="31"/>
      <c r="Q529" s="31"/>
      <c r="R529" s="31"/>
      <c r="T529" s="31"/>
      <c r="U529" s="31"/>
      <c r="V529" s="31"/>
      <c r="W529" s="31"/>
      <c r="X529" s="31"/>
      <c r="Y529" s="31"/>
      <c r="AA529" s="31"/>
      <c r="AB529" s="31"/>
      <c r="AC529" s="31"/>
      <c r="AD529" s="31"/>
      <c r="AE529" s="31"/>
      <c r="AF529" s="31"/>
      <c r="AG529" s="31"/>
    </row>
    <row r="530" spans="6:33" x14ac:dyDescent="0.3">
      <c r="F530" s="22"/>
      <c r="G530" s="22"/>
      <c r="H530" s="26"/>
      <c r="I530" s="38"/>
      <c r="M530" s="31"/>
      <c r="N530" s="31"/>
      <c r="O530" s="31"/>
      <c r="P530" s="31"/>
      <c r="Q530" s="31"/>
      <c r="R530" s="31"/>
      <c r="T530" s="31"/>
      <c r="U530" s="31"/>
      <c r="V530" s="31"/>
      <c r="W530" s="31"/>
      <c r="X530" s="31"/>
      <c r="Y530" s="31"/>
      <c r="AA530" s="31"/>
      <c r="AB530" s="31"/>
      <c r="AC530" s="31"/>
      <c r="AD530" s="31"/>
      <c r="AE530" s="31"/>
      <c r="AF530" s="31"/>
      <c r="AG530" s="31"/>
    </row>
    <row r="531" spans="6:33" x14ac:dyDescent="0.3">
      <c r="F531" s="22"/>
      <c r="G531" s="22"/>
      <c r="H531" s="26"/>
      <c r="I531" s="38"/>
      <c r="M531" s="31"/>
      <c r="N531" s="31"/>
      <c r="O531" s="31"/>
      <c r="P531" s="31"/>
      <c r="Q531" s="31"/>
      <c r="R531" s="31"/>
      <c r="T531" s="31"/>
      <c r="U531" s="31"/>
      <c r="V531" s="31"/>
      <c r="W531" s="31"/>
      <c r="X531" s="31"/>
      <c r="Y531" s="31"/>
      <c r="AA531" s="31"/>
      <c r="AB531" s="31"/>
      <c r="AC531" s="31"/>
      <c r="AD531" s="31"/>
      <c r="AE531" s="31"/>
      <c r="AF531" s="31"/>
      <c r="AG531" s="31"/>
    </row>
    <row r="532" spans="6:33" x14ac:dyDescent="0.3">
      <c r="F532" s="22"/>
      <c r="G532" s="22"/>
      <c r="H532" s="26"/>
      <c r="I532" s="38"/>
      <c r="M532" s="31"/>
      <c r="N532" s="31"/>
      <c r="O532" s="31"/>
      <c r="P532" s="31"/>
      <c r="Q532" s="31"/>
      <c r="R532" s="31"/>
      <c r="T532" s="31"/>
      <c r="U532" s="31"/>
      <c r="V532" s="31"/>
      <c r="W532" s="31"/>
      <c r="X532" s="31"/>
      <c r="Y532" s="31"/>
      <c r="AA532" s="31"/>
      <c r="AB532" s="31"/>
      <c r="AC532" s="31"/>
      <c r="AD532" s="31"/>
      <c r="AE532" s="31"/>
      <c r="AF532" s="31"/>
      <c r="AG532" s="31"/>
    </row>
    <row r="533" spans="6:33" x14ac:dyDescent="0.3">
      <c r="F533" s="22"/>
      <c r="G533" s="22"/>
      <c r="H533" s="26"/>
      <c r="I533" s="38"/>
      <c r="M533" s="31"/>
      <c r="N533" s="31"/>
      <c r="O533" s="31"/>
      <c r="P533" s="31"/>
      <c r="Q533" s="31"/>
      <c r="R533" s="31"/>
      <c r="T533" s="31"/>
      <c r="U533" s="31"/>
      <c r="V533" s="31"/>
      <c r="W533" s="31"/>
      <c r="X533" s="31"/>
      <c r="Y533" s="31"/>
      <c r="AA533" s="31"/>
      <c r="AB533" s="31"/>
      <c r="AC533" s="31"/>
      <c r="AD533" s="31"/>
      <c r="AE533" s="31"/>
      <c r="AF533" s="31"/>
      <c r="AG533" s="31"/>
    </row>
    <row r="534" spans="6:33" x14ac:dyDescent="0.3">
      <c r="F534" s="22"/>
      <c r="G534" s="22"/>
      <c r="H534" s="26"/>
      <c r="I534" s="38"/>
      <c r="M534" s="31"/>
      <c r="N534" s="31"/>
      <c r="O534" s="31"/>
      <c r="P534" s="31"/>
      <c r="Q534" s="31"/>
      <c r="R534" s="31"/>
      <c r="T534" s="31"/>
      <c r="U534" s="31"/>
      <c r="V534" s="31"/>
      <c r="W534" s="31"/>
      <c r="X534" s="31"/>
      <c r="Y534" s="31"/>
      <c r="AA534" s="31"/>
      <c r="AB534" s="31"/>
      <c r="AC534" s="31"/>
      <c r="AD534" s="31"/>
      <c r="AE534" s="31"/>
      <c r="AF534" s="31"/>
      <c r="AG534" s="31"/>
    </row>
    <row r="535" spans="6:33" x14ac:dyDescent="0.3">
      <c r="F535" s="22"/>
      <c r="G535" s="22"/>
      <c r="H535" s="26"/>
      <c r="I535" s="38"/>
      <c r="M535" s="31"/>
      <c r="N535" s="31"/>
      <c r="O535" s="31"/>
      <c r="P535" s="31"/>
      <c r="Q535" s="31"/>
      <c r="R535" s="31"/>
      <c r="T535" s="31"/>
      <c r="U535" s="31"/>
      <c r="V535" s="31"/>
      <c r="W535" s="31"/>
      <c r="X535" s="31"/>
      <c r="Y535" s="31"/>
      <c r="AA535" s="31"/>
      <c r="AB535" s="31"/>
      <c r="AC535" s="31"/>
      <c r="AD535" s="31"/>
      <c r="AE535" s="31"/>
      <c r="AF535" s="31"/>
      <c r="AG535" s="31"/>
    </row>
    <row r="536" spans="6:33" x14ac:dyDescent="0.3">
      <c r="F536" s="22"/>
      <c r="G536" s="22"/>
      <c r="H536" s="26"/>
      <c r="I536" s="38"/>
      <c r="M536" s="31"/>
      <c r="N536" s="31"/>
      <c r="O536" s="31"/>
      <c r="P536" s="31"/>
      <c r="Q536" s="31"/>
      <c r="R536" s="31"/>
      <c r="T536" s="31"/>
      <c r="U536" s="31"/>
      <c r="V536" s="31"/>
      <c r="W536" s="31"/>
      <c r="X536" s="31"/>
      <c r="Y536" s="31"/>
      <c r="AA536" s="31"/>
      <c r="AB536" s="31"/>
      <c r="AC536" s="31"/>
      <c r="AD536" s="31"/>
      <c r="AE536" s="31"/>
      <c r="AF536" s="31"/>
      <c r="AG536" s="31"/>
    </row>
    <row r="537" spans="6:33" x14ac:dyDescent="0.3">
      <c r="F537" s="22"/>
      <c r="G537" s="22"/>
      <c r="H537" s="26"/>
      <c r="I537" s="38"/>
      <c r="M537" s="31"/>
      <c r="N537" s="31"/>
      <c r="O537" s="31"/>
      <c r="P537" s="31"/>
      <c r="Q537" s="31"/>
      <c r="R537" s="31"/>
      <c r="T537" s="31"/>
      <c r="U537" s="31"/>
      <c r="V537" s="31"/>
      <c r="W537" s="31"/>
      <c r="X537" s="31"/>
      <c r="Y537" s="31"/>
      <c r="AA537" s="31"/>
      <c r="AB537" s="31"/>
      <c r="AC537" s="31"/>
      <c r="AD537" s="31"/>
      <c r="AE537" s="31"/>
      <c r="AF537" s="31"/>
      <c r="AG537" s="31"/>
    </row>
    <row r="538" spans="6:33" x14ac:dyDescent="0.3">
      <c r="F538" s="22"/>
      <c r="G538" s="22"/>
      <c r="H538" s="26"/>
      <c r="I538" s="38"/>
      <c r="M538" s="31"/>
      <c r="N538" s="31"/>
      <c r="O538" s="31"/>
      <c r="P538" s="31"/>
      <c r="Q538" s="31"/>
      <c r="R538" s="31"/>
      <c r="T538" s="31"/>
      <c r="U538" s="31"/>
      <c r="V538" s="31"/>
      <c r="W538" s="31"/>
      <c r="X538" s="31"/>
      <c r="Y538" s="31"/>
      <c r="AA538" s="31"/>
      <c r="AB538" s="31"/>
      <c r="AC538" s="31"/>
      <c r="AD538" s="31"/>
      <c r="AE538" s="31"/>
      <c r="AF538" s="31"/>
      <c r="AG538" s="31"/>
    </row>
    <row r="539" spans="6:33" x14ac:dyDescent="0.3">
      <c r="F539" s="22"/>
      <c r="G539" s="22"/>
      <c r="H539" s="26"/>
      <c r="I539" s="38"/>
      <c r="M539" s="31"/>
      <c r="N539" s="31"/>
      <c r="O539" s="31"/>
      <c r="P539" s="31"/>
      <c r="Q539" s="31"/>
      <c r="R539" s="31"/>
      <c r="T539" s="31"/>
      <c r="U539" s="31"/>
      <c r="V539" s="31"/>
      <c r="W539" s="31"/>
      <c r="X539" s="31"/>
      <c r="Y539" s="31"/>
      <c r="AA539" s="31"/>
      <c r="AB539" s="31"/>
      <c r="AC539" s="31"/>
      <c r="AD539" s="31"/>
      <c r="AE539" s="31"/>
      <c r="AF539" s="31"/>
      <c r="AG539" s="31"/>
    </row>
    <row r="540" spans="6:33" x14ac:dyDescent="0.3">
      <c r="F540" s="22"/>
      <c r="G540" s="22"/>
      <c r="H540" s="26"/>
      <c r="I540" s="38"/>
      <c r="M540" s="31"/>
      <c r="N540" s="31"/>
      <c r="O540" s="31"/>
      <c r="P540" s="31"/>
      <c r="Q540" s="31"/>
      <c r="R540" s="31"/>
      <c r="T540" s="31"/>
      <c r="U540" s="31"/>
      <c r="V540" s="31"/>
      <c r="W540" s="31"/>
      <c r="X540" s="31"/>
      <c r="Y540" s="31"/>
      <c r="AA540" s="31"/>
      <c r="AB540" s="31"/>
      <c r="AC540" s="31"/>
      <c r="AD540" s="31"/>
      <c r="AE540" s="31"/>
      <c r="AF540" s="31"/>
      <c r="AG540" s="31"/>
    </row>
    <row r="541" spans="6:33" x14ac:dyDescent="0.3">
      <c r="F541" s="22"/>
      <c r="G541" s="22"/>
      <c r="H541" s="26"/>
      <c r="I541" s="38"/>
      <c r="M541" s="31"/>
      <c r="N541" s="31"/>
      <c r="O541" s="31"/>
      <c r="P541" s="31"/>
      <c r="Q541" s="31"/>
      <c r="R541" s="31"/>
      <c r="T541" s="31"/>
      <c r="U541" s="31"/>
      <c r="V541" s="31"/>
      <c r="W541" s="31"/>
      <c r="X541" s="31"/>
      <c r="Y541" s="31"/>
      <c r="AA541" s="31"/>
      <c r="AB541" s="31"/>
      <c r="AC541" s="31"/>
      <c r="AD541" s="31"/>
      <c r="AE541" s="31"/>
      <c r="AF541" s="31"/>
      <c r="AG541" s="31"/>
    </row>
    <row r="542" spans="6:33" x14ac:dyDescent="0.3">
      <c r="F542" s="22"/>
      <c r="G542" s="22"/>
      <c r="H542" s="26"/>
      <c r="I542" s="38"/>
      <c r="M542" s="31"/>
      <c r="N542" s="31"/>
      <c r="O542" s="31"/>
      <c r="P542" s="31"/>
      <c r="Q542" s="31"/>
      <c r="R542" s="31"/>
      <c r="T542" s="31"/>
      <c r="U542" s="31"/>
      <c r="V542" s="31"/>
      <c r="W542" s="31"/>
      <c r="X542" s="31"/>
      <c r="Y542" s="31"/>
      <c r="AA542" s="31"/>
      <c r="AB542" s="31"/>
      <c r="AC542" s="31"/>
      <c r="AD542" s="31"/>
      <c r="AE542" s="31"/>
      <c r="AF542" s="31"/>
      <c r="AG542" s="31"/>
    </row>
    <row r="543" spans="6:33" x14ac:dyDescent="0.3">
      <c r="F543" s="22"/>
      <c r="G543" s="22"/>
      <c r="H543" s="26"/>
      <c r="I543" s="38"/>
      <c r="M543" s="31"/>
      <c r="N543" s="31"/>
      <c r="O543" s="31"/>
      <c r="P543" s="31"/>
      <c r="Q543" s="31"/>
      <c r="R543" s="31"/>
      <c r="T543" s="31"/>
      <c r="U543" s="31"/>
      <c r="V543" s="31"/>
      <c r="W543" s="31"/>
      <c r="X543" s="31"/>
      <c r="Y543" s="31"/>
      <c r="AA543" s="31"/>
      <c r="AB543" s="31"/>
      <c r="AC543" s="31"/>
      <c r="AD543" s="31"/>
      <c r="AE543" s="31"/>
      <c r="AF543" s="31"/>
      <c r="AG543" s="31"/>
    </row>
    <row r="544" spans="6:33" x14ac:dyDescent="0.3">
      <c r="F544" s="22"/>
      <c r="G544" s="22"/>
      <c r="H544" s="26"/>
      <c r="I544" s="38"/>
      <c r="M544" s="31"/>
      <c r="N544" s="31"/>
      <c r="O544" s="31"/>
      <c r="P544" s="31"/>
      <c r="Q544" s="31"/>
      <c r="R544" s="31"/>
      <c r="T544" s="31"/>
      <c r="U544" s="31"/>
      <c r="V544" s="31"/>
      <c r="W544" s="31"/>
      <c r="X544" s="31"/>
      <c r="Y544" s="31"/>
      <c r="AA544" s="31"/>
      <c r="AB544" s="31"/>
      <c r="AC544" s="31"/>
      <c r="AD544" s="31"/>
      <c r="AE544" s="31"/>
      <c r="AF544" s="31"/>
      <c r="AG544" s="31"/>
    </row>
    <row r="545" spans="6:33" x14ac:dyDescent="0.3">
      <c r="F545" s="22"/>
      <c r="G545" s="22"/>
      <c r="H545" s="26"/>
      <c r="I545" s="38"/>
      <c r="M545" s="31"/>
      <c r="N545" s="31"/>
      <c r="O545" s="31"/>
      <c r="P545" s="31"/>
      <c r="Q545" s="31"/>
      <c r="R545" s="31"/>
      <c r="T545" s="31"/>
      <c r="U545" s="31"/>
      <c r="V545" s="31"/>
      <c r="W545" s="31"/>
      <c r="X545" s="31"/>
      <c r="Y545" s="31"/>
      <c r="AA545" s="31"/>
      <c r="AB545" s="31"/>
      <c r="AC545" s="31"/>
      <c r="AD545" s="31"/>
      <c r="AE545" s="31"/>
      <c r="AF545" s="31"/>
      <c r="AG545" s="31"/>
    </row>
    <row r="546" spans="6:33" x14ac:dyDescent="0.3">
      <c r="F546" s="22"/>
      <c r="G546" s="22"/>
      <c r="H546" s="26"/>
      <c r="I546" s="38"/>
      <c r="M546" s="31"/>
      <c r="N546" s="31"/>
      <c r="O546" s="31"/>
      <c r="P546" s="31"/>
      <c r="Q546" s="31"/>
      <c r="R546" s="31"/>
      <c r="T546" s="31"/>
      <c r="U546" s="31"/>
      <c r="V546" s="31"/>
      <c r="W546" s="31"/>
      <c r="X546" s="31"/>
      <c r="Y546" s="31"/>
      <c r="AA546" s="31"/>
      <c r="AB546" s="31"/>
      <c r="AC546" s="31"/>
      <c r="AD546" s="31"/>
      <c r="AE546" s="31"/>
      <c r="AF546" s="31"/>
      <c r="AG546" s="31"/>
    </row>
    <row r="547" spans="6:33" x14ac:dyDescent="0.3">
      <c r="F547" s="22"/>
      <c r="G547" s="22"/>
      <c r="H547" s="26"/>
      <c r="I547" s="38"/>
      <c r="M547" s="31"/>
      <c r="N547" s="31"/>
      <c r="O547" s="31"/>
      <c r="P547" s="31"/>
      <c r="Q547" s="31"/>
      <c r="R547" s="31"/>
      <c r="T547" s="31"/>
      <c r="U547" s="31"/>
      <c r="V547" s="31"/>
      <c r="W547" s="31"/>
      <c r="X547" s="31"/>
      <c r="Y547" s="31"/>
      <c r="AA547" s="31"/>
      <c r="AB547" s="31"/>
      <c r="AC547" s="31"/>
      <c r="AD547" s="31"/>
      <c r="AE547" s="31"/>
      <c r="AF547" s="31"/>
      <c r="AG547" s="31"/>
    </row>
    <row r="548" spans="6:33" x14ac:dyDescent="0.3">
      <c r="F548" s="22"/>
      <c r="G548" s="22"/>
      <c r="H548" s="26"/>
      <c r="I548" s="38"/>
      <c r="M548" s="31"/>
      <c r="N548" s="31"/>
      <c r="O548" s="31"/>
      <c r="P548" s="31"/>
      <c r="Q548" s="31"/>
      <c r="R548" s="31"/>
      <c r="T548" s="31"/>
      <c r="U548" s="31"/>
      <c r="V548" s="31"/>
      <c r="W548" s="31"/>
      <c r="X548" s="31"/>
      <c r="Y548" s="31"/>
      <c r="AA548" s="31"/>
      <c r="AB548" s="31"/>
      <c r="AC548" s="31"/>
      <c r="AD548" s="31"/>
      <c r="AE548" s="31"/>
      <c r="AF548" s="31"/>
      <c r="AG548" s="31"/>
    </row>
    <row r="549" spans="6:33" x14ac:dyDescent="0.3">
      <c r="F549" s="22"/>
      <c r="G549" s="22"/>
      <c r="H549" s="26"/>
      <c r="I549" s="38"/>
      <c r="M549" s="31"/>
      <c r="N549" s="31"/>
      <c r="O549" s="31"/>
      <c r="P549" s="31"/>
      <c r="Q549" s="31"/>
      <c r="R549" s="31"/>
      <c r="T549" s="31"/>
      <c r="U549" s="31"/>
      <c r="V549" s="31"/>
      <c r="W549" s="31"/>
      <c r="X549" s="31"/>
      <c r="Y549" s="31"/>
      <c r="AA549" s="31"/>
      <c r="AB549" s="31"/>
      <c r="AC549" s="31"/>
      <c r="AD549" s="31"/>
      <c r="AE549" s="31"/>
      <c r="AF549" s="31"/>
      <c r="AG549" s="31"/>
    </row>
    <row r="550" spans="6:33" x14ac:dyDescent="0.3">
      <c r="F550" s="22"/>
      <c r="G550" s="22"/>
      <c r="H550" s="26"/>
      <c r="I550" s="38"/>
      <c r="M550" s="31"/>
      <c r="N550" s="31"/>
      <c r="O550" s="31"/>
      <c r="P550" s="31"/>
      <c r="Q550" s="31"/>
      <c r="R550" s="31"/>
      <c r="T550" s="31"/>
      <c r="U550" s="31"/>
      <c r="V550" s="31"/>
      <c r="W550" s="31"/>
      <c r="X550" s="31"/>
      <c r="Y550" s="31"/>
      <c r="AA550" s="31"/>
      <c r="AB550" s="31"/>
      <c r="AC550" s="31"/>
      <c r="AD550" s="31"/>
      <c r="AE550" s="31"/>
      <c r="AF550" s="31"/>
      <c r="AG550" s="31"/>
    </row>
    <row r="551" spans="6:33" x14ac:dyDescent="0.3">
      <c r="F551" s="22"/>
      <c r="G551" s="22"/>
      <c r="H551" s="26"/>
      <c r="I551" s="38"/>
      <c r="M551" s="31"/>
      <c r="N551" s="31"/>
      <c r="O551" s="31"/>
      <c r="P551" s="31"/>
      <c r="Q551" s="31"/>
      <c r="R551" s="31"/>
      <c r="T551" s="31"/>
      <c r="U551" s="31"/>
      <c r="V551" s="31"/>
      <c r="W551" s="31"/>
      <c r="X551" s="31"/>
      <c r="Y551" s="31"/>
      <c r="AA551" s="31"/>
      <c r="AB551" s="31"/>
      <c r="AC551" s="31"/>
      <c r="AD551" s="31"/>
      <c r="AE551" s="31"/>
      <c r="AF551" s="31"/>
      <c r="AG551" s="31"/>
    </row>
    <row r="552" spans="6:33" x14ac:dyDescent="0.3">
      <c r="F552" s="22"/>
      <c r="G552" s="22"/>
      <c r="H552" s="26"/>
      <c r="I552" s="38"/>
      <c r="M552" s="31"/>
      <c r="N552" s="31"/>
      <c r="O552" s="31"/>
      <c r="P552" s="31"/>
      <c r="Q552" s="31"/>
      <c r="R552" s="31"/>
      <c r="T552" s="31"/>
      <c r="U552" s="31"/>
      <c r="V552" s="31"/>
      <c r="W552" s="31"/>
      <c r="X552" s="31"/>
      <c r="Y552" s="31"/>
      <c r="AA552" s="31"/>
      <c r="AB552" s="31"/>
      <c r="AC552" s="31"/>
      <c r="AD552" s="31"/>
      <c r="AE552" s="31"/>
      <c r="AF552" s="31"/>
      <c r="AG552" s="31"/>
    </row>
    <row r="553" spans="6:33" x14ac:dyDescent="0.3">
      <c r="F553" s="22"/>
      <c r="G553" s="22"/>
      <c r="H553" s="26"/>
      <c r="I553" s="38"/>
      <c r="M553" s="31"/>
      <c r="N553" s="31"/>
      <c r="O553" s="31"/>
      <c r="P553" s="31"/>
      <c r="Q553" s="31"/>
      <c r="R553" s="31"/>
      <c r="T553" s="31"/>
      <c r="U553" s="31"/>
      <c r="V553" s="31"/>
      <c r="W553" s="31"/>
      <c r="X553" s="31"/>
      <c r="Y553" s="31"/>
      <c r="AA553" s="31"/>
      <c r="AB553" s="31"/>
      <c r="AC553" s="31"/>
      <c r="AD553" s="31"/>
      <c r="AE553" s="31"/>
      <c r="AF553" s="31"/>
      <c r="AG553" s="31"/>
    </row>
    <row r="554" spans="6:33" x14ac:dyDescent="0.3">
      <c r="F554" s="22"/>
      <c r="G554" s="22"/>
      <c r="H554" s="26"/>
      <c r="I554" s="38"/>
      <c r="M554" s="31"/>
      <c r="N554" s="31"/>
      <c r="O554" s="31"/>
      <c r="P554" s="31"/>
      <c r="Q554" s="31"/>
      <c r="R554" s="31"/>
      <c r="T554" s="31"/>
      <c r="U554" s="31"/>
      <c r="V554" s="31"/>
      <c r="W554" s="31"/>
      <c r="X554" s="31"/>
      <c r="Y554" s="31"/>
      <c r="AA554" s="31"/>
      <c r="AB554" s="31"/>
      <c r="AC554" s="31"/>
      <c r="AD554" s="31"/>
      <c r="AE554" s="31"/>
      <c r="AF554" s="31"/>
      <c r="AG554" s="31"/>
    </row>
    <row r="555" spans="6:33" x14ac:dyDescent="0.3">
      <c r="F555" s="22"/>
      <c r="G555" s="22"/>
      <c r="H555" s="26"/>
      <c r="I555" s="38"/>
      <c r="M555" s="31"/>
      <c r="N555" s="31"/>
      <c r="O555" s="31"/>
      <c r="P555" s="31"/>
      <c r="Q555" s="31"/>
      <c r="R555" s="31"/>
      <c r="T555" s="31"/>
      <c r="U555" s="31"/>
      <c r="V555" s="31"/>
      <c r="W555" s="31"/>
      <c r="X555" s="31"/>
      <c r="Y555" s="31"/>
      <c r="AA555" s="31"/>
      <c r="AB555" s="31"/>
      <c r="AC555" s="31"/>
      <c r="AD555" s="31"/>
      <c r="AE555" s="31"/>
      <c r="AF555" s="31"/>
      <c r="AG555" s="31"/>
    </row>
    <row r="556" spans="6:33" x14ac:dyDescent="0.3">
      <c r="F556" s="22"/>
      <c r="G556" s="22"/>
      <c r="H556" s="26"/>
      <c r="I556" s="38"/>
      <c r="M556" s="31"/>
      <c r="N556" s="31"/>
      <c r="O556" s="31"/>
      <c r="P556" s="31"/>
      <c r="Q556" s="31"/>
      <c r="R556" s="31"/>
      <c r="T556" s="31"/>
      <c r="U556" s="31"/>
      <c r="V556" s="31"/>
      <c r="W556" s="31"/>
      <c r="X556" s="31"/>
      <c r="Y556" s="31"/>
      <c r="AA556" s="31"/>
      <c r="AB556" s="31"/>
      <c r="AC556" s="31"/>
      <c r="AD556" s="31"/>
      <c r="AE556" s="31"/>
      <c r="AF556" s="31"/>
      <c r="AG556" s="31"/>
    </row>
    <row r="557" spans="6:33" x14ac:dyDescent="0.3">
      <c r="F557" s="22"/>
      <c r="G557" s="22"/>
      <c r="H557" s="26"/>
      <c r="I557" s="38"/>
      <c r="M557" s="31"/>
      <c r="N557" s="31"/>
      <c r="O557" s="31"/>
      <c r="P557" s="31"/>
      <c r="Q557" s="31"/>
      <c r="R557" s="31"/>
      <c r="T557" s="31"/>
      <c r="U557" s="31"/>
      <c r="V557" s="31"/>
      <c r="W557" s="31"/>
      <c r="X557" s="31"/>
      <c r="Y557" s="31"/>
      <c r="AA557" s="31"/>
      <c r="AB557" s="31"/>
      <c r="AC557" s="31"/>
      <c r="AD557" s="31"/>
      <c r="AE557" s="31"/>
      <c r="AF557" s="31"/>
      <c r="AG557" s="31"/>
    </row>
    <row r="558" spans="6:33" x14ac:dyDescent="0.3">
      <c r="F558" s="22"/>
      <c r="G558" s="22"/>
      <c r="H558" s="26"/>
      <c r="I558" s="38"/>
      <c r="M558" s="31"/>
      <c r="N558" s="31"/>
      <c r="O558" s="31"/>
      <c r="P558" s="31"/>
      <c r="Q558" s="31"/>
      <c r="R558" s="31"/>
      <c r="T558" s="31"/>
      <c r="U558" s="31"/>
      <c r="V558" s="31"/>
      <c r="W558" s="31"/>
      <c r="X558" s="31"/>
      <c r="Y558" s="31"/>
      <c r="AA558" s="31"/>
      <c r="AB558" s="31"/>
      <c r="AC558" s="31"/>
      <c r="AD558" s="31"/>
      <c r="AE558" s="31"/>
      <c r="AF558" s="31"/>
      <c r="AG558" s="31"/>
    </row>
    <row r="559" spans="6:33" x14ac:dyDescent="0.3">
      <c r="F559" s="22"/>
      <c r="G559" s="22"/>
      <c r="H559" s="26"/>
      <c r="I559" s="38"/>
      <c r="M559" s="31"/>
      <c r="N559" s="31"/>
      <c r="O559" s="31"/>
      <c r="P559" s="31"/>
      <c r="Q559" s="31"/>
      <c r="R559" s="31"/>
      <c r="T559" s="31"/>
      <c r="U559" s="31"/>
      <c r="V559" s="31"/>
      <c r="W559" s="31"/>
      <c r="X559" s="31"/>
      <c r="Y559" s="31"/>
      <c r="AA559" s="31"/>
      <c r="AB559" s="31"/>
      <c r="AC559" s="31"/>
      <c r="AD559" s="31"/>
      <c r="AE559" s="31"/>
      <c r="AF559" s="31"/>
      <c r="AG559" s="31"/>
    </row>
    <row r="560" spans="6:33" x14ac:dyDescent="0.3">
      <c r="F560" s="22"/>
      <c r="G560" s="22"/>
      <c r="H560" s="26"/>
      <c r="I560" s="38"/>
      <c r="M560" s="31"/>
      <c r="N560" s="31"/>
      <c r="O560" s="31"/>
      <c r="P560" s="31"/>
      <c r="Q560" s="31"/>
      <c r="R560" s="31"/>
      <c r="T560" s="31"/>
      <c r="U560" s="31"/>
      <c r="V560" s="31"/>
      <c r="W560" s="31"/>
      <c r="X560" s="31"/>
      <c r="Y560" s="31"/>
      <c r="AA560" s="31"/>
      <c r="AB560" s="31"/>
      <c r="AC560" s="31"/>
      <c r="AD560" s="31"/>
      <c r="AE560" s="31"/>
      <c r="AF560" s="31"/>
      <c r="AG560" s="31"/>
    </row>
    <row r="561" spans="6:33" x14ac:dyDescent="0.3">
      <c r="F561" s="22"/>
      <c r="G561" s="22"/>
      <c r="H561" s="26"/>
      <c r="I561" s="38"/>
      <c r="M561" s="31"/>
      <c r="N561" s="31"/>
      <c r="O561" s="31"/>
      <c r="P561" s="31"/>
      <c r="Q561" s="31"/>
      <c r="R561" s="31"/>
      <c r="T561" s="31"/>
      <c r="U561" s="31"/>
      <c r="V561" s="31"/>
      <c r="W561" s="31"/>
      <c r="X561" s="31"/>
      <c r="Y561" s="31"/>
      <c r="AA561" s="31"/>
      <c r="AB561" s="31"/>
      <c r="AC561" s="31"/>
      <c r="AD561" s="31"/>
      <c r="AE561" s="31"/>
      <c r="AF561" s="31"/>
      <c r="AG561" s="31"/>
    </row>
    <row r="562" spans="6:33" x14ac:dyDescent="0.3">
      <c r="F562" s="22"/>
      <c r="G562" s="22"/>
      <c r="H562" s="26"/>
      <c r="I562" s="38"/>
      <c r="M562" s="31"/>
      <c r="N562" s="31"/>
      <c r="O562" s="31"/>
      <c r="P562" s="31"/>
      <c r="Q562" s="31"/>
      <c r="R562" s="31"/>
      <c r="T562" s="31"/>
      <c r="U562" s="31"/>
      <c r="V562" s="31"/>
      <c r="W562" s="31"/>
      <c r="X562" s="31"/>
      <c r="Y562" s="31"/>
      <c r="AA562" s="31"/>
      <c r="AB562" s="31"/>
      <c r="AC562" s="31"/>
      <c r="AD562" s="31"/>
      <c r="AE562" s="31"/>
      <c r="AF562" s="31"/>
      <c r="AG562" s="31"/>
    </row>
    <row r="563" spans="6:33" x14ac:dyDescent="0.3">
      <c r="F563" s="22"/>
      <c r="G563" s="22"/>
      <c r="H563" s="26"/>
      <c r="I563" s="38"/>
      <c r="M563" s="31"/>
      <c r="N563" s="31"/>
      <c r="O563" s="31"/>
      <c r="P563" s="31"/>
      <c r="Q563" s="31"/>
      <c r="R563" s="31"/>
      <c r="T563" s="31"/>
      <c r="U563" s="31"/>
      <c r="V563" s="31"/>
      <c r="W563" s="31"/>
      <c r="X563" s="31"/>
      <c r="Y563" s="31"/>
      <c r="AA563" s="31"/>
      <c r="AB563" s="31"/>
      <c r="AC563" s="31"/>
      <c r="AD563" s="31"/>
      <c r="AE563" s="31"/>
      <c r="AF563" s="31"/>
      <c r="AG563" s="31"/>
    </row>
    <row r="564" spans="6:33" x14ac:dyDescent="0.3">
      <c r="F564" s="22"/>
      <c r="G564" s="22"/>
      <c r="H564" s="26"/>
      <c r="I564" s="38"/>
      <c r="M564" s="31"/>
      <c r="N564" s="31"/>
      <c r="O564" s="31"/>
      <c r="P564" s="31"/>
      <c r="Q564" s="31"/>
      <c r="R564" s="31"/>
      <c r="T564" s="31"/>
      <c r="U564" s="31"/>
      <c r="V564" s="31"/>
      <c r="W564" s="31"/>
      <c r="X564" s="31"/>
      <c r="Y564" s="31"/>
      <c r="AA564" s="31"/>
      <c r="AB564" s="31"/>
      <c r="AC564" s="31"/>
      <c r="AD564" s="31"/>
      <c r="AE564" s="31"/>
      <c r="AF564" s="31"/>
      <c r="AG564" s="31"/>
    </row>
    <row r="565" spans="6:33" x14ac:dyDescent="0.3">
      <c r="F565" s="22"/>
      <c r="G565" s="22"/>
      <c r="H565" s="26"/>
      <c r="I565" s="38"/>
      <c r="M565" s="31"/>
      <c r="N565" s="31"/>
      <c r="O565" s="31"/>
      <c r="P565" s="31"/>
      <c r="Q565" s="31"/>
      <c r="R565" s="31"/>
      <c r="T565" s="31"/>
      <c r="U565" s="31"/>
      <c r="V565" s="31"/>
      <c r="W565" s="31"/>
      <c r="X565" s="31"/>
      <c r="Y565" s="31"/>
      <c r="AA565" s="31"/>
      <c r="AB565" s="31"/>
      <c r="AC565" s="31"/>
      <c r="AD565" s="31"/>
      <c r="AE565" s="31"/>
      <c r="AF565" s="31"/>
      <c r="AG565" s="31"/>
    </row>
    <row r="566" spans="6:33" x14ac:dyDescent="0.3">
      <c r="F566" s="22"/>
      <c r="G566" s="22"/>
      <c r="H566" s="26"/>
      <c r="I566" s="38"/>
      <c r="M566" s="31"/>
      <c r="N566" s="31"/>
      <c r="O566" s="31"/>
      <c r="P566" s="31"/>
      <c r="Q566" s="31"/>
      <c r="R566" s="31"/>
      <c r="T566" s="31"/>
      <c r="U566" s="31"/>
      <c r="V566" s="31"/>
      <c r="W566" s="31"/>
      <c r="X566" s="31"/>
      <c r="Y566" s="31"/>
      <c r="AA566" s="31"/>
      <c r="AB566" s="31"/>
      <c r="AC566" s="31"/>
      <c r="AD566" s="31"/>
      <c r="AE566" s="31"/>
      <c r="AF566" s="31"/>
      <c r="AG566" s="31"/>
    </row>
    <row r="567" spans="6:33" x14ac:dyDescent="0.3">
      <c r="F567" s="22"/>
      <c r="G567" s="22"/>
      <c r="H567" s="26"/>
      <c r="I567" s="38"/>
      <c r="M567" s="31"/>
      <c r="N567" s="31"/>
      <c r="O567" s="31"/>
      <c r="P567" s="31"/>
      <c r="Q567" s="31"/>
      <c r="R567" s="31"/>
      <c r="T567" s="31"/>
      <c r="U567" s="31"/>
      <c r="V567" s="31"/>
      <c r="W567" s="31"/>
      <c r="X567" s="31"/>
      <c r="Y567" s="31"/>
      <c r="AA567" s="31"/>
      <c r="AB567" s="31"/>
      <c r="AC567" s="31"/>
      <c r="AD567" s="31"/>
      <c r="AE567" s="31"/>
      <c r="AF567" s="31"/>
      <c r="AG567" s="31"/>
    </row>
    <row r="568" spans="6:33" x14ac:dyDescent="0.3">
      <c r="F568" s="22"/>
      <c r="G568" s="22"/>
      <c r="H568" s="26"/>
      <c r="I568" s="38"/>
      <c r="M568" s="31"/>
      <c r="N568" s="31"/>
      <c r="O568" s="31"/>
      <c r="P568" s="31"/>
      <c r="Q568" s="31"/>
      <c r="R568" s="31"/>
      <c r="T568" s="31"/>
      <c r="U568" s="31"/>
      <c r="V568" s="31"/>
      <c r="W568" s="31"/>
      <c r="X568" s="31"/>
      <c r="Y568" s="31"/>
      <c r="AA568" s="31"/>
      <c r="AB568" s="31"/>
      <c r="AC568" s="31"/>
      <c r="AD568" s="31"/>
      <c r="AE568" s="31"/>
      <c r="AF568" s="31"/>
      <c r="AG568" s="31"/>
    </row>
    <row r="569" spans="6:33" x14ac:dyDescent="0.3">
      <c r="F569" s="22"/>
      <c r="G569" s="22"/>
      <c r="H569" s="26"/>
      <c r="I569" s="38"/>
      <c r="M569" s="31"/>
      <c r="N569" s="31"/>
      <c r="O569" s="31"/>
      <c r="P569" s="31"/>
      <c r="Q569" s="31"/>
      <c r="R569" s="31"/>
      <c r="T569" s="31"/>
      <c r="U569" s="31"/>
      <c r="V569" s="31"/>
      <c r="W569" s="31"/>
      <c r="X569" s="31"/>
      <c r="Y569" s="31"/>
      <c r="AA569" s="31"/>
      <c r="AB569" s="31"/>
      <c r="AC569" s="31"/>
      <c r="AD569" s="31"/>
      <c r="AE569" s="31"/>
      <c r="AF569" s="31"/>
      <c r="AG569" s="31"/>
    </row>
    <row r="570" spans="6:33" x14ac:dyDescent="0.3">
      <c r="F570" s="22"/>
      <c r="G570" s="22"/>
      <c r="H570" s="26"/>
      <c r="I570" s="38"/>
      <c r="M570" s="31"/>
      <c r="N570" s="31"/>
      <c r="O570" s="31"/>
      <c r="P570" s="31"/>
      <c r="Q570" s="31"/>
      <c r="R570" s="31"/>
      <c r="T570" s="31"/>
      <c r="U570" s="31"/>
      <c r="V570" s="31"/>
      <c r="W570" s="31"/>
      <c r="X570" s="31"/>
      <c r="Y570" s="31"/>
      <c r="AA570" s="31"/>
      <c r="AB570" s="31"/>
      <c r="AC570" s="31"/>
      <c r="AD570" s="31"/>
      <c r="AE570" s="31"/>
      <c r="AF570" s="31"/>
      <c r="AG570" s="31"/>
    </row>
    <row r="571" spans="6:33" x14ac:dyDescent="0.3">
      <c r="F571" s="22"/>
      <c r="G571" s="22"/>
      <c r="H571" s="26"/>
      <c r="I571" s="38"/>
      <c r="M571" s="31"/>
      <c r="N571" s="31"/>
      <c r="O571" s="31"/>
      <c r="P571" s="31"/>
      <c r="Q571" s="31"/>
      <c r="R571" s="31"/>
      <c r="T571" s="31"/>
      <c r="U571" s="31"/>
      <c r="V571" s="31"/>
      <c r="W571" s="31"/>
      <c r="X571" s="31"/>
      <c r="Y571" s="31"/>
      <c r="AA571" s="31"/>
      <c r="AB571" s="31"/>
      <c r="AC571" s="31"/>
      <c r="AD571" s="31"/>
      <c r="AE571" s="31"/>
      <c r="AF571" s="31"/>
      <c r="AG571" s="31"/>
    </row>
    <row r="572" spans="6:33" x14ac:dyDescent="0.3">
      <c r="F572" s="22"/>
      <c r="G572" s="22"/>
      <c r="H572" s="26"/>
      <c r="I572" s="38"/>
      <c r="M572" s="31"/>
      <c r="N572" s="31"/>
      <c r="O572" s="31"/>
      <c r="P572" s="31"/>
      <c r="Q572" s="31"/>
      <c r="R572" s="31"/>
      <c r="T572" s="31"/>
      <c r="U572" s="31"/>
      <c r="V572" s="31"/>
      <c r="W572" s="31"/>
      <c r="X572" s="31"/>
      <c r="Y572" s="31"/>
      <c r="AA572" s="31"/>
      <c r="AB572" s="31"/>
      <c r="AC572" s="31"/>
      <c r="AD572" s="31"/>
      <c r="AE572" s="31"/>
      <c r="AF572" s="31"/>
      <c r="AG572" s="31"/>
    </row>
    <row r="573" spans="6:33" x14ac:dyDescent="0.3">
      <c r="F573" s="22"/>
      <c r="G573" s="22"/>
      <c r="H573" s="26"/>
      <c r="I573" s="38"/>
      <c r="M573" s="31"/>
      <c r="N573" s="31"/>
      <c r="O573" s="31"/>
      <c r="P573" s="31"/>
      <c r="Q573" s="31"/>
      <c r="R573" s="31"/>
      <c r="T573" s="31"/>
      <c r="U573" s="31"/>
      <c r="V573" s="31"/>
      <c r="W573" s="31"/>
      <c r="X573" s="31"/>
      <c r="Y573" s="31"/>
      <c r="AA573" s="31"/>
      <c r="AB573" s="31"/>
      <c r="AC573" s="31"/>
      <c r="AD573" s="31"/>
      <c r="AE573" s="31"/>
      <c r="AF573" s="31"/>
      <c r="AG573" s="31"/>
    </row>
    <row r="574" spans="6:33" x14ac:dyDescent="0.3">
      <c r="F574" s="22"/>
      <c r="G574" s="22"/>
      <c r="H574" s="26"/>
      <c r="I574" s="38"/>
      <c r="M574" s="31"/>
      <c r="N574" s="31"/>
      <c r="O574" s="31"/>
      <c r="P574" s="31"/>
      <c r="Q574" s="31"/>
      <c r="R574" s="31"/>
      <c r="T574" s="31"/>
      <c r="U574" s="31"/>
      <c r="V574" s="31"/>
      <c r="W574" s="31"/>
      <c r="X574" s="31"/>
      <c r="Y574" s="31"/>
      <c r="AA574" s="31"/>
      <c r="AB574" s="31"/>
      <c r="AC574" s="31"/>
      <c r="AD574" s="31"/>
      <c r="AE574" s="31"/>
      <c r="AF574" s="31"/>
      <c r="AG574" s="31"/>
    </row>
    <row r="575" spans="6:33" x14ac:dyDescent="0.3">
      <c r="F575" s="22"/>
      <c r="G575" s="22"/>
      <c r="H575" s="26"/>
      <c r="I575" s="38"/>
      <c r="M575" s="31"/>
      <c r="N575" s="31"/>
      <c r="O575" s="31"/>
      <c r="P575" s="31"/>
      <c r="Q575" s="31"/>
      <c r="R575" s="31"/>
      <c r="T575" s="31"/>
      <c r="U575" s="31"/>
      <c r="V575" s="31"/>
      <c r="W575" s="31"/>
      <c r="X575" s="31"/>
      <c r="Y575" s="31"/>
      <c r="AA575" s="31"/>
      <c r="AB575" s="31"/>
      <c r="AC575" s="31"/>
      <c r="AD575" s="31"/>
      <c r="AE575" s="31"/>
      <c r="AF575" s="31"/>
      <c r="AG575" s="31"/>
    </row>
    <row r="576" spans="6:33" x14ac:dyDescent="0.3">
      <c r="F576" s="22"/>
      <c r="G576" s="22"/>
      <c r="H576" s="26"/>
      <c r="I576" s="38"/>
      <c r="M576" s="31"/>
      <c r="N576" s="31"/>
      <c r="O576" s="31"/>
      <c r="P576" s="31"/>
      <c r="Q576" s="31"/>
      <c r="R576" s="31"/>
      <c r="T576" s="31"/>
      <c r="U576" s="31"/>
      <c r="V576" s="31"/>
      <c r="W576" s="31"/>
      <c r="X576" s="31"/>
      <c r="Y576" s="31"/>
      <c r="AA576" s="31"/>
      <c r="AB576" s="31"/>
      <c r="AC576" s="31"/>
      <c r="AD576" s="31"/>
      <c r="AE576" s="31"/>
      <c r="AF576" s="31"/>
      <c r="AG576" s="31"/>
    </row>
    <row r="577" spans="6:33" x14ac:dyDescent="0.3">
      <c r="F577" s="22"/>
      <c r="G577" s="22"/>
      <c r="H577" s="26"/>
      <c r="I577" s="38"/>
      <c r="M577" s="31"/>
      <c r="N577" s="31"/>
      <c r="O577" s="31"/>
      <c r="P577" s="31"/>
      <c r="Q577" s="31"/>
      <c r="R577" s="31"/>
      <c r="T577" s="31"/>
      <c r="U577" s="31"/>
      <c r="V577" s="31"/>
      <c r="W577" s="31"/>
      <c r="X577" s="31"/>
      <c r="Y577" s="31"/>
      <c r="AA577" s="31"/>
      <c r="AB577" s="31"/>
      <c r="AC577" s="31"/>
      <c r="AD577" s="31"/>
      <c r="AE577" s="31"/>
      <c r="AF577" s="31"/>
      <c r="AG577" s="31"/>
    </row>
    <row r="578" spans="6:33" x14ac:dyDescent="0.3">
      <c r="F578" s="22"/>
      <c r="G578" s="22"/>
      <c r="H578" s="26"/>
      <c r="I578" s="38"/>
      <c r="M578" s="31"/>
      <c r="N578" s="31"/>
      <c r="O578" s="31"/>
      <c r="P578" s="31"/>
      <c r="Q578" s="31"/>
      <c r="R578" s="31"/>
      <c r="T578" s="31"/>
      <c r="U578" s="31"/>
      <c r="V578" s="31"/>
      <c r="W578" s="31"/>
      <c r="X578" s="31"/>
      <c r="Y578" s="31"/>
      <c r="AA578" s="31"/>
      <c r="AB578" s="31"/>
      <c r="AC578" s="31"/>
      <c r="AD578" s="31"/>
      <c r="AE578" s="31"/>
      <c r="AF578" s="31"/>
      <c r="AG578" s="31"/>
    </row>
    <row r="579" spans="6:33" x14ac:dyDescent="0.3">
      <c r="F579" s="22"/>
      <c r="G579" s="22"/>
      <c r="H579" s="26"/>
      <c r="I579" s="38"/>
      <c r="M579" s="31"/>
      <c r="N579" s="31"/>
      <c r="O579" s="31"/>
      <c r="P579" s="31"/>
      <c r="Q579" s="31"/>
      <c r="R579" s="31"/>
      <c r="T579" s="31"/>
      <c r="U579" s="31"/>
      <c r="V579" s="31"/>
      <c r="W579" s="31"/>
      <c r="X579" s="31"/>
      <c r="Y579" s="31"/>
      <c r="AA579" s="31"/>
      <c r="AB579" s="31"/>
      <c r="AC579" s="31"/>
      <c r="AD579" s="31"/>
      <c r="AE579" s="31"/>
      <c r="AF579" s="31"/>
      <c r="AG579" s="31"/>
    </row>
    <row r="580" spans="6:33" x14ac:dyDescent="0.3">
      <c r="F580" s="22"/>
      <c r="G580" s="22"/>
      <c r="H580" s="26"/>
      <c r="I580" s="38"/>
      <c r="M580" s="31"/>
      <c r="N580" s="31"/>
      <c r="O580" s="31"/>
      <c r="P580" s="31"/>
      <c r="Q580" s="31"/>
      <c r="R580" s="31"/>
      <c r="T580" s="31"/>
      <c r="U580" s="31"/>
      <c r="V580" s="31"/>
      <c r="W580" s="31"/>
      <c r="X580" s="31"/>
      <c r="Y580" s="31"/>
      <c r="AA580" s="31"/>
      <c r="AB580" s="31"/>
      <c r="AC580" s="31"/>
      <c r="AD580" s="31"/>
      <c r="AE580" s="31"/>
      <c r="AF580" s="31"/>
      <c r="AG580" s="31"/>
    </row>
    <row r="581" spans="6:33" x14ac:dyDescent="0.3">
      <c r="F581" s="22"/>
      <c r="G581" s="22"/>
      <c r="H581" s="26"/>
      <c r="I581" s="38"/>
      <c r="M581" s="31"/>
      <c r="N581" s="31"/>
      <c r="O581" s="31"/>
      <c r="P581" s="31"/>
      <c r="Q581" s="31"/>
      <c r="R581" s="31"/>
      <c r="T581" s="31"/>
      <c r="U581" s="31"/>
      <c r="V581" s="31"/>
      <c r="W581" s="31"/>
      <c r="X581" s="31"/>
      <c r="Y581" s="31"/>
      <c r="AA581" s="31"/>
      <c r="AB581" s="31"/>
      <c r="AC581" s="31"/>
      <c r="AD581" s="31"/>
      <c r="AE581" s="31"/>
      <c r="AF581" s="31"/>
      <c r="AG581" s="31"/>
    </row>
    <row r="582" spans="6:33" x14ac:dyDescent="0.3">
      <c r="F582" s="22"/>
      <c r="G582" s="22"/>
      <c r="H582" s="26"/>
      <c r="I582" s="38"/>
      <c r="M582" s="31"/>
      <c r="N582" s="31"/>
      <c r="O582" s="31"/>
      <c r="P582" s="31"/>
      <c r="Q582" s="31"/>
      <c r="R582" s="31"/>
      <c r="T582" s="31"/>
      <c r="U582" s="31"/>
      <c r="V582" s="31"/>
      <c r="W582" s="31"/>
      <c r="X582" s="31"/>
      <c r="Y582" s="31"/>
      <c r="AA582" s="31"/>
      <c r="AB582" s="31"/>
      <c r="AC582" s="31"/>
      <c r="AD582" s="31"/>
      <c r="AE582" s="31"/>
      <c r="AF582" s="31"/>
      <c r="AG582" s="31"/>
    </row>
    <row r="583" spans="6:33" x14ac:dyDescent="0.3">
      <c r="F583" s="22"/>
      <c r="G583" s="22"/>
      <c r="H583" s="26"/>
      <c r="I583" s="38"/>
      <c r="M583" s="31"/>
      <c r="N583" s="31"/>
      <c r="O583" s="31"/>
      <c r="P583" s="31"/>
      <c r="Q583" s="31"/>
      <c r="R583" s="31"/>
      <c r="T583" s="31"/>
      <c r="U583" s="31"/>
      <c r="V583" s="31"/>
      <c r="W583" s="31"/>
      <c r="X583" s="31"/>
      <c r="Y583" s="31"/>
      <c r="AA583" s="31"/>
      <c r="AB583" s="31"/>
      <c r="AC583" s="31"/>
      <c r="AD583" s="31"/>
      <c r="AE583" s="31"/>
      <c r="AF583" s="31"/>
      <c r="AG583" s="31"/>
    </row>
    <row r="584" spans="6:33" x14ac:dyDescent="0.3">
      <c r="F584" s="22"/>
      <c r="G584" s="22"/>
      <c r="H584" s="26"/>
      <c r="I584" s="38"/>
      <c r="M584" s="31"/>
      <c r="N584" s="31"/>
      <c r="O584" s="31"/>
      <c r="P584" s="31"/>
      <c r="Q584" s="31"/>
      <c r="R584" s="31"/>
      <c r="T584" s="31"/>
      <c r="U584" s="31"/>
      <c r="V584" s="31"/>
      <c r="W584" s="31"/>
      <c r="X584" s="31"/>
      <c r="Y584" s="31"/>
      <c r="AA584" s="31"/>
      <c r="AB584" s="31"/>
      <c r="AC584" s="31"/>
      <c r="AD584" s="31"/>
      <c r="AE584" s="31"/>
      <c r="AF584" s="31"/>
      <c r="AG584" s="31"/>
    </row>
    <row r="585" spans="6:33" x14ac:dyDescent="0.3">
      <c r="F585" s="22"/>
      <c r="G585" s="22"/>
      <c r="H585" s="26"/>
      <c r="I585" s="38"/>
      <c r="M585" s="31"/>
      <c r="N585" s="31"/>
      <c r="O585" s="31"/>
      <c r="P585" s="31"/>
      <c r="Q585" s="31"/>
      <c r="R585" s="31"/>
      <c r="T585" s="31"/>
      <c r="U585" s="31"/>
      <c r="V585" s="31"/>
      <c r="W585" s="31"/>
      <c r="X585" s="31"/>
      <c r="Y585" s="31"/>
      <c r="AA585" s="31"/>
      <c r="AB585" s="31"/>
      <c r="AC585" s="31"/>
      <c r="AD585" s="31"/>
      <c r="AE585" s="31"/>
      <c r="AF585" s="31"/>
      <c r="AG585" s="31"/>
    </row>
    <row r="586" spans="6:33" x14ac:dyDescent="0.3">
      <c r="F586" s="22"/>
      <c r="G586" s="22"/>
      <c r="H586" s="26"/>
      <c r="I586" s="38"/>
      <c r="M586" s="31"/>
      <c r="N586" s="31"/>
      <c r="O586" s="31"/>
      <c r="P586" s="31"/>
      <c r="Q586" s="31"/>
      <c r="R586" s="31"/>
      <c r="T586" s="31"/>
      <c r="U586" s="31"/>
      <c r="V586" s="31"/>
      <c r="W586" s="31"/>
      <c r="X586" s="31"/>
      <c r="Y586" s="31"/>
      <c r="AA586" s="31"/>
      <c r="AB586" s="31"/>
      <c r="AC586" s="31"/>
      <c r="AD586" s="31"/>
      <c r="AE586" s="31"/>
      <c r="AF586" s="31"/>
      <c r="AG586" s="31"/>
    </row>
    <row r="587" spans="6:33" x14ac:dyDescent="0.3">
      <c r="F587" s="22"/>
      <c r="G587" s="22"/>
      <c r="H587" s="26"/>
      <c r="I587" s="38"/>
      <c r="M587" s="31"/>
      <c r="N587" s="31"/>
      <c r="O587" s="31"/>
      <c r="P587" s="31"/>
      <c r="Q587" s="31"/>
      <c r="R587" s="31"/>
      <c r="T587" s="31"/>
      <c r="U587" s="31"/>
      <c r="V587" s="31"/>
      <c r="W587" s="31"/>
      <c r="X587" s="31"/>
      <c r="Y587" s="31"/>
      <c r="AA587" s="31"/>
      <c r="AB587" s="31"/>
      <c r="AC587" s="31"/>
      <c r="AD587" s="31"/>
      <c r="AE587" s="31"/>
      <c r="AF587" s="31"/>
      <c r="AG587" s="31"/>
    </row>
    <row r="588" spans="6:33" x14ac:dyDescent="0.3">
      <c r="F588" s="22"/>
      <c r="G588" s="22"/>
      <c r="H588" s="26"/>
      <c r="I588" s="38"/>
      <c r="M588" s="31"/>
      <c r="N588" s="31"/>
      <c r="O588" s="31"/>
      <c r="P588" s="31"/>
      <c r="Q588" s="31"/>
      <c r="R588" s="31"/>
      <c r="T588" s="31"/>
      <c r="U588" s="31"/>
      <c r="V588" s="31"/>
      <c r="W588" s="31"/>
      <c r="X588" s="31"/>
      <c r="Y588" s="31"/>
      <c r="AA588" s="31"/>
      <c r="AB588" s="31"/>
      <c r="AC588" s="31"/>
      <c r="AD588" s="31"/>
      <c r="AE588" s="31"/>
      <c r="AF588" s="31"/>
      <c r="AG588" s="31"/>
    </row>
    <row r="589" spans="6:33" x14ac:dyDescent="0.3">
      <c r="F589" s="22"/>
      <c r="G589" s="22"/>
      <c r="H589" s="26"/>
      <c r="I589" s="38"/>
      <c r="M589" s="31"/>
      <c r="N589" s="31"/>
      <c r="O589" s="31"/>
      <c r="P589" s="31"/>
      <c r="Q589" s="31"/>
      <c r="R589" s="31"/>
      <c r="T589" s="31"/>
      <c r="U589" s="31"/>
      <c r="V589" s="31"/>
      <c r="W589" s="31"/>
      <c r="X589" s="31"/>
      <c r="Y589" s="31"/>
      <c r="AA589" s="31"/>
      <c r="AB589" s="31"/>
      <c r="AC589" s="31"/>
      <c r="AD589" s="31"/>
      <c r="AE589" s="31"/>
      <c r="AF589" s="31"/>
      <c r="AG589" s="31"/>
    </row>
    <row r="590" spans="6:33" x14ac:dyDescent="0.3">
      <c r="F590" s="22"/>
      <c r="G590" s="22"/>
      <c r="H590" s="26"/>
      <c r="I590" s="38"/>
      <c r="M590" s="31"/>
      <c r="N590" s="31"/>
      <c r="O590" s="31"/>
      <c r="P590" s="31"/>
      <c r="Q590" s="31"/>
      <c r="R590" s="31"/>
      <c r="T590" s="31"/>
      <c r="U590" s="31"/>
      <c r="V590" s="31"/>
      <c r="W590" s="31"/>
      <c r="X590" s="31"/>
      <c r="Y590" s="31"/>
      <c r="AA590" s="31"/>
      <c r="AB590" s="31"/>
      <c r="AC590" s="31"/>
      <c r="AD590" s="31"/>
      <c r="AE590" s="31"/>
      <c r="AF590" s="31"/>
      <c r="AG590" s="31"/>
    </row>
    <row r="591" spans="6:33" x14ac:dyDescent="0.3">
      <c r="F591" s="22"/>
      <c r="G591" s="22"/>
      <c r="H591" s="26"/>
      <c r="I591" s="38"/>
      <c r="M591" s="31"/>
      <c r="N591" s="31"/>
      <c r="O591" s="31"/>
      <c r="P591" s="31"/>
      <c r="Q591" s="31"/>
      <c r="R591" s="31"/>
      <c r="T591" s="31"/>
      <c r="U591" s="31"/>
      <c r="V591" s="31"/>
      <c r="W591" s="31"/>
      <c r="X591" s="31"/>
      <c r="Y591" s="31"/>
      <c r="AA591" s="31"/>
      <c r="AB591" s="31"/>
      <c r="AC591" s="31"/>
      <c r="AD591" s="31"/>
      <c r="AE591" s="31"/>
      <c r="AF591" s="31"/>
      <c r="AG591" s="31"/>
    </row>
    <row r="592" spans="6:33" x14ac:dyDescent="0.3">
      <c r="F592" s="22"/>
      <c r="G592" s="22"/>
      <c r="H592" s="26"/>
      <c r="I592" s="38"/>
      <c r="M592" s="31"/>
      <c r="N592" s="31"/>
      <c r="O592" s="31"/>
      <c r="P592" s="31"/>
      <c r="Q592" s="31"/>
      <c r="R592" s="31"/>
      <c r="T592" s="31"/>
      <c r="U592" s="31"/>
      <c r="V592" s="31"/>
      <c r="W592" s="31"/>
      <c r="X592" s="31"/>
      <c r="Y592" s="31"/>
      <c r="AA592" s="31"/>
      <c r="AB592" s="31"/>
      <c r="AC592" s="31"/>
      <c r="AD592" s="31"/>
      <c r="AE592" s="31"/>
      <c r="AF592" s="31"/>
      <c r="AG592" s="31"/>
    </row>
    <row r="593" spans="6:33" x14ac:dyDescent="0.3">
      <c r="F593" s="22"/>
      <c r="G593" s="22"/>
      <c r="H593" s="26"/>
      <c r="I593" s="38"/>
      <c r="M593" s="31"/>
      <c r="N593" s="31"/>
      <c r="O593" s="31"/>
      <c r="P593" s="31"/>
      <c r="Q593" s="31"/>
      <c r="R593" s="31"/>
      <c r="T593" s="31"/>
      <c r="U593" s="31"/>
      <c r="V593" s="31"/>
      <c r="W593" s="31"/>
      <c r="X593" s="31"/>
      <c r="Y593" s="31"/>
      <c r="AA593" s="31"/>
      <c r="AB593" s="31"/>
      <c r="AC593" s="31"/>
      <c r="AD593" s="31"/>
      <c r="AE593" s="31"/>
      <c r="AF593" s="31"/>
      <c r="AG593" s="31"/>
    </row>
    <row r="594" spans="6:33" x14ac:dyDescent="0.3">
      <c r="F594" s="22"/>
      <c r="G594" s="22"/>
      <c r="H594" s="26"/>
      <c r="I594" s="38"/>
      <c r="M594" s="31"/>
      <c r="N594" s="31"/>
      <c r="O594" s="31"/>
      <c r="P594" s="31"/>
      <c r="Q594" s="31"/>
      <c r="R594" s="31"/>
      <c r="T594" s="31"/>
      <c r="U594" s="31"/>
      <c r="V594" s="31"/>
      <c r="W594" s="31"/>
      <c r="X594" s="31"/>
      <c r="Y594" s="31"/>
      <c r="AA594" s="31"/>
      <c r="AB594" s="31"/>
      <c r="AC594" s="31"/>
      <c r="AD594" s="31"/>
      <c r="AE594" s="31"/>
      <c r="AF594" s="31"/>
      <c r="AG594" s="31"/>
    </row>
    <row r="595" spans="6:33" x14ac:dyDescent="0.3">
      <c r="F595" s="22"/>
      <c r="G595" s="22"/>
      <c r="H595" s="26"/>
      <c r="I595" s="38"/>
      <c r="M595" s="31"/>
      <c r="N595" s="31"/>
      <c r="O595" s="31"/>
      <c r="P595" s="31"/>
      <c r="Q595" s="31"/>
      <c r="R595" s="31"/>
      <c r="T595" s="31"/>
      <c r="U595" s="31"/>
      <c r="V595" s="31"/>
      <c r="W595" s="31"/>
      <c r="X595" s="31"/>
      <c r="Y595" s="31"/>
      <c r="AA595" s="31"/>
      <c r="AB595" s="31"/>
      <c r="AC595" s="31"/>
      <c r="AD595" s="31"/>
      <c r="AE595" s="31"/>
      <c r="AF595" s="31"/>
      <c r="AG595" s="31"/>
    </row>
    <row r="596" spans="6:33" x14ac:dyDescent="0.3">
      <c r="F596" s="22"/>
      <c r="G596" s="22"/>
      <c r="H596" s="26"/>
      <c r="I596" s="38"/>
      <c r="M596" s="31"/>
      <c r="N596" s="31"/>
      <c r="O596" s="31"/>
      <c r="P596" s="31"/>
      <c r="Q596" s="31"/>
      <c r="R596" s="31"/>
      <c r="T596" s="31"/>
      <c r="U596" s="31"/>
      <c r="V596" s="31"/>
      <c r="W596" s="31"/>
      <c r="X596" s="31"/>
      <c r="Y596" s="31"/>
      <c r="AA596" s="31"/>
      <c r="AB596" s="31"/>
      <c r="AC596" s="31"/>
      <c r="AD596" s="31"/>
      <c r="AE596" s="31"/>
      <c r="AF596" s="31"/>
      <c r="AG596" s="31"/>
    </row>
    <row r="597" spans="6:33" x14ac:dyDescent="0.3">
      <c r="F597" s="22"/>
      <c r="G597" s="22"/>
      <c r="H597" s="26"/>
      <c r="I597" s="38"/>
      <c r="M597" s="31"/>
      <c r="N597" s="31"/>
      <c r="O597" s="31"/>
      <c r="P597" s="31"/>
      <c r="Q597" s="31"/>
      <c r="R597" s="31"/>
      <c r="T597" s="31"/>
      <c r="U597" s="31"/>
      <c r="V597" s="31"/>
      <c r="W597" s="31"/>
      <c r="X597" s="31"/>
      <c r="Y597" s="31"/>
      <c r="AA597" s="31"/>
      <c r="AB597" s="31"/>
      <c r="AC597" s="31"/>
      <c r="AD597" s="31"/>
      <c r="AE597" s="31"/>
      <c r="AF597" s="31"/>
      <c r="AG597" s="31"/>
    </row>
    <row r="598" spans="6:33" x14ac:dyDescent="0.3">
      <c r="F598" s="22"/>
      <c r="G598" s="22"/>
      <c r="H598" s="26"/>
      <c r="I598" s="38"/>
      <c r="M598" s="31"/>
      <c r="N598" s="31"/>
      <c r="O598" s="31"/>
      <c r="P598" s="31"/>
      <c r="Q598" s="31"/>
      <c r="R598" s="31"/>
      <c r="T598" s="31"/>
      <c r="U598" s="31"/>
      <c r="V598" s="31"/>
      <c r="W598" s="31"/>
      <c r="X598" s="31"/>
      <c r="Y598" s="31"/>
      <c r="AA598" s="31"/>
      <c r="AB598" s="31"/>
      <c r="AC598" s="31"/>
      <c r="AD598" s="31"/>
      <c r="AE598" s="31"/>
      <c r="AF598" s="31"/>
      <c r="AG598" s="31"/>
    </row>
    <row r="599" spans="6:33" x14ac:dyDescent="0.3">
      <c r="F599" s="22"/>
      <c r="G599" s="22"/>
      <c r="H599" s="26"/>
      <c r="I599" s="38"/>
      <c r="M599" s="31"/>
      <c r="N599" s="31"/>
      <c r="O599" s="31"/>
      <c r="P599" s="31"/>
      <c r="Q599" s="31"/>
      <c r="R599" s="31"/>
      <c r="T599" s="31"/>
      <c r="U599" s="31"/>
      <c r="V599" s="31"/>
      <c r="W599" s="31"/>
      <c r="X599" s="31"/>
      <c r="Y599" s="31"/>
      <c r="AA599" s="31"/>
      <c r="AB599" s="31"/>
      <c r="AC599" s="31"/>
      <c r="AD599" s="31"/>
      <c r="AE599" s="31"/>
      <c r="AF599" s="31"/>
      <c r="AG599" s="31"/>
    </row>
    <row r="600" spans="6:33" x14ac:dyDescent="0.3">
      <c r="F600" s="22"/>
      <c r="G600" s="22"/>
      <c r="H600" s="26"/>
      <c r="I600" s="38"/>
      <c r="M600" s="31"/>
      <c r="N600" s="31"/>
      <c r="O600" s="31"/>
      <c r="P600" s="31"/>
      <c r="Q600" s="31"/>
      <c r="R600" s="31"/>
      <c r="T600" s="31"/>
      <c r="U600" s="31"/>
      <c r="V600" s="31"/>
      <c r="W600" s="31"/>
      <c r="X600" s="31"/>
      <c r="Y600" s="31"/>
      <c r="AA600" s="31"/>
      <c r="AB600" s="31"/>
      <c r="AC600" s="31"/>
      <c r="AD600" s="31"/>
      <c r="AE600" s="31"/>
      <c r="AF600" s="31"/>
      <c r="AG600" s="31"/>
    </row>
    <row r="601" spans="6:33" x14ac:dyDescent="0.3">
      <c r="F601" s="22"/>
      <c r="G601" s="22"/>
      <c r="H601" s="26"/>
      <c r="I601" s="38"/>
      <c r="M601" s="31"/>
      <c r="N601" s="31"/>
      <c r="O601" s="31"/>
      <c r="P601" s="31"/>
      <c r="Q601" s="31"/>
      <c r="R601" s="31"/>
      <c r="T601" s="31"/>
      <c r="U601" s="31"/>
      <c r="V601" s="31"/>
      <c r="W601" s="31"/>
      <c r="X601" s="31"/>
      <c r="Y601" s="31"/>
      <c r="AA601" s="31"/>
      <c r="AB601" s="31"/>
      <c r="AC601" s="31"/>
      <c r="AD601" s="31"/>
      <c r="AE601" s="31"/>
      <c r="AF601" s="31"/>
      <c r="AG601" s="31"/>
    </row>
    <row r="602" spans="6:33" x14ac:dyDescent="0.3">
      <c r="F602" s="22"/>
      <c r="G602" s="22"/>
      <c r="H602" s="26"/>
      <c r="I602" s="38"/>
      <c r="M602" s="31"/>
      <c r="N602" s="31"/>
      <c r="O602" s="31"/>
      <c r="P602" s="31"/>
      <c r="Q602" s="31"/>
      <c r="R602" s="31"/>
      <c r="T602" s="31"/>
      <c r="U602" s="31"/>
      <c r="V602" s="31"/>
      <c r="W602" s="31"/>
      <c r="X602" s="31"/>
      <c r="Y602" s="31"/>
      <c r="AA602" s="31"/>
      <c r="AB602" s="31"/>
      <c r="AC602" s="31"/>
      <c r="AD602" s="31"/>
      <c r="AE602" s="31"/>
      <c r="AF602" s="31"/>
      <c r="AG602" s="31"/>
    </row>
    <row r="603" spans="6:33" x14ac:dyDescent="0.3">
      <c r="F603" s="22"/>
      <c r="G603" s="22"/>
      <c r="H603" s="26"/>
      <c r="I603" s="38"/>
      <c r="M603" s="31"/>
      <c r="N603" s="31"/>
      <c r="O603" s="31"/>
      <c r="P603" s="31"/>
      <c r="Q603" s="31"/>
      <c r="R603" s="31"/>
      <c r="T603" s="31"/>
      <c r="U603" s="31"/>
      <c r="V603" s="31"/>
      <c r="W603" s="31"/>
      <c r="X603" s="31"/>
      <c r="Y603" s="31"/>
      <c r="AA603" s="31"/>
      <c r="AB603" s="31"/>
      <c r="AC603" s="31"/>
      <c r="AD603" s="31"/>
      <c r="AE603" s="31"/>
      <c r="AF603" s="31"/>
      <c r="AG603" s="31"/>
    </row>
    <row r="604" spans="6:33" x14ac:dyDescent="0.3">
      <c r="F604" s="22"/>
      <c r="G604" s="22"/>
      <c r="H604" s="26"/>
      <c r="I604" s="38"/>
      <c r="M604" s="31"/>
      <c r="N604" s="31"/>
      <c r="O604" s="31"/>
      <c r="P604" s="31"/>
      <c r="Q604" s="31"/>
      <c r="R604" s="31"/>
      <c r="T604" s="31"/>
      <c r="U604" s="31"/>
      <c r="V604" s="31"/>
      <c r="W604" s="31"/>
      <c r="X604" s="31"/>
      <c r="Y604" s="31"/>
      <c r="AA604" s="31"/>
      <c r="AB604" s="31"/>
      <c r="AC604" s="31"/>
      <c r="AD604" s="31"/>
      <c r="AE604" s="31"/>
      <c r="AF604" s="31"/>
      <c r="AG604" s="31"/>
    </row>
    <row r="605" spans="6:33" x14ac:dyDescent="0.3">
      <c r="F605" s="22"/>
      <c r="G605" s="22"/>
      <c r="H605" s="26"/>
      <c r="I605" s="38"/>
      <c r="M605" s="31"/>
      <c r="N605" s="31"/>
      <c r="O605" s="31"/>
      <c r="P605" s="31"/>
      <c r="Q605" s="31"/>
      <c r="R605" s="31"/>
      <c r="T605" s="31"/>
      <c r="U605" s="31"/>
      <c r="V605" s="31"/>
      <c r="W605" s="31"/>
      <c r="X605" s="31"/>
      <c r="Y605" s="31"/>
      <c r="AA605" s="31"/>
      <c r="AB605" s="31"/>
      <c r="AC605" s="31"/>
      <c r="AD605" s="31"/>
      <c r="AE605" s="31"/>
      <c r="AF605" s="31"/>
      <c r="AG605" s="31"/>
    </row>
    <row r="606" spans="6:33" x14ac:dyDescent="0.3">
      <c r="F606" s="22"/>
      <c r="G606" s="22"/>
      <c r="H606" s="26"/>
      <c r="I606" s="38"/>
      <c r="M606" s="31"/>
      <c r="N606" s="31"/>
      <c r="O606" s="31"/>
      <c r="P606" s="31"/>
      <c r="Q606" s="31"/>
      <c r="R606" s="31"/>
      <c r="T606" s="31"/>
      <c r="U606" s="31"/>
      <c r="V606" s="31"/>
      <c r="W606" s="31"/>
      <c r="X606" s="31"/>
      <c r="Y606" s="31"/>
      <c r="AA606" s="31"/>
      <c r="AB606" s="31"/>
      <c r="AC606" s="31"/>
      <c r="AD606" s="31"/>
      <c r="AE606" s="31"/>
      <c r="AF606" s="31"/>
      <c r="AG606" s="31"/>
    </row>
    <row r="607" spans="6:33" x14ac:dyDescent="0.3">
      <c r="F607" s="22"/>
      <c r="G607" s="22"/>
      <c r="H607" s="26"/>
      <c r="I607" s="38"/>
      <c r="M607" s="31"/>
      <c r="N607" s="31"/>
      <c r="O607" s="31"/>
      <c r="P607" s="31"/>
      <c r="Q607" s="31"/>
      <c r="R607" s="31"/>
      <c r="T607" s="31"/>
      <c r="U607" s="31"/>
      <c r="V607" s="31"/>
      <c r="W607" s="31"/>
      <c r="X607" s="31"/>
      <c r="Y607" s="31"/>
      <c r="AA607" s="31"/>
      <c r="AB607" s="31"/>
      <c r="AC607" s="31"/>
      <c r="AD607" s="31"/>
      <c r="AE607" s="31"/>
      <c r="AF607" s="31"/>
      <c r="AG607" s="31"/>
    </row>
    <row r="608" spans="6:33" x14ac:dyDescent="0.3">
      <c r="F608" s="22"/>
      <c r="G608" s="22"/>
      <c r="H608" s="26"/>
      <c r="I608" s="38"/>
      <c r="M608" s="31"/>
      <c r="N608" s="31"/>
      <c r="O608" s="31"/>
      <c r="P608" s="31"/>
      <c r="Q608" s="31"/>
      <c r="R608" s="31"/>
      <c r="T608" s="31"/>
      <c r="U608" s="31"/>
      <c r="V608" s="31"/>
      <c r="W608" s="31"/>
      <c r="X608" s="31"/>
      <c r="Y608" s="31"/>
      <c r="AA608" s="31"/>
      <c r="AB608" s="31"/>
      <c r="AC608" s="31"/>
      <c r="AD608" s="31"/>
      <c r="AE608" s="31"/>
      <c r="AF608" s="31"/>
      <c r="AG608" s="31"/>
    </row>
    <row r="609" spans="6:33" x14ac:dyDescent="0.3">
      <c r="F609" s="22"/>
      <c r="G609" s="22"/>
      <c r="H609" s="26"/>
      <c r="I609" s="38"/>
      <c r="M609" s="31"/>
      <c r="N609" s="31"/>
      <c r="O609" s="31"/>
      <c r="P609" s="31"/>
      <c r="Q609" s="31"/>
      <c r="R609" s="31"/>
      <c r="T609" s="31"/>
      <c r="U609" s="31"/>
      <c r="V609" s="31"/>
      <c r="W609" s="31"/>
      <c r="X609" s="31"/>
      <c r="Y609" s="31"/>
      <c r="AA609" s="31"/>
      <c r="AB609" s="31"/>
      <c r="AC609" s="31"/>
      <c r="AD609" s="31"/>
      <c r="AE609" s="31"/>
      <c r="AF609" s="31"/>
      <c r="AG609" s="31"/>
    </row>
    <row r="610" spans="6:33" x14ac:dyDescent="0.3">
      <c r="F610" s="22"/>
      <c r="G610" s="22"/>
      <c r="H610" s="26"/>
      <c r="I610" s="38"/>
      <c r="M610" s="31"/>
      <c r="N610" s="31"/>
      <c r="O610" s="31"/>
      <c r="P610" s="31"/>
      <c r="Q610" s="31"/>
      <c r="R610" s="31"/>
      <c r="T610" s="31"/>
      <c r="U610" s="31"/>
      <c r="V610" s="31"/>
      <c r="W610" s="31"/>
      <c r="X610" s="31"/>
      <c r="Y610" s="31"/>
      <c r="AA610" s="31"/>
      <c r="AB610" s="31"/>
      <c r="AC610" s="31"/>
      <c r="AD610" s="31"/>
      <c r="AE610" s="31"/>
      <c r="AF610" s="31"/>
      <c r="AG610" s="31"/>
    </row>
    <row r="611" spans="6:33" x14ac:dyDescent="0.3">
      <c r="F611" s="22"/>
      <c r="G611" s="22"/>
      <c r="H611" s="26"/>
      <c r="I611" s="38"/>
      <c r="M611" s="31"/>
      <c r="N611" s="31"/>
      <c r="O611" s="31"/>
      <c r="P611" s="31"/>
      <c r="Q611" s="31"/>
      <c r="R611" s="31"/>
      <c r="T611" s="31"/>
      <c r="U611" s="31"/>
      <c r="V611" s="31"/>
      <c r="W611" s="31"/>
      <c r="X611" s="31"/>
      <c r="Y611" s="31"/>
      <c r="AA611" s="31"/>
      <c r="AB611" s="31"/>
      <c r="AC611" s="31"/>
      <c r="AD611" s="31"/>
      <c r="AE611" s="31"/>
      <c r="AF611" s="31"/>
      <c r="AG611" s="31"/>
    </row>
    <row r="612" spans="6:33" x14ac:dyDescent="0.3">
      <c r="F612" s="22"/>
      <c r="G612" s="22"/>
      <c r="H612" s="26"/>
      <c r="I612" s="38"/>
      <c r="M612" s="31"/>
      <c r="N612" s="31"/>
      <c r="O612" s="31"/>
      <c r="P612" s="31"/>
      <c r="Q612" s="31"/>
      <c r="R612" s="31"/>
      <c r="T612" s="31"/>
      <c r="U612" s="31"/>
      <c r="V612" s="31"/>
      <c r="W612" s="31"/>
      <c r="X612" s="31"/>
      <c r="Y612" s="31"/>
      <c r="AA612" s="31"/>
      <c r="AB612" s="31"/>
      <c r="AC612" s="31"/>
      <c r="AD612" s="31"/>
      <c r="AE612" s="31"/>
      <c r="AF612" s="31"/>
      <c r="AG612" s="31"/>
    </row>
    <row r="613" spans="6:33" x14ac:dyDescent="0.3">
      <c r="F613" s="22"/>
      <c r="G613" s="22"/>
      <c r="H613" s="26"/>
      <c r="I613" s="38"/>
      <c r="M613" s="31"/>
      <c r="N613" s="31"/>
      <c r="O613" s="31"/>
      <c r="P613" s="31"/>
      <c r="Q613" s="31"/>
      <c r="R613" s="31"/>
      <c r="T613" s="31"/>
      <c r="U613" s="31"/>
      <c r="V613" s="31"/>
      <c r="W613" s="31"/>
      <c r="X613" s="31"/>
      <c r="Y613" s="31"/>
      <c r="AA613" s="31"/>
      <c r="AB613" s="31"/>
      <c r="AC613" s="31"/>
      <c r="AD613" s="31"/>
      <c r="AE613" s="31"/>
      <c r="AF613" s="31"/>
      <c r="AG613" s="31"/>
    </row>
    <row r="614" spans="6:33" x14ac:dyDescent="0.3">
      <c r="F614" s="22"/>
      <c r="G614" s="22"/>
      <c r="H614" s="26"/>
      <c r="I614" s="38"/>
      <c r="M614" s="31"/>
      <c r="N614" s="31"/>
      <c r="O614" s="31"/>
      <c r="P614" s="31"/>
      <c r="Q614" s="31"/>
      <c r="R614" s="31"/>
      <c r="T614" s="31"/>
      <c r="U614" s="31"/>
      <c r="V614" s="31"/>
      <c r="W614" s="31"/>
      <c r="X614" s="31"/>
      <c r="Y614" s="31"/>
      <c r="AA614" s="31"/>
      <c r="AB614" s="31"/>
      <c r="AC614" s="31"/>
      <c r="AD614" s="31"/>
      <c r="AE614" s="31"/>
      <c r="AF614" s="31"/>
      <c r="AG614" s="31"/>
    </row>
    <row r="615" spans="6:33" x14ac:dyDescent="0.3">
      <c r="F615" s="22"/>
      <c r="G615" s="22"/>
      <c r="H615" s="26"/>
      <c r="I615" s="38"/>
      <c r="M615" s="31"/>
      <c r="N615" s="31"/>
      <c r="O615" s="31"/>
      <c r="P615" s="31"/>
      <c r="Q615" s="31"/>
      <c r="R615" s="31"/>
      <c r="T615" s="31"/>
      <c r="U615" s="31"/>
      <c r="V615" s="31"/>
      <c r="W615" s="31"/>
      <c r="X615" s="31"/>
      <c r="Y615" s="31"/>
      <c r="AA615" s="31"/>
      <c r="AB615" s="31"/>
      <c r="AC615" s="31"/>
      <c r="AD615" s="31"/>
      <c r="AE615" s="31"/>
      <c r="AF615" s="31"/>
      <c r="AG615" s="31"/>
    </row>
    <row r="616" spans="6:33" x14ac:dyDescent="0.3">
      <c r="F616" s="22"/>
      <c r="G616" s="22"/>
      <c r="H616" s="26"/>
      <c r="I616" s="38"/>
      <c r="M616" s="31"/>
      <c r="N616" s="31"/>
      <c r="O616" s="31"/>
      <c r="P616" s="31"/>
      <c r="Q616" s="31"/>
      <c r="R616" s="31"/>
      <c r="T616" s="31"/>
      <c r="U616" s="31"/>
      <c r="V616" s="31"/>
      <c r="W616" s="31"/>
      <c r="X616" s="31"/>
      <c r="Y616" s="31"/>
      <c r="AA616" s="31"/>
      <c r="AB616" s="31"/>
      <c r="AC616" s="31"/>
      <c r="AD616" s="31"/>
      <c r="AE616" s="31"/>
      <c r="AF616" s="31"/>
      <c r="AG616" s="31"/>
    </row>
    <row r="617" spans="6:33" x14ac:dyDescent="0.3">
      <c r="F617" s="22"/>
      <c r="G617" s="22"/>
      <c r="H617" s="26"/>
      <c r="I617" s="38"/>
      <c r="M617" s="31"/>
      <c r="N617" s="31"/>
      <c r="O617" s="31"/>
      <c r="P617" s="31"/>
      <c r="Q617" s="31"/>
      <c r="R617" s="31"/>
      <c r="T617" s="31"/>
      <c r="U617" s="31"/>
      <c r="V617" s="31"/>
      <c r="W617" s="31"/>
      <c r="X617" s="31"/>
      <c r="Y617" s="31"/>
      <c r="AA617" s="31"/>
      <c r="AB617" s="31"/>
      <c r="AC617" s="31"/>
      <c r="AD617" s="31"/>
      <c r="AE617" s="31"/>
      <c r="AF617" s="31"/>
      <c r="AG617" s="31"/>
    </row>
    <row r="618" spans="6:33" x14ac:dyDescent="0.3">
      <c r="F618" s="22"/>
      <c r="G618" s="22"/>
      <c r="H618" s="26"/>
      <c r="I618" s="38"/>
      <c r="M618" s="31"/>
      <c r="N618" s="31"/>
      <c r="O618" s="31"/>
      <c r="P618" s="31"/>
      <c r="Q618" s="31"/>
      <c r="R618" s="31"/>
      <c r="T618" s="31"/>
      <c r="U618" s="31"/>
      <c r="V618" s="31"/>
      <c r="W618" s="31"/>
      <c r="X618" s="31"/>
      <c r="Y618" s="31"/>
      <c r="AA618" s="31"/>
      <c r="AB618" s="31"/>
      <c r="AC618" s="31"/>
      <c r="AD618" s="31"/>
      <c r="AE618" s="31"/>
      <c r="AF618" s="31"/>
      <c r="AG618" s="31"/>
    </row>
    <row r="619" spans="6:33" x14ac:dyDescent="0.3">
      <c r="F619" s="22"/>
      <c r="G619" s="22"/>
      <c r="H619" s="26"/>
      <c r="I619" s="38"/>
      <c r="M619" s="31"/>
      <c r="N619" s="31"/>
      <c r="O619" s="31"/>
      <c r="P619" s="31"/>
      <c r="Q619" s="31"/>
      <c r="R619" s="31"/>
      <c r="T619" s="31"/>
      <c r="U619" s="31"/>
      <c r="V619" s="31"/>
      <c r="W619" s="31"/>
      <c r="X619" s="31"/>
      <c r="Y619" s="31"/>
      <c r="AA619" s="31"/>
      <c r="AB619" s="31"/>
      <c r="AC619" s="31"/>
      <c r="AD619" s="31"/>
      <c r="AE619" s="31"/>
      <c r="AF619" s="31"/>
      <c r="AG619" s="31"/>
    </row>
    <row r="620" spans="6:33" x14ac:dyDescent="0.3">
      <c r="F620" s="22"/>
      <c r="G620" s="22"/>
      <c r="H620" s="26"/>
      <c r="I620" s="38"/>
      <c r="M620" s="31"/>
      <c r="N620" s="31"/>
      <c r="O620" s="31"/>
      <c r="P620" s="31"/>
      <c r="Q620" s="31"/>
      <c r="R620" s="31"/>
      <c r="T620" s="31"/>
      <c r="U620" s="31"/>
      <c r="V620" s="31"/>
      <c r="W620" s="31"/>
      <c r="X620" s="31"/>
      <c r="Y620" s="31"/>
      <c r="AA620" s="31"/>
      <c r="AB620" s="31"/>
      <c r="AC620" s="31"/>
      <c r="AD620" s="31"/>
      <c r="AE620" s="31"/>
      <c r="AF620" s="31"/>
      <c r="AG620" s="31"/>
    </row>
    <row r="621" spans="6:33" x14ac:dyDescent="0.3">
      <c r="F621" s="22"/>
      <c r="G621" s="22"/>
      <c r="H621" s="26"/>
      <c r="I621" s="38"/>
      <c r="M621" s="31"/>
      <c r="N621" s="31"/>
      <c r="O621" s="31"/>
      <c r="P621" s="31"/>
      <c r="Q621" s="31"/>
      <c r="R621" s="31"/>
      <c r="T621" s="31"/>
      <c r="U621" s="31"/>
      <c r="V621" s="31"/>
      <c r="W621" s="31"/>
      <c r="X621" s="31"/>
      <c r="Y621" s="31"/>
      <c r="AA621" s="31"/>
      <c r="AB621" s="31"/>
      <c r="AC621" s="31"/>
      <c r="AD621" s="31"/>
      <c r="AE621" s="31"/>
      <c r="AF621" s="31"/>
      <c r="AG621" s="31"/>
    </row>
    <row r="622" spans="6:33" x14ac:dyDescent="0.3">
      <c r="F622" s="22"/>
      <c r="G622" s="22"/>
      <c r="H622" s="26"/>
      <c r="I622" s="38"/>
      <c r="M622" s="31"/>
      <c r="N622" s="31"/>
      <c r="O622" s="31"/>
      <c r="P622" s="31"/>
      <c r="Q622" s="31"/>
      <c r="R622" s="31"/>
      <c r="T622" s="31"/>
      <c r="U622" s="31"/>
      <c r="V622" s="31"/>
      <c r="W622" s="31"/>
      <c r="X622" s="31"/>
      <c r="Y622" s="31"/>
      <c r="AA622" s="31"/>
      <c r="AB622" s="31"/>
      <c r="AC622" s="31"/>
      <c r="AD622" s="31"/>
      <c r="AE622" s="31"/>
      <c r="AF622" s="31"/>
      <c r="AG622" s="31"/>
    </row>
    <row r="623" spans="6:33" x14ac:dyDescent="0.3">
      <c r="F623" s="22"/>
      <c r="G623" s="22"/>
      <c r="H623" s="26"/>
      <c r="I623" s="38"/>
      <c r="M623" s="31"/>
      <c r="N623" s="31"/>
      <c r="O623" s="31"/>
      <c r="P623" s="31"/>
      <c r="Q623" s="31"/>
      <c r="R623" s="31"/>
      <c r="T623" s="31"/>
      <c r="U623" s="31"/>
      <c r="V623" s="31"/>
      <c r="W623" s="31"/>
      <c r="X623" s="31"/>
      <c r="Y623" s="31"/>
      <c r="AA623" s="31"/>
      <c r="AB623" s="31"/>
      <c r="AC623" s="31"/>
      <c r="AD623" s="31"/>
      <c r="AE623" s="31"/>
      <c r="AF623" s="31"/>
      <c r="AG623" s="31"/>
    </row>
    <row r="624" spans="6:33" x14ac:dyDescent="0.3">
      <c r="F624" s="22"/>
      <c r="G624" s="22"/>
      <c r="H624" s="26"/>
      <c r="I624" s="38"/>
      <c r="M624" s="31"/>
      <c r="N624" s="31"/>
      <c r="O624" s="31"/>
      <c r="P624" s="31"/>
      <c r="Q624" s="31"/>
      <c r="R624" s="31"/>
      <c r="T624" s="31"/>
      <c r="U624" s="31"/>
      <c r="V624" s="31"/>
      <c r="W624" s="31"/>
      <c r="X624" s="31"/>
      <c r="Y624" s="31"/>
      <c r="AA624" s="31"/>
      <c r="AB624" s="31"/>
      <c r="AC624" s="31"/>
      <c r="AD624" s="31"/>
      <c r="AE624" s="31"/>
      <c r="AF624" s="31"/>
      <c r="AG624" s="31"/>
    </row>
    <row r="625" spans="6:43" x14ac:dyDescent="0.3">
      <c r="F625" s="22"/>
      <c r="G625" s="22"/>
      <c r="H625" s="26"/>
      <c r="I625" s="38"/>
      <c r="M625" s="31"/>
      <c r="N625" s="31"/>
      <c r="O625" s="31"/>
      <c r="P625" s="31"/>
      <c r="Q625" s="31"/>
      <c r="R625" s="31"/>
      <c r="T625" s="31"/>
      <c r="U625" s="31"/>
      <c r="V625" s="31"/>
      <c r="W625" s="31"/>
      <c r="X625" s="31"/>
      <c r="Y625" s="31"/>
      <c r="AA625" s="31"/>
      <c r="AB625" s="31"/>
      <c r="AC625" s="31"/>
      <c r="AD625" s="31"/>
      <c r="AE625" s="31"/>
      <c r="AF625" s="31"/>
      <c r="AG625" s="31"/>
    </row>
    <row r="626" spans="6:43" x14ac:dyDescent="0.3">
      <c r="F626" s="22"/>
      <c r="G626" s="22"/>
      <c r="H626" s="26"/>
      <c r="I626" s="38"/>
      <c r="M626" s="31"/>
      <c r="N626" s="31"/>
      <c r="O626" s="31"/>
      <c r="P626" s="31"/>
      <c r="Q626" s="31"/>
      <c r="R626" s="31"/>
      <c r="T626" s="31"/>
      <c r="U626" s="31"/>
      <c r="V626" s="31"/>
      <c r="W626" s="31"/>
      <c r="X626" s="31"/>
      <c r="Y626" s="31"/>
      <c r="AA626" s="31"/>
      <c r="AB626" s="31"/>
      <c r="AC626" s="31"/>
      <c r="AD626" s="31"/>
      <c r="AE626" s="31"/>
      <c r="AF626" s="31"/>
      <c r="AG626" s="31"/>
    </row>
    <row r="628" spans="6:43" x14ac:dyDescent="0.3">
      <c r="G628" s="39"/>
      <c r="H628" s="39"/>
      <c r="I628" s="39"/>
      <c r="J628" s="39"/>
      <c r="K628" s="27" t="s">
        <v>97</v>
      </c>
      <c r="L628" s="39">
        <f>S628</f>
        <v>0.6</v>
      </c>
      <c r="M628" s="24" t="s">
        <v>7</v>
      </c>
      <c r="N628" s="24" t="s">
        <v>8</v>
      </c>
      <c r="O628" s="24" t="s">
        <v>9</v>
      </c>
      <c r="P628" s="24" t="s">
        <v>10</v>
      </c>
      <c r="Q628" s="24" t="s">
        <v>11</v>
      </c>
      <c r="R628" s="24" t="s">
        <v>12</v>
      </c>
      <c r="S628" s="30">
        <f>X292</f>
        <v>0.6</v>
      </c>
      <c r="T628" s="24" t="s">
        <v>7</v>
      </c>
      <c r="U628" s="24" t="s">
        <v>8</v>
      </c>
      <c r="V628" s="24" t="s">
        <v>9</v>
      </c>
      <c r="W628" s="24" t="s">
        <v>10</v>
      </c>
      <c r="X628" s="24" t="s">
        <v>11</v>
      </c>
      <c r="Y628" s="40" t="s">
        <v>12</v>
      </c>
      <c r="Z628" s="39">
        <f t="shared" ref="Z628:Z635" si="105">S628</f>
        <v>0.6</v>
      </c>
      <c r="AA628" s="24" t="s">
        <v>7</v>
      </c>
      <c r="AB628" s="24" t="s">
        <v>8</v>
      </c>
      <c r="AC628" s="24" t="s">
        <v>9</v>
      </c>
      <c r="AD628" s="24" t="s">
        <v>10</v>
      </c>
      <c r="AE628" s="24" t="s">
        <v>11</v>
      </c>
      <c r="AF628" s="40" t="s">
        <v>12</v>
      </c>
      <c r="AK628" s="39"/>
      <c r="AL628" s="39"/>
      <c r="AM628" s="39"/>
      <c r="AN628" s="39"/>
      <c r="AO628" s="39"/>
    </row>
    <row r="629" spans="6:43" x14ac:dyDescent="0.3">
      <c r="G629" s="31"/>
      <c r="H629" s="31"/>
      <c r="I629" s="31"/>
      <c r="J629" s="31"/>
      <c r="K629" s="31"/>
      <c r="L629" s="31" t="str">
        <f>S629</f>
        <v>ALL</v>
      </c>
      <c r="M629" s="31">
        <f>-1 *AVERAGE(M339:M626)</f>
        <v>-0.21847268051561283</v>
      </c>
      <c r="N629" s="31">
        <f t="shared" ref="N629:R629" si="106">-1 *AVERAGE(N339:N626)</f>
        <v>-0.22574873795813399</v>
      </c>
      <c r="O629" s="31">
        <f t="shared" si="106"/>
        <v>0.25607219000123776</v>
      </c>
      <c r="P629" s="31">
        <f t="shared" si="106"/>
        <v>-5.3794568014595763E-2</v>
      </c>
      <c r="Q629" s="31">
        <f t="shared" si="106"/>
        <v>0.14623779108772808</v>
      </c>
      <c r="R629" s="31">
        <f t="shared" si="106"/>
        <v>-1.9899086837533635</v>
      </c>
      <c r="S629" s="31" t="s">
        <v>98</v>
      </c>
      <c r="T629" s="31">
        <f>-1 *AVERAGE(T339:T626)</f>
        <v>-6.7149056362584378E-2</v>
      </c>
      <c r="U629" s="31">
        <f t="shared" ref="U629:Y629" si="107">-1 *AVERAGE(U339:U626)</f>
        <v>-4.9033845483592756E-2</v>
      </c>
      <c r="V629" s="31">
        <f t="shared" si="107"/>
        <v>0.25527310271451964</v>
      </c>
      <c r="W629" s="31">
        <f t="shared" si="107"/>
        <v>-7.6194790077293587E-2</v>
      </c>
      <c r="X629" s="31">
        <f t="shared" si="107"/>
        <v>-0.15718921068390915</v>
      </c>
      <c r="Y629" s="31">
        <f t="shared" si="107"/>
        <v>-1.1737191516969843</v>
      </c>
      <c r="Z629" s="31" t="str">
        <f t="shared" si="105"/>
        <v>ALL</v>
      </c>
      <c r="AA629" s="31">
        <f>-1 *AVERAGE(AA339:AA626)</f>
        <v>0.62617583745320704</v>
      </c>
      <c r="AB629" s="31">
        <f t="shared" ref="AB629:AF629" si="108">-1 *AVERAGE(AB339:AB626)</f>
        <v>0.63976638574117117</v>
      </c>
      <c r="AC629" s="31">
        <f t="shared" si="108"/>
        <v>0.70736475411222699</v>
      </c>
      <c r="AD629" s="31">
        <f t="shared" si="108"/>
        <v>0.58905746733236219</v>
      </c>
      <c r="AE629" s="31">
        <f t="shared" si="108"/>
        <v>0.60904189869523184</v>
      </c>
      <c r="AF629" s="31">
        <f t="shared" si="108"/>
        <v>-0.26651487069577579</v>
      </c>
      <c r="AK629" s="31"/>
      <c r="AL629" s="31"/>
      <c r="AM629" s="31"/>
      <c r="AN629" s="31"/>
      <c r="AO629" s="31"/>
    </row>
    <row r="630" spans="6:43" x14ac:dyDescent="0.3">
      <c r="G630" s="31"/>
      <c r="H630" s="31"/>
      <c r="I630" s="31"/>
      <c r="J630" s="31"/>
      <c r="K630" s="31"/>
      <c r="L630" s="31" t="str">
        <f>S630</f>
        <v>Gain &gt; 0.6</v>
      </c>
      <c r="M630" s="31">
        <f t="shared" ref="M630:R630" si="109">-1* AVERAGEIF($BB339:$BB626,"&gt;"&amp;$S628,M339:M626)</f>
        <v>0.36112231993818422</v>
      </c>
      <c r="N630" s="31">
        <f t="shared" si="109"/>
        <v>0.35253589944339564</v>
      </c>
      <c r="O630" s="31">
        <f t="shared" si="109"/>
        <v>0.83772719606967883</v>
      </c>
      <c r="P630" s="31">
        <f t="shared" si="109"/>
        <v>0.7665588037160751</v>
      </c>
      <c r="Q630" s="31">
        <f t="shared" si="109"/>
        <v>0.3702351780471389</v>
      </c>
      <c r="R630" s="31">
        <f t="shared" si="109"/>
        <v>0.78842887664255423</v>
      </c>
      <c r="S630" s="31" t="str">
        <f>"Gain &gt; "&amp;S628</f>
        <v>Gain &gt; 0.6</v>
      </c>
      <c r="T630" s="31">
        <f t="shared" ref="T630:Y630" si="110">-1* AVERAGEIF($BB339:$BB626,"&gt;"&amp;$S628,T339:T626)</f>
        <v>0.31024671582829461</v>
      </c>
      <c r="U630" s="31">
        <f t="shared" si="110"/>
        <v>0.32864469367192461</v>
      </c>
      <c r="V630" s="31">
        <f t="shared" si="110"/>
        <v>0.59731512625199579</v>
      </c>
      <c r="W630" s="31">
        <f t="shared" si="110"/>
        <v>0.60793653399167691</v>
      </c>
      <c r="X630" s="31">
        <f t="shared" si="110"/>
        <v>0.30523760886706996</v>
      </c>
      <c r="Y630" s="31">
        <f t="shared" si="110"/>
        <v>0.39568840064121585</v>
      </c>
      <c r="Z630" s="31" t="str">
        <f t="shared" si="105"/>
        <v>Gain &gt; 0.6</v>
      </c>
      <c r="AA630" s="31">
        <f t="shared" ref="AA630:AF630" si="111">-1* AVERAGEIF($BB339:$BB626,"&gt;"&amp;$S628,AA339:AA626)</f>
        <v>0.72734636125908403</v>
      </c>
      <c r="AB630" s="31">
        <f t="shared" si="111"/>
        <v>0.74514202506154492</v>
      </c>
      <c r="AC630" s="31">
        <f t="shared" si="111"/>
        <v>0.82792326808073824</v>
      </c>
      <c r="AD630" s="31">
        <f t="shared" si="111"/>
        <v>0.83305942852618819</v>
      </c>
      <c r="AE630" s="31">
        <f t="shared" si="111"/>
        <v>0.77418205463606093</v>
      </c>
      <c r="AF630" s="31">
        <f t="shared" si="111"/>
        <v>0.66926439031189555</v>
      </c>
      <c r="AK630" s="31"/>
      <c r="AL630" s="31"/>
      <c r="AM630" s="31"/>
      <c r="AN630" s="31"/>
      <c r="AO630" s="31"/>
    </row>
    <row r="631" spans="6:43" x14ac:dyDescent="0.3">
      <c r="L631" s="31" t="str">
        <f>S631</f>
        <v xml:space="preserve">Gain &gt; 0 </v>
      </c>
      <c r="M631" s="31">
        <f>-1* AVERAGEIF($J339:$J626,"=1",M339:M626)</f>
        <v>-5.2843973193435076E-2</v>
      </c>
      <c r="N631" s="31">
        <f t="shared" ref="N631:R631" si="112">-1* AVERAGEIF($J339:$J626,"=1",N339:N626)</f>
        <v>-5.850996746335569E-2</v>
      </c>
      <c r="O631" s="31">
        <f t="shared" si="112"/>
        <v>0.35462945757912434</v>
      </c>
      <c r="P631" s="31">
        <f t="shared" si="112"/>
        <v>0.11709131631445671</v>
      </c>
      <c r="Q631" s="31">
        <f t="shared" si="112"/>
        <v>0.18926499328326063</v>
      </c>
      <c r="R631" s="31">
        <f t="shared" si="112"/>
        <v>0.20317254302731469</v>
      </c>
      <c r="S631" s="31" t="s">
        <v>126</v>
      </c>
      <c r="T631" s="31">
        <f>-1* AVERAGEIF($J339:$J626,"=1",T339:T626)</f>
        <v>4.7270161991386124E-2</v>
      </c>
      <c r="U631" s="31">
        <f t="shared" ref="U631:Y631" si="113">-1* AVERAGEIF($J339:$J626,"=1",U339:U626)</f>
        <v>6.4686688259143157E-2</v>
      </c>
      <c r="V631" s="31">
        <f t="shared" si="113"/>
        <v>0.34553638298509487</v>
      </c>
      <c r="W631" s="31">
        <f t="shared" si="113"/>
        <v>5.4064978172251567E-2</v>
      </c>
      <c r="X631" s="31">
        <f t="shared" si="113"/>
        <v>-5.7445108025918276E-2</v>
      </c>
      <c r="Y631" s="31">
        <f t="shared" si="113"/>
        <v>-0.11407141394842685</v>
      </c>
      <c r="Z631" s="31" t="str">
        <f t="shared" si="105"/>
        <v xml:space="preserve">Gain &gt; 0 </v>
      </c>
      <c r="AA631" s="31">
        <f>-1* AVERAGEIF($J339:$J626,"=1",AA339:AA626)</f>
        <v>0.65478810872658344</v>
      </c>
      <c r="AB631" s="31">
        <f t="shared" ref="AB631:AF631" si="114">-1* AVERAGEIF($J339:$J626,"=1",AB339:AB626)</f>
        <v>0.66769009515937172</v>
      </c>
      <c r="AC631" s="31">
        <f t="shared" si="114"/>
        <v>0.74184701977268253</v>
      </c>
      <c r="AD631" s="31">
        <f t="shared" si="114"/>
        <v>0.623402835963621</v>
      </c>
      <c r="AE631" s="31">
        <f t="shared" si="114"/>
        <v>0.64156281993527964</v>
      </c>
      <c r="AF631" s="31">
        <f t="shared" si="114"/>
        <v>0.32181296637448276</v>
      </c>
      <c r="AK631" s="31"/>
      <c r="AL631" s="31"/>
      <c r="AM631" s="31"/>
      <c r="AN631" s="31"/>
      <c r="AO631" s="31"/>
      <c r="AQ631" s="33"/>
    </row>
    <row r="632" spans="6:43" x14ac:dyDescent="0.3">
      <c r="L632" s="31" t="str">
        <f t="shared" ref="L632:L635" si="115">S632</f>
        <v>Gain &lt;= 0</v>
      </c>
      <c r="M632" s="31">
        <f>-1* AVERAGEIF($J339:$J626,"=0",M339:M626)</f>
        <v>-0.3620175601948335</v>
      </c>
      <c r="N632" s="31">
        <f t="shared" ref="N632:R632" si="116">-1* AVERAGEIF($J339:$J626,"=0",N339:N626)</f>
        <v>-0.37068900572027541</v>
      </c>
      <c r="O632" s="31">
        <f t="shared" si="116"/>
        <v>0.17065589143373605</v>
      </c>
      <c r="P632" s="31">
        <f t="shared" si="116"/>
        <v>-0.20189566776644127</v>
      </c>
      <c r="Q632" s="31">
        <f t="shared" si="116"/>
        <v>0.10894754918493313</v>
      </c>
      <c r="R632" s="31">
        <f t="shared" si="116"/>
        <v>-3.8905790802966185</v>
      </c>
      <c r="S632" s="31" t="s">
        <v>127</v>
      </c>
      <c r="T632" s="31">
        <f>-1* AVERAGEIF($J339:$J626,"=0",T339:T626)</f>
        <v>-0.16631237893602543</v>
      </c>
      <c r="U632" s="31">
        <f t="shared" ref="U632:Y632" si="117">-1* AVERAGEIF($J339:$J626,"=0",U339:U626)</f>
        <v>-0.14759164139396394</v>
      </c>
      <c r="V632" s="31">
        <f t="shared" si="117"/>
        <v>0.17704492648002113</v>
      </c>
      <c r="W632" s="31">
        <f t="shared" si="117"/>
        <v>-0.18908658922689933</v>
      </c>
      <c r="X632" s="31">
        <f t="shared" si="117"/>
        <v>-0.24363409965416782</v>
      </c>
      <c r="Y632" s="31">
        <f t="shared" si="117"/>
        <v>-2.0920805244124012</v>
      </c>
      <c r="Z632" s="31" t="str">
        <f t="shared" si="105"/>
        <v>Gain &lt;= 0</v>
      </c>
      <c r="AA632" s="31">
        <f>-1* AVERAGEIF($J339:$J626,"=0",AA339:AA626)</f>
        <v>0.60137853568294719</v>
      </c>
      <c r="AB632" s="31">
        <f t="shared" ref="AB632:AF632" si="118">-1* AVERAGEIF($J339:$J626,"=0",AB339:AB626)</f>
        <v>0.61556583757873062</v>
      </c>
      <c r="AC632" s="31">
        <f t="shared" si="118"/>
        <v>0.67748012387316581</v>
      </c>
      <c r="AD632" s="31">
        <f t="shared" si="118"/>
        <v>0.55929148118527106</v>
      </c>
      <c r="AE632" s="31">
        <f t="shared" si="118"/>
        <v>0.58085710028719062</v>
      </c>
      <c r="AF632" s="31">
        <f t="shared" si="118"/>
        <v>-0.77639899615666685</v>
      </c>
      <c r="AK632" s="31"/>
      <c r="AL632" s="31"/>
      <c r="AM632" s="31"/>
      <c r="AN632" s="31"/>
      <c r="AO632" s="31"/>
      <c r="AQ632" s="33"/>
    </row>
    <row r="633" spans="6:43" x14ac:dyDescent="0.3">
      <c r="G633" s="39"/>
      <c r="H633" s="39"/>
      <c r="I633" s="39"/>
      <c r="J633" s="39"/>
      <c r="K633" s="39"/>
      <c r="L633" s="31" t="str">
        <f t="shared" si="115"/>
        <v>Target; Gain &gt; 0.6</v>
      </c>
      <c r="M633" s="31">
        <f t="shared" ref="M633:R633" si="119">-1* AVERAGEIFS(M339:M626,$H339:$H626,"=1",$BB$339:$BB$626,"&gt;="&amp;$L$628)</f>
        <v>0.36112231993818422</v>
      </c>
      <c r="N633" s="31">
        <f t="shared" si="119"/>
        <v>0.35253589944339564</v>
      </c>
      <c r="O633" s="31">
        <f t="shared" si="119"/>
        <v>0.83772719606967883</v>
      </c>
      <c r="P633" s="31">
        <f t="shared" si="119"/>
        <v>0.7665588037160751</v>
      </c>
      <c r="Q633" s="31">
        <f t="shared" si="119"/>
        <v>0.3702351780471389</v>
      </c>
      <c r="R633" s="31">
        <f t="shared" si="119"/>
        <v>0.78842887664255423</v>
      </c>
      <c r="S633" s="31" t="str">
        <f>"Target; Gain &gt; "&amp;S628</f>
        <v>Target; Gain &gt; 0.6</v>
      </c>
      <c r="T633" s="31">
        <f t="shared" ref="T633:Y633" si="120">-1* AVERAGEIFS(T339:T626,$H339:$H626,"=1",$BB$339:$BB$626,"&gt;="&amp;$L$628)</f>
        <v>0.31024671582829461</v>
      </c>
      <c r="U633" s="31">
        <f t="shared" si="120"/>
        <v>0.32864469367192461</v>
      </c>
      <c r="V633" s="31">
        <f t="shared" si="120"/>
        <v>0.59731512625199579</v>
      </c>
      <c r="W633" s="31">
        <f t="shared" si="120"/>
        <v>0.60793653399167691</v>
      </c>
      <c r="X633" s="31">
        <f t="shared" si="120"/>
        <v>0.30523760886706996</v>
      </c>
      <c r="Y633" s="31">
        <f t="shared" si="120"/>
        <v>0.39568840064121585</v>
      </c>
      <c r="Z633" s="31" t="str">
        <f t="shared" si="105"/>
        <v>Target; Gain &gt; 0.6</v>
      </c>
      <c r="AA633" s="31">
        <f t="shared" ref="AA633:AF633" si="121">-1* AVERAGEIFS(AA339:AA626,$H339:$H626,"=1",$BB$339:$BB$626,"&gt;="&amp;$L$628)</f>
        <v>0.72734636125908403</v>
      </c>
      <c r="AB633" s="31">
        <f t="shared" si="121"/>
        <v>0.74514202506154492</v>
      </c>
      <c r="AC633" s="31">
        <f t="shared" si="121"/>
        <v>0.82792326808073824</v>
      </c>
      <c r="AD633" s="31">
        <f t="shared" si="121"/>
        <v>0.83305942852618819</v>
      </c>
      <c r="AE633" s="31">
        <f t="shared" si="121"/>
        <v>0.77418205463606093</v>
      </c>
      <c r="AF633" s="31">
        <f t="shared" si="121"/>
        <v>0.66926439031189555</v>
      </c>
      <c r="AK633" s="31"/>
    </row>
    <row r="634" spans="6:43" x14ac:dyDescent="0.3">
      <c r="G634" s="39"/>
      <c r="H634" s="39"/>
      <c r="I634" s="39"/>
      <c r="J634" s="39"/>
      <c r="K634" s="39"/>
      <c r="L634" s="31" t="str">
        <f t="shared" si="115"/>
        <v>Target (or sym)</v>
      </c>
      <c r="M634" s="31">
        <f>-1* AVERAGEIFS(M339:M626,$H339:$H626,"=1")</f>
        <v>-5.87263811361694E-3</v>
      </c>
      <c r="N634" s="31">
        <f t="shared" ref="N634:R634" si="122">-1* AVERAGEIFS(N339:N626,$H339:$H626,"=1")</f>
        <v>-1.2227567526784233E-2</v>
      </c>
      <c r="O634" s="31">
        <f t="shared" si="122"/>
        <v>0.36565491086410568</v>
      </c>
      <c r="P634" s="31">
        <f t="shared" si="122"/>
        <v>0.37103330142147373</v>
      </c>
      <c r="Q634" s="31">
        <f t="shared" si="122"/>
        <v>0.17440006899733923</v>
      </c>
      <c r="R634" s="31">
        <f t="shared" si="122"/>
        <v>-10.697477967992551</v>
      </c>
      <c r="S634" s="31" t="s">
        <v>128</v>
      </c>
      <c r="T634" s="31">
        <f>-1* AVERAGEIFS(T339:T626,$H339:$H626,"=1")</f>
        <v>7.9032666704829443E-3</v>
      </c>
      <c r="U634" s="31">
        <f t="shared" ref="U634:Y634" si="123">-1* AVERAGEIFS(U339:U626,$H339:$H626,"=1")</f>
        <v>2.9630813112884256E-2</v>
      </c>
      <c r="V634" s="31">
        <f t="shared" si="123"/>
        <v>0.23657970235984874</v>
      </c>
      <c r="W634" s="31">
        <f t="shared" si="123"/>
        <v>0.10849044054602616</v>
      </c>
      <c r="X634" s="31">
        <f t="shared" si="123"/>
        <v>-0.12630575925049189</v>
      </c>
      <c r="Y634" s="31">
        <f t="shared" si="123"/>
        <v>-4.5488053604540255</v>
      </c>
      <c r="Z634" s="31" t="str">
        <f t="shared" si="105"/>
        <v>Target (or sym)</v>
      </c>
      <c r="AA634" s="31">
        <f>-1* AVERAGEIFS(AA339:AA626,$H339:$H626,"=1")</f>
        <v>0.6356885299388948</v>
      </c>
      <c r="AB634" s="31">
        <f t="shared" ref="AB634:AF634" si="124">-1* AVERAGEIFS(AB339:AB626,$H339:$H626,"=1")</f>
        <v>0.65619115241706172</v>
      </c>
      <c r="AC634" s="31">
        <f t="shared" si="124"/>
        <v>0.69297318838047661</v>
      </c>
      <c r="AD634" s="31">
        <f t="shared" si="124"/>
        <v>0.57704949369585701</v>
      </c>
      <c r="AE634" s="31">
        <f t="shared" si="124"/>
        <v>0.62903050216670275</v>
      </c>
      <c r="AF634" s="31">
        <f t="shared" si="124"/>
        <v>-1.9605350924935003</v>
      </c>
      <c r="AK634" s="31"/>
    </row>
    <row r="635" spans="6:43" x14ac:dyDescent="0.3">
      <c r="G635" s="39"/>
      <c r="H635" s="39"/>
      <c r="I635" s="39"/>
      <c r="J635" s="39"/>
      <c r="K635" s="39"/>
      <c r="L635" s="31" t="str">
        <f t="shared" si="115"/>
        <v>Target (or sym); Gain &gt; 0</v>
      </c>
      <c r="M635" s="31">
        <f>-1* AVERAGEIFS(M339:M626,$H339:$H626,"=1",$J339:$J626,"=1")</f>
        <v>0.3016333951185397</v>
      </c>
      <c r="N635" s="31">
        <f t="shared" ref="N635:R635" si="125">-1* AVERAGEIFS(N339:N626,$H339:$H626,"=1",$J339:$J626,"=1")</f>
        <v>0.29483362584492495</v>
      </c>
      <c r="O635" s="31">
        <f t="shared" si="125"/>
        <v>0.55974642186174739</v>
      </c>
      <c r="P635" s="31">
        <f t="shared" si="125"/>
        <v>0.62668056950375894</v>
      </c>
      <c r="Q635" s="31">
        <f t="shared" si="125"/>
        <v>0.21942865622709015</v>
      </c>
      <c r="R635" s="31">
        <f t="shared" si="125"/>
        <v>0.75908107453038465</v>
      </c>
      <c r="S635" s="31" t="s">
        <v>129</v>
      </c>
      <c r="T635" s="31">
        <f>-1* AVERAGEIFS(T339:T626,$H339:$H626,"=1",$J339:$J626,"=1")</f>
        <v>0.1975102246957009</v>
      </c>
      <c r="U635" s="31">
        <f t="shared" ref="U635:Y635" si="126">-1* AVERAGEIFS(U339:U626,$H339:$H626,"=1",$J339:$J626,"=1")</f>
        <v>0.22051931609384123</v>
      </c>
      <c r="V635" s="31">
        <f t="shared" si="126"/>
        <v>0.3846963286434063</v>
      </c>
      <c r="W635" s="31">
        <f t="shared" si="126"/>
        <v>0.25395466455559307</v>
      </c>
      <c r="X635" s="31">
        <f t="shared" si="126"/>
        <v>3.2895273643433774E-2</v>
      </c>
      <c r="Y635" s="31">
        <f t="shared" si="126"/>
        <v>0.38380281014141843</v>
      </c>
      <c r="Z635" s="31" t="str">
        <f t="shared" si="105"/>
        <v>Target (or sym); Gain &gt; 0</v>
      </c>
      <c r="AA635" s="31">
        <f>-1* AVERAGEIFS(AA339:AA626,$H339:$H626,"=1",$J339:$J626,"=1")</f>
        <v>0.66909274886793968</v>
      </c>
      <c r="AB635" s="31">
        <f t="shared" ref="AB635:AF635" si="127">-1* AVERAGEIFS(AB339:AB626,$H339:$H626,"=1",$J339:$J626,"=1")</f>
        <v>0.69259615800383434</v>
      </c>
      <c r="AC635" s="31">
        <f t="shared" si="127"/>
        <v>0.73162519227025491</v>
      </c>
      <c r="AD635" s="31">
        <f t="shared" si="127"/>
        <v>0.58774572441527928</v>
      </c>
      <c r="AE635" s="31">
        <f t="shared" si="127"/>
        <v>0.66231936934110602</v>
      </c>
      <c r="AF635" s="31">
        <f t="shared" si="127"/>
        <v>0.63435322422573714</v>
      </c>
      <c r="AK635" s="31"/>
    </row>
    <row r="636" spans="6:43" x14ac:dyDescent="0.3">
      <c r="G636" s="39"/>
      <c r="H636" s="39"/>
      <c r="I636" s="39"/>
      <c r="J636" s="39"/>
      <c r="K636" s="39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K636" s="31"/>
    </row>
    <row r="637" spans="6:43" x14ac:dyDescent="0.3">
      <c r="G637" s="39"/>
      <c r="H637" s="39"/>
      <c r="I637" s="39"/>
      <c r="J637" s="39"/>
      <c r="K637" s="27" t="s">
        <v>104</v>
      </c>
      <c r="L637" s="39">
        <f>S637</f>
        <v>0.6</v>
      </c>
      <c r="M637" s="24" t="s">
        <v>7</v>
      </c>
      <c r="N637" s="24" t="s">
        <v>8</v>
      </c>
      <c r="O637" s="24" t="s">
        <v>9</v>
      </c>
      <c r="P637" s="24" t="s">
        <v>10</v>
      </c>
      <c r="Q637" s="24" t="s">
        <v>11</v>
      </c>
      <c r="R637" s="24" t="s">
        <v>12</v>
      </c>
      <c r="S637" s="30">
        <f>X292</f>
        <v>0.6</v>
      </c>
      <c r="T637" s="24" t="s">
        <v>7</v>
      </c>
      <c r="U637" s="24" t="s">
        <v>8</v>
      </c>
      <c r="V637" s="24" t="s">
        <v>9</v>
      </c>
      <c r="W637" s="24" t="s">
        <v>10</v>
      </c>
      <c r="X637" s="24" t="s">
        <v>11</v>
      </c>
      <c r="Y637" s="40" t="s">
        <v>12</v>
      </c>
      <c r="Z637" s="39">
        <f t="shared" ref="Z637:Z644" si="128">S637</f>
        <v>0.6</v>
      </c>
      <c r="AA637" s="24" t="s">
        <v>7</v>
      </c>
      <c r="AB637" s="24" t="s">
        <v>8</v>
      </c>
      <c r="AC637" s="24" t="s">
        <v>9</v>
      </c>
      <c r="AD637" s="24" t="s">
        <v>10</v>
      </c>
      <c r="AE637" s="24" t="s">
        <v>11</v>
      </c>
      <c r="AF637" s="40" t="s">
        <v>12</v>
      </c>
      <c r="AK637" s="39"/>
      <c r="AL637" s="39"/>
      <c r="AM637" s="39"/>
      <c r="AN637" s="39"/>
      <c r="AO637" s="39"/>
    </row>
    <row r="638" spans="6:43" x14ac:dyDescent="0.3">
      <c r="G638" s="31"/>
      <c r="H638" s="31"/>
      <c r="I638" s="31"/>
      <c r="J638" s="31"/>
      <c r="K638" s="31"/>
      <c r="L638" s="31" t="str">
        <f>S638</f>
        <v>ALL</v>
      </c>
      <c r="M638" s="31">
        <f>-1 *MEDIAN(M339:M626)</f>
        <v>8.520077989191735E-2</v>
      </c>
      <c r="N638" s="31">
        <f t="shared" ref="N638:R638" si="129">-1 *MEDIAN(N339:N626)</f>
        <v>7.8360367797290179E-2</v>
      </c>
      <c r="O638" s="31">
        <f t="shared" si="129"/>
        <v>0.470267713595452</v>
      </c>
      <c r="P638" s="31">
        <f t="shared" si="129"/>
        <v>0.37194920773644957</v>
      </c>
      <c r="Q638" s="31">
        <f t="shared" si="129"/>
        <v>0.13768010230987643</v>
      </c>
      <c r="R638" s="31">
        <f t="shared" si="129"/>
        <v>0.54066896279343801</v>
      </c>
      <c r="S638" s="31" t="s">
        <v>98</v>
      </c>
      <c r="T638" s="31">
        <f>-1 *MEDIAN(T339:T626)</f>
        <v>5.8840423865843913E-2</v>
      </c>
      <c r="U638" s="31">
        <f t="shared" ref="U638:Y638" si="130">-1 *MEDIAN(U339:U626)</f>
        <v>7.3820184780461665E-2</v>
      </c>
      <c r="V638" s="31">
        <f t="shared" si="130"/>
        <v>0.35195455725269065</v>
      </c>
      <c r="W638" s="31">
        <f t="shared" si="130"/>
        <v>0.22572724757960894</v>
      </c>
      <c r="X638" s="31">
        <f t="shared" si="130"/>
        <v>-0.13030310879425544</v>
      </c>
      <c r="Y638" s="31">
        <f t="shared" si="130"/>
        <v>7.7072502186143442E-3</v>
      </c>
      <c r="Z638" s="31" t="str">
        <f t="shared" si="128"/>
        <v>ALL</v>
      </c>
      <c r="AA638" s="31">
        <f>-1 *MEDIAN(AA339:AA626)</f>
        <v>0.6811038820460571</v>
      </c>
      <c r="AB638" s="31">
        <f t="shared" ref="AB638:AF638" si="131">-1 *MEDIAN(AB339:AB626)</f>
        <v>0.68601443384520833</v>
      </c>
      <c r="AC638" s="31">
        <f t="shared" si="131"/>
        <v>0.76609703240572435</v>
      </c>
      <c r="AD638" s="31">
        <f t="shared" si="131"/>
        <v>0.71626191958556973</v>
      </c>
      <c r="AE638" s="31">
        <f t="shared" si="131"/>
        <v>0.61329487251916925</v>
      </c>
      <c r="AF638" s="31">
        <f t="shared" si="131"/>
        <v>0.41368818161601395</v>
      </c>
      <c r="AK638" s="31"/>
      <c r="AL638" s="31"/>
      <c r="AM638" s="31"/>
      <c r="AN638" s="31"/>
      <c r="AO638" s="31"/>
    </row>
    <row r="639" spans="6:43" x14ac:dyDescent="0.3">
      <c r="G639" s="31"/>
      <c r="H639" s="31"/>
      <c r="I639" s="31"/>
      <c r="J639" s="31"/>
      <c r="K639" s="31"/>
      <c r="L639" s="31" t="str">
        <f>S639</f>
        <v>Gain &gt; 0.6</v>
      </c>
      <c r="M639" s="31" cm="1">
        <f t="array" ref="M639">-1* MEDIAN(_xlfn._xlws.FILTER(M339:M626, $BB339:$BB626 &gt; $S628))</f>
        <v>0.36112231993818422</v>
      </c>
      <c r="N639" s="31" cm="1">
        <f t="array" ref="N639">-1* MEDIAN(_xlfn._xlws.FILTER(N339:N626, $BB339:$BB626 &gt; $S628))</f>
        <v>0.35253589944339564</v>
      </c>
      <c r="O639" s="31" cm="1">
        <f t="array" ref="O639">-1* MEDIAN(_xlfn._xlws.FILTER(O339:O626, $BB339:$BB626 &gt; $S628))</f>
        <v>0.83772719606967883</v>
      </c>
      <c r="P639" s="31" cm="1">
        <f t="array" ref="P639">-1* MEDIAN(_xlfn._xlws.FILTER(P339:P626, $BB339:$BB626 &gt; $S628))</f>
        <v>0.7665588037160751</v>
      </c>
      <c r="Q639" s="31" cm="1">
        <f t="array" ref="Q639">-1* MEDIAN(_xlfn._xlws.FILTER(Q339:Q626, $BB339:$BB626 &gt; $S628))</f>
        <v>0.3702351780471389</v>
      </c>
      <c r="R639" s="31" cm="1">
        <f t="array" ref="R639">-1* MEDIAN(_xlfn._xlws.FILTER(R339:R626, $BB339:$BB626 &gt; $S628))</f>
        <v>0.78842887664255423</v>
      </c>
      <c r="S639" s="31" t="str">
        <f>"Gain &gt; "&amp;S637</f>
        <v>Gain &gt; 0.6</v>
      </c>
      <c r="T639" s="31" cm="1">
        <f t="array" ref="T639">-1* MEDIAN(_xlfn._xlws.FILTER(T339:T626, $BB339:$BB626 &gt; $S628))</f>
        <v>0.31024671582829461</v>
      </c>
      <c r="U639" s="31" cm="1">
        <f t="array" ref="U639">-1* MEDIAN(_xlfn._xlws.FILTER(U339:U626, $BB339:$BB626 &gt; $S628))</f>
        <v>0.32864469367192461</v>
      </c>
      <c r="V639" s="31" cm="1">
        <f t="array" ref="V639">-1* MEDIAN(_xlfn._xlws.FILTER(V339:V626, $BB339:$BB626 &gt; $S628))</f>
        <v>0.59731512625199579</v>
      </c>
      <c r="W639" s="31" cm="1">
        <f t="array" ref="W639">-1* MEDIAN(_xlfn._xlws.FILTER(W339:W626, $BB339:$BB626 &gt; $S628))</f>
        <v>0.60793653399167691</v>
      </c>
      <c r="X639" s="31" cm="1">
        <f t="array" ref="X639">-1* MEDIAN(_xlfn._xlws.FILTER(X339:X626, $BB339:$BB626 &gt; $S628))</f>
        <v>0.30523760886706996</v>
      </c>
      <c r="Y639" s="31" cm="1">
        <f t="array" ref="Y639">-1* MEDIAN(_xlfn._xlws.FILTER(Y339:Y626, $BB339:$BB626 &gt; $S628))</f>
        <v>0.39568840064121585</v>
      </c>
      <c r="Z639" s="31" t="str">
        <f t="shared" si="128"/>
        <v>Gain &gt; 0.6</v>
      </c>
      <c r="AA639" s="31" cm="1">
        <f t="array" ref="AA639">-1* MEDIAN(_xlfn._xlws.FILTER(AA339:AA626, $BB339:$BB626 &gt; $S628))</f>
        <v>0.72734636125908403</v>
      </c>
      <c r="AB639" s="31" cm="1">
        <f t="array" ref="AB639">-1* MEDIAN(_xlfn._xlws.FILTER(AB339:AB626, $BB339:$BB626 &gt; $S628))</f>
        <v>0.74514202506154492</v>
      </c>
      <c r="AC639" s="31" cm="1">
        <f t="array" ref="AC639">-1* MEDIAN(_xlfn._xlws.FILTER(AC339:AC626, $BB339:$BB626 &gt; $S628))</f>
        <v>0.82792326808073824</v>
      </c>
      <c r="AD639" s="31" cm="1">
        <f t="array" ref="AD639">-1* MEDIAN(_xlfn._xlws.FILTER(AD339:AD626, $BB339:$BB626 &gt; $S628))</f>
        <v>0.83305942852618819</v>
      </c>
      <c r="AE639" s="31" cm="1">
        <f t="array" ref="AE639">-1* MEDIAN(_xlfn._xlws.FILTER(AE339:AE626, $BB339:$BB626 &gt; $S628))</f>
        <v>0.77418205463606093</v>
      </c>
      <c r="AF639" s="31" cm="1">
        <f t="array" ref="AF639">-1* MEDIAN(_xlfn._xlws.FILTER(AF339:AF626, $BB339:$BB626 &gt; $S628))</f>
        <v>0.66926439031189555</v>
      </c>
      <c r="AK639" s="31"/>
      <c r="AL639" s="31"/>
      <c r="AM639" s="31"/>
      <c r="AN639" s="31"/>
      <c r="AO639" s="31"/>
    </row>
    <row r="640" spans="6:43" x14ac:dyDescent="0.3">
      <c r="L640" s="31" t="str">
        <f>S640</f>
        <v xml:space="preserve">Gain &gt; 0 </v>
      </c>
      <c r="M640" s="31" cm="1">
        <f t="array" ref="M640">-1* MEDIAN(_xlfn._xlws.FILTER(M339:M626, $J339:$J626 = 1))</f>
        <v>0.16688729178923223</v>
      </c>
      <c r="N640" s="31" cm="1">
        <f t="array" ref="N640">-1* MEDIAN(_xlfn._xlws.FILTER(N339:N626, $J339:$J626 = 1))</f>
        <v>0.15749264833863427</v>
      </c>
      <c r="O640" s="31" cm="1">
        <f t="array" ref="O640">-1* MEDIAN(_xlfn._xlws.FILTER(O339:O626, $J339:$J626 = 1))</f>
        <v>0.58669493841244913</v>
      </c>
      <c r="P640" s="31" cm="1">
        <f t="array" ref="P640">-1* MEDIAN(_xlfn._xlws.FILTER(P339:P626, $J339:$J626 = 1))</f>
        <v>0.59190145983319642</v>
      </c>
      <c r="Q640" s="31" cm="1">
        <f t="array" ref="Q640">-1* MEDIAN(_xlfn._xlws.FILTER(Q339:Q626, $J339:$J626 = 1))</f>
        <v>0.18763386293280901</v>
      </c>
      <c r="R640" s="31" cm="1">
        <f t="array" ref="R640">-1* MEDIAN(_xlfn._xlws.FILTER(R339:R626, $J339:$J626 = 1))</f>
        <v>0.68115444517688006</v>
      </c>
      <c r="S640" s="31" t="s">
        <v>126</v>
      </c>
      <c r="T640" s="31" cm="1">
        <f t="array" ref="T640">-1* MEDIAN(_xlfn._xlws.FILTER(T339:T626, $J339:$J626 = 1))</f>
        <v>0.11537091868297628</v>
      </c>
      <c r="U640" s="31" cm="1">
        <f t="array" ref="U640">-1* MEDIAN(_xlfn._xlws.FILTER(U339:U626, $J339:$J626 = 1))</f>
        <v>0.11076093860639696</v>
      </c>
      <c r="V640" s="31" cm="1">
        <f t="array" ref="V640">-1* MEDIAN(_xlfn._xlws.FILTER(V339:V626, $J339:$J626 = 1))</f>
        <v>0.48045432252871922</v>
      </c>
      <c r="W640" s="31" cm="1">
        <f t="array" ref="W640">-1* MEDIAN(_xlfn._xlws.FILTER(W339:W626, $J339:$J626 = 1))</f>
        <v>0.40189999371991264</v>
      </c>
      <c r="X640" s="31" cm="1">
        <f t="array" ref="X640">-1* MEDIAN(_xlfn._xlws.FILTER(X339:X626, $J339:$J626 = 1))</f>
        <v>-2.8308982212703329E-3</v>
      </c>
      <c r="Y640" s="31" cm="1">
        <f t="array" ref="Y640">-1* MEDIAN(_xlfn._xlws.FILTER(Y339:Y626, $J339:$J626 = 1))</f>
        <v>0.20936645109645424</v>
      </c>
      <c r="Z640" s="31" t="str">
        <f t="shared" si="128"/>
        <v xml:space="preserve">Gain &gt; 0 </v>
      </c>
      <c r="AA640" s="31" cm="1">
        <f t="array" ref="AA640">-1* MEDIAN(_xlfn._xlws.FILTER(AA339:AA626, $J339:$J626 = 1))</f>
        <v>0.68818141426143775</v>
      </c>
      <c r="AB640" s="31" cm="1">
        <f t="array" ref="AB640">-1* MEDIAN(_xlfn._xlws.FILTER(AB339:AB626, $J339:$J626 = 1))</f>
        <v>0.69096264792181361</v>
      </c>
      <c r="AC640" s="31" cm="1">
        <f t="array" ref="AC640">-1* MEDIAN(_xlfn._xlws.FILTER(AC339:AC626, $J339:$J626 = 1))</f>
        <v>0.7904391400609736</v>
      </c>
      <c r="AD640" s="31" cm="1">
        <f t="array" ref="AD640">-1* MEDIAN(_xlfn._xlws.FILTER(AD339:AD626, $J339:$J626 = 1))</f>
        <v>0.76873614464279016</v>
      </c>
      <c r="AE640" s="31" cm="1">
        <f t="array" ref="AE640">-1* MEDIAN(_xlfn._xlws.FILTER(AE339:AE626, $J339:$J626 = 1))</f>
        <v>0.63544588939269664</v>
      </c>
      <c r="AF640" s="31" cm="1">
        <f t="array" ref="AF640">-1* MEDIAN(_xlfn._xlws.FILTER(AF339:AF626, $J339:$J626 = 1))</f>
        <v>0.52684085311208606</v>
      </c>
      <c r="AK640" s="31"/>
      <c r="AL640" s="31"/>
      <c r="AM640" s="31"/>
      <c r="AN640" s="31"/>
      <c r="AO640" s="31"/>
      <c r="AQ640" s="33"/>
    </row>
    <row r="641" spans="1:52" x14ac:dyDescent="0.3">
      <c r="L641" s="31" t="str">
        <f t="shared" ref="L641:L644" si="132">S641</f>
        <v>Gain &lt;= 0</v>
      </c>
      <c r="M641" s="31" cm="1">
        <f t="array" ref="M641">-1* MEDIAN(_xlfn._xlws.FILTER(M339:M626, $J339:$J626 = 0))</f>
        <v>-9.6035797722525726E-2</v>
      </c>
      <c r="N641" s="31" cm="1">
        <f t="array" ref="N641">-1* MEDIAN(_xlfn._xlws.FILTER(N339:N626, $J339:$J626 = 0))</f>
        <v>-0.10316617694991066</v>
      </c>
      <c r="O641" s="31" cm="1">
        <f t="array" ref="O641">-1* MEDIAN(_xlfn._xlws.FILTER(O339:O626, $J339:$J626 = 0))</f>
        <v>0.25591722796213323</v>
      </c>
      <c r="P641" s="31" cm="1">
        <f t="array" ref="P641">-1* MEDIAN(_xlfn._xlws.FILTER(P339:P626, $J339:$J626 = 0))</f>
        <v>6.2212485385187928E-2</v>
      </c>
      <c r="Q641" s="31" cm="1">
        <f t="array" ref="Q641">-1* MEDIAN(_xlfn._xlws.FILTER(Q339:Q626, $J339:$J626 = 0))</f>
        <v>8.5169235965836032E-2</v>
      </c>
      <c r="R641" s="31" cm="1">
        <f t="array" ref="R641">-1* MEDIAN(_xlfn._xlws.FILTER(R339:R626, $J339:$J626 = 0))</f>
        <v>0.3093053128033707</v>
      </c>
      <c r="S641" s="31" t="s">
        <v>127</v>
      </c>
      <c r="T641" s="31" cm="1">
        <f t="array" ref="T641">-1* MEDIAN(_xlfn._xlws.FILTER(T339:T626, $J339:$J626 = 0))</f>
        <v>6.865551072114881E-4</v>
      </c>
      <c r="U641" s="31" cm="1">
        <f t="array" ref="U641">-1* MEDIAN(_xlfn._xlws.FILTER(U339:U626, $J339:$J626 = 0))</f>
        <v>1.3338552288002056E-2</v>
      </c>
      <c r="V641" s="31" cm="1">
        <f t="array" ref="V641">-1* MEDIAN(_xlfn._xlws.FILTER(V339:V626, $J339:$J626 = 0))</f>
        <v>0.26375263316480696</v>
      </c>
      <c r="W641" s="31" cm="1">
        <f t="array" ref="W641">-1* MEDIAN(_xlfn._xlws.FILTER(W339:W626, $J339:$J626 = 0))</f>
        <v>2.6704521813349508E-2</v>
      </c>
      <c r="X641" s="31" cm="1">
        <f t="array" ref="X641">-1* MEDIAN(_xlfn._xlws.FILTER(X339:X626, $J339:$J626 = 0))</f>
        <v>-0.26171494707400478</v>
      </c>
      <c r="Y641" s="31" cm="1">
        <f t="array" ref="Y641">-1* MEDIAN(_xlfn._xlws.FILTER(Y339:Y626, $J339:$J626 = 0))</f>
        <v>-0.34090779498129908</v>
      </c>
      <c r="Z641" s="31" t="str">
        <f t="shared" si="128"/>
        <v>Gain &lt;= 0</v>
      </c>
      <c r="AA641" s="31" cm="1">
        <f t="array" ref="AA641">-1* MEDIAN(_xlfn._xlws.FILTER(AA339:AA626, $J339:$J626 = 0))</f>
        <v>0.65063535841746534</v>
      </c>
      <c r="AB641" s="31" cm="1">
        <f t="array" ref="AB641">-1* MEDIAN(_xlfn._xlws.FILTER(AB339:AB626, $J339:$J626 = 0))</f>
        <v>0.67353447730186677</v>
      </c>
      <c r="AC641" s="31" cm="1">
        <f t="array" ref="AC641">-1* MEDIAN(_xlfn._xlws.FILTER(AC339:AC626, $J339:$J626 = 0))</f>
        <v>0.70519098672046354</v>
      </c>
      <c r="AD641" s="31" cm="1">
        <f t="array" ref="AD641">-1* MEDIAN(_xlfn._xlws.FILTER(AD339:AD626, $J339:$J626 = 0))</f>
        <v>0.64087641384878724</v>
      </c>
      <c r="AE641" s="31" cm="1">
        <f t="array" ref="AE641">-1* MEDIAN(_xlfn._xlws.FILTER(AE339:AE626, $J339:$J626 = 0))</f>
        <v>0.57256868511937653</v>
      </c>
      <c r="AF641" s="31" cm="1">
        <f t="array" ref="AF641">-1* MEDIAN(_xlfn._xlws.FILTER(AF339:AF626, $J339:$J626 = 0))</f>
        <v>0.12007765218232294</v>
      </c>
      <c r="AK641" s="31"/>
      <c r="AL641" s="31"/>
      <c r="AM641" s="31"/>
      <c r="AN641" s="31"/>
      <c r="AO641" s="31"/>
      <c r="AQ641" s="33"/>
    </row>
    <row r="642" spans="1:52" x14ac:dyDescent="0.3">
      <c r="G642" s="39"/>
      <c r="H642" s="39"/>
      <c r="I642" s="39"/>
      <c r="J642" s="39"/>
      <c r="K642" s="39"/>
      <c r="L642" s="31" t="str">
        <f t="shared" si="132"/>
        <v>Target; Gain &gt; 0.6</v>
      </c>
      <c r="M642" s="31" cm="1">
        <f t="array" ref="M642">-1* MEDIAN(_xlfn._xlws.FILTER(M339:M626, ($H$339:$H$626=1)*($BB$339:$BB$626&gt;=$L$628)))</f>
        <v>0.36112231993818422</v>
      </c>
      <c r="N642" s="31" cm="1">
        <f t="array" ref="N642">-1* MEDIAN(_xlfn._xlws.FILTER(N339:N626, ($H$339:$H$626=1)*($BB$339:$BB$626&gt;=$L$628)))</f>
        <v>0.35253589944339564</v>
      </c>
      <c r="O642" s="31" cm="1">
        <f t="array" ref="O642">-1* MEDIAN(_xlfn._xlws.FILTER(O339:O626, ($H$339:$H$626=1)*($BB$339:$BB$626&gt;=$L$628)))</f>
        <v>0.83772719606967883</v>
      </c>
      <c r="P642" s="31" cm="1">
        <f t="array" ref="P642">-1* MEDIAN(_xlfn._xlws.FILTER(P339:P626, ($H$339:$H$626=1)*($BB$339:$BB$626&gt;=$L$628)))</f>
        <v>0.7665588037160751</v>
      </c>
      <c r="Q642" s="31" cm="1">
        <f t="array" ref="Q642">-1* MEDIAN(_xlfn._xlws.FILTER(Q339:Q626, ($H$339:$H$626=1)*($BB$339:$BB$626&gt;=$L$628)))</f>
        <v>0.3702351780471389</v>
      </c>
      <c r="R642" s="31" cm="1">
        <f t="array" ref="R642">-1* MEDIAN(_xlfn._xlws.FILTER(R339:R626, ($H$339:$H$626=1)*($BB$339:$BB$626&gt;=$L$628)))</f>
        <v>0.78842887664255423</v>
      </c>
      <c r="S642" s="31" t="str">
        <f>"Target; Gain &gt; "&amp;S637</f>
        <v>Target; Gain &gt; 0.6</v>
      </c>
      <c r="T642" s="31" cm="1">
        <f t="array" ref="T642">-1* MEDIAN(_xlfn._xlws.FILTER(T339:T626, ($H$339:$H$626=1)*($BB$339:$BB$626&gt;=$L$628)))</f>
        <v>0.31024671582829461</v>
      </c>
      <c r="U642" s="31" cm="1">
        <f t="array" ref="U642">-1* MEDIAN(_xlfn._xlws.FILTER(U339:U626, ($H$339:$H$626=1)*($BB$339:$BB$626&gt;=$L$628)))</f>
        <v>0.32864469367192461</v>
      </c>
      <c r="V642" s="31" cm="1">
        <f t="array" ref="V642">-1* MEDIAN(_xlfn._xlws.FILTER(V339:V626, ($H$339:$H$626=1)*($BB$339:$BB$626&gt;=$L$628)))</f>
        <v>0.59731512625199579</v>
      </c>
      <c r="W642" s="31" cm="1">
        <f t="array" ref="W642">-1* MEDIAN(_xlfn._xlws.FILTER(W339:W626, ($H$339:$H$626=1)*($BB$339:$BB$626&gt;=$L$628)))</f>
        <v>0.60793653399167691</v>
      </c>
      <c r="X642" s="31" cm="1">
        <f t="array" ref="X642">-1* MEDIAN(_xlfn._xlws.FILTER(X339:X626, ($H$339:$H$626=1)*($BB$339:$BB$626&gt;=$L$628)))</f>
        <v>0.30523760886706996</v>
      </c>
      <c r="Y642" s="31" cm="1">
        <f t="array" ref="Y642">-1* MEDIAN(_xlfn._xlws.FILTER(Y339:Y626, ($H$339:$H$626=1)*($BB$339:$BB$626&gt;=$L$628)))</f>
        <v>0.39568840064121585</v>
      </c>
      <c r="Z642" s="31" t="str">
        <f t="shared" si="128"/>
        <v>Target; Gain &gt; 0.6</v>
      </c>
      <c r="AA642" s="31" cm="1">
        <f t="array" ref="AA642">-1* MEDIAN(_xlfn._xlws.FILTER(AA339:AA626, ($H$339:$H$626=1)*($BB$339:$BB$626&gt;=$L$628)))</f>
        <v>0.72734636125908403</v>
      </c>
      <c r="AB642" s="31" cm="1">
        <f t="array" ref="AB642">-1* MEDIAN(_xlfn._xlws.FILTER(AB339:AB626, ($H$339:$H$626=1)*($BB$339:$BB$626&gt;=$L$628)))</f>
        <v>0.74514202506154492</v>
      </c>
      <c r="AC642" s="31" cm="1">
        <f t="array" ref="AC642">-1* MEDIAN(_xlfn._xlws.FILTER(AC339:AC626, ($H$339:$H$626=1)*($BB$339:$BB$626&gt;=$L$628)))</f>
        <v>0.82792326808073824</v>
      </c>
      <c r="AD642" s="31" cm="1">
        <f t="array" ref="AD642">-1* MEDIAN(_xlfn._xlws.FILTER(AD339:AD626, ($H$339:$H$626=1)*($BB$339:$BB$626&gt;=$L$628)))</f>
        <v>0.83305942852618819</v>
      </c>
      <c r="AE642" s="31" cm="1">
        <f t="array" ref="AE642">-1* MEDIAN(_xlfn._xlws.FILTER(AE339:AE626, ($H$339:$H$626=1)*($BB$339:$BB$626&gt;=$L$628)))</f>
        <v>0.77418205463606093</v>
      </c>
      <c r="AF642" s="31" cm="1">
        <f t="array" ref="AF642">-1* MEDIAN(_xlfn._xlws.FILTER(AF339:AF626, ($H$339:$H$626=1)*($BB$339:$BB$626&gt;=$L$628)))</f>
        <v>0.66926439031189555</v>
      </c>
      <c r="AK642" s="31"/>
    </row>
    <row r="643" spans="1:52" x14ac:dyDescent="0.3">
      <c r="G643" s="39"/>
      <c r="H643" s="39"/>
      <c r="I643" s="39"/>
      <c r="J643" s="39"/>
      <c r="K643" s="39"/>
      <c r="L643" s="31" t="str">
        <f t="shared" si="132"/>
        <v>Target (or sym)</v>
      </c>
      <c r="M643" s="31" cm="1">
        <f t="array" ref="M643">-1* MEDIAN(_xlfn._xlws.FILTER(M339:M626, $H$339:$H$626=1))</f>
        <v>0.24658010709958347</v>
      </c>
      <c r="N643" s="31" cm="1">
        <f t="array" ref="N643">-1* MEDIAN(_xlfn._xlws.FILTER(N339:N626, $H$339:$H$626=1))</f>
        <v>0.24117707258231186</v>
      </c>
      <c r="O643" s="31" cm="1">
        <f t="array" ref="O643">-1* MEDIAN(_xlfn._xlws.FILTER(O339:O626, $H$339:$H$626=1))</f>
        <v>0.50932688144873128</v>
      </c>
      <c r="P643" s="31" cm="1">
        <f t="array" ref="P643">-1* MEDIAN(_xlfn._xlws.FILTER(P339:P626, $H$339:$H$626=1))</f>
        <v>0.69166325171031606</v>
      </c>
      <c r="Q643" s="31" cm="1">
        <f t="array" ref="Q643">-1* MEDIAN(_xlfn._xlws.FILTER(Q339:Q626, $H$339:$H$626=1))</f>
        <v>0.1219128846506784</v>
      </c>
      <c r="R643" s="31" cm="1">
        <f t="array" ref="R643">-1* MEDIAN(_xlfn._xlws.FILTER(R339:R626, $H$339:$H$626=1))</f>
        <v>0.74132860823676272</v>
      </c>
      <c r="S643" s="31" t="s">
        <v>128</v>
      </c>
      <c r="T643" s="31" cm="1">
        <f t="array" ref="T643">-1* MEDIAN(IF($H$339:$H$626=1, T339:T626))</f>
        <v>0.17904363828043793</v>
      </c>
      <c r="U643" s="31" cm="1">
        <f t="array" ref="U643">-1* MEDIAN(IF($H$339:$H$626=1, U339:U626))</f>
        <v>0.17711924127527001</v>
      </c>
      <c r="V643" s="31" cm="1">
        <f t="array" ref="V643">-1* MEDIAN(IF($H$339:$H$626=1, V339:V626))</f>
        <v>0.33064236946470582</v>
      </c>
      <c r="W643" s="31" cm="1">
        <f t="array" ref="W643">-1* MEDIAN(IF($H$339:$H$626=1, W339:W626))</f>
        <v>0.38705130989425751</v>
      </c>
      <c r="X643" s="31" cm="1">
        <f t="array" ref="X643">-1* MEDIAN(IF($H$339:$H$626=1, X339:X626))</f>
        <v>-0.10784395603515665</v>
      </c>
      <c r="Y643" s="31" cm="1">
        <f t="array" ref="Y643">-1* MEDIAN(IF($H$339:$H$626=1, Y339:Y626))</f>
        <v>0.3286499912942259</v>
      </c>
      <c r="Z643" s="31" t="str">
        <f t="shared" si="128"/>
        <v>Target (or sym)</v>
      </c>
      <c r="AA643" s="31" cm="1">
        <f t="array" ref="AA643">-1* MEDIAN(IF($H$339:$H$626=1, AA339:AA626))</f>
        <v>0.72474848983569951</v>
      </c>
      <c r="AB643" s="31" cm="1">
        <f t="array" ref="AB643">-1* MEDIAN(IF($H$339:$H$626=1, AB339:AB626))</f>
        <v>0.72480540804640536</v>
      </c>
      <c r="AC643" s="31" cm="1">
        <f t="array" ref="AC643">-1* MEDIAN(IF($H$339:$H$626=1, AC339:AC626))</f>
        <v>0.75252969041633921</v>
      </c>
      <c r="AD643" s="31" cm="1">
        <f t="array" ref="AD643">-1* MEDIAN(IF($H$339:$H$626=1, AD339:AD626))</f>
        <v>0.7344430801746018</v>
      </c>
      <c r="AE643" s="31" cm="1">
        <f t="array" ref="AE643">-1* MEDIAN(IF($H$339:$H$626=1, AE339:AE626))</f>
        <v>0.62729653226064408</v>
      </c>
      <c r="AF643" s="31" cm="1">
        <f t="array" ref="AF643">-1* MEDIAN(IF($H$339:$H$626=1, AF339:AF626))</f>
        <v>0.63303009032299329</v>
      </c>
      <c r="AK643" s="31"/>
    </row>
    <row r="644" spans="1:52" x14ac:dyDescent="0.3">
      <c r="G644" s="39"/>
      <c r="H644" s="39"/>
      <c r="I644" s="39"/>
      <c r="J644" s="39"/>
      <c r="K644" s="39"/>
      <c r="L644" s="31" t="str">
        <f t="shared" si="132"/>
        <v>Target (or sym); Gain &gt; 0</v>
      </c>
      <c r="M644" s="31" cm="1">
        <f t="array" ref="M644">-1* MEDIAN(_xlfn._xlws.FILTER(M339:M626, ($H$339:$H$626=1)*($J$339:$J$626=1)))</f>
        <v>0.27543891998562842</v>
      </c>
      <c r="N644" s="31" cm="1">
        <f t="array" ref="N644">-1* MEDIAN(_xlfn._xlws.FILTER(N339:N626, ($H$339:$H$626=1)*($J$339:$J$626=1)))</f>
        <v>0.26740692400741073</v>
      </c>
      <c r="O644" s="31" cm="1">
        <f t="array" ref="O644">-1* MEDIAN(_xlfn._xlws.FILTER(O339:O626, ($H$339:$H$626=1)*($J$339:$J$626=1)))</f>
        <v>0.6333581372702437</v>
      </c>
      <c r="P644" s="31" cm="1">
        <f t="array" ref="P644">-1* MEDIAN(_xlfn._xlws.FILTER(P339:P626, ($H$339:$H$626=1)*($J$339:$J$626=1)))</f>
        <v>0.6954080460982941</v>
      </c>
      <c r="Q644" s="31" cm="1">
        <f t="array" ref="Q644">-1* MEDIAN(_xlfn._xlws.FILTER(Q339:Q626, ($H$339:$H$626=1)*($J$339:$J$626=1)))</f>
        <v>0.19571996626302929</v>
      </c>
      <c r="R644" s="31" cm="1">
        <f t="array" ref="R644">-1* MEDIAN(_xlfn._xlws.FILTER(R339:R626, ($H$339:$H$626=1)*($J$339:$J$626=1)))</f>
        <v>0.77587822963058739</v>
      </c>
      <c r="S644" s="31" t="s">
        <v>129</v>
      </c>
      <c r="T644" s="31" cm="1">
        <f t="array" ref="T644">-1* MEDIAN(_xlfn._xlws.FILTER(T339:T626, ($H$339:$H$626=1)*($J$339:$J$626=1)))</f>
        <v>0.23335552404238943</v>
      </c>
      <c r="U644" s="31" cm="1">
        <f t="array" ref="U644">-1* MEDIAN(_xlfn._xlws.FILTER(U339:U626, ($H$339:$H$626=1)*($J$339:$J$626=1)))</f>
        <v>0.23468235003721072</v>
      </c>
      <c r="V644" s="31" cm="1">
        <f t="array" ref="V644">-1* MEDIAN(_xlfn._xlws.FILTER(V339:V626, ($H$339:$H$626=1)*($J$339:$J$626=1)))</f>
        <v>0.46509343080591292</v>
      </c>
      <c r="W644" s="31" cm="1">
        <f t="array" ref="W644">-1* MEDIAN(_xlfn._xlws.FILTER(W339:W626, ($H$339:$H$626=1)*($J$339:$J$626=1)))</f>
        <v>0.53858970642459403</v>
      </c>
      <c r="X644" s="31" cm="1">
        <f t="array" ref="X644">-1* MEDIAN(_xlfn._xlws.FILTER(X339:X626, ($H$339:$H$626=1)*($J$339:$J$626=1)))</f>
        <v>8.6722981197111804E-3</v>
      </c>
      <c r="Y644" s="31" cm="1">
        <f t="array" ref="Y644">-1* MEDIAN(_xlfn._xlws.FILTER(Y339:Y626, ($H$339:$H$626=1)*($J$339:$J$626=1)))</f>
        <v>0.39568840064121585</v>
      </c>
      <c r="Z644" s="31" t="str">
        <f t="shared" si="128"/>
        <v>Target (or sym); Gain &gt; 0</v>
      </c>
      <c r="AA644" s="31" cm="1">
        <f t="array" ref="AA644">-1* MEDIAN(_xlfn._xlws.FILTER(AA339:AA626, ($H$339:$H$626=1)*($J$339:$J$626=1)))</f>
        <v>0.72734636125908403</v>
      </c>
      <c r="AB644" s="31" cm="1">
        <f t="array" ref="AB644">-1* MEDIAN(_xlfn._xlws.FILTER(AB339:AB626, ($H$339:$H$626=1)*($J$339:$J$626=1)))</f>
        <v>0.73338780580583052</v>
      </c>
      <c r="AC644" s="31" cm="1">
        <f t="array" ref="AC644">-1* MEDIAN(_xlfn._xlws.FILTER(AC339:AC626, ($H$339:$H$626=1)*($J$339:$J$626=1)))</f>
        <v>0.7904391400609736</v>
      </c>
      <c r="AD644" s="31" cm="1">
        <f t="array" ref="AD644">-1* MEDIAN(_xlfn._xlws.FILTER(AD339:AD626, ($H$339:$H$626=1)*($J$339:$J$626=1)))</f>
        <v>0.80397573513766551</v>
      </c>
      <c r="AE644" s="31" cm="1">
        <f t="array" ref="AE644">-1* MEDIAN(_xlfn._xlws.FILTER(AE339:AE626, ($H$339:$H$626=1)*($J$339:$J$626=1)))</f>
        <v>0.63536173687837816</v>
      </c>
      <c r="AF644" s="31" cm="1">
        <f t="array" ref="AF644">-1* MEDIAN(_xlfn._xlws.FILTER(AF339:AF626, ($H$339:$H$626=1)*($J$339:$J$626=1)))</f>
        <v>0.66871293654882757</v>
      </c>
      <c r="AK644" s="31"/>
    </row>
    <row r="645" spans="1:52" x14ac:dyDescent="0.3">
      <c r="G645" s="31"/>
      <c r="H645" s="31"/>
      <c r="I645" s="31"/>
      <c r="J645" s="31"/>
      <c r="K645" s="31"/>
      <c r="L645" s="31"/>
    </row>
    <row r="646" spans="1:52" x14ac:dyDescent="0.3">
      <c r="G646" s="31"/>
      <c r="H646" s="31"/>
      <c r="I646" s="31"/>
      <c r="J646" s="31"/>
      <c r="K646" s="31"/>
      <c r="L646" s="31"/>
    </row>
    <row r="647" spans="1:52" x14ac:dyDescent="0.3">
      <c r="G647" s="31"/>
      <c r="H647" s="31"/>
      <c r="I647" s="31"/>
      <c r="J647" s="31"/>
      <c r="K647" s="31"/>
      <c r="L647" s="31"/>
      <c r="M647" s="19" t="s">
        <v>131</v>
      </c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Y647" s="19" t="s">
        <v>132</v>
      </c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K647" s="19" t="s">
        <v>133</v>
      </c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</row>
    <row r="648" spans="1:52" x14ac:dyDescent="0.3">
      <c r="F648" s="22" t="s">
        <v>113</v>
      </c>
      <c r="G648" s="22" t="s">
        <v>114</v>
      </c>
      <c r="H648" t="s">
        <v>128</v>
      </c>
      <c r="I648" t="s">
        <v>101</v>
      </c>
      <c r="J648" t="s">
        <v>100</v>
      </c>
      <c r="K648" t="s">
        <v>115</v>
      </c>
      <c r="L648" t="s">
        <v>116</v>
      </c>
      <c r="M648" s="24" t="s">
        <v>20</v>
      </c>
      <c r="N648" s="24" t="s">
        <v>7</v>
      </c>
      <c r="O648" s="24" t="s">
        <v>8</v>
      </c>
      <c r="P648" s="24" t="s">
        <v>22</v>
      </c>
      <c r="Q648" s="24" t="s">
        <v>9</v>
      </c>
      <c r="R648" s="24" t="s">
        <v>23</v>
      </c>
      <c r="S648" s="24" t="s">
        <v>10</v>
      </c>
      <c r="T648" s="24" t="s">
        <v>24</v>
      </c>
      <c r="U648" s="24" t="s">
        <v>11</v>
      </c>
      <c r="V648" s="24" t="s">
        <v>25</v>
      </c>
      <c r="W648" s="24" t="s">
        <v>12</v>
      </c>
      <c r="Y648" s="24" t="s">
        <v>20</v>
      </c>
      <c r="Z648" s="24" t="s">
        <v>7</v>
      </c>
      <c r="AA648" s="24" t="s">
        <v>8</v>
      </c>
      <c r="AB648" s="24" t="s">
        <v>22</v>
      </c>
      <c r="AC648" s="24" t="s">
        <v>9</v>
      </c>
      <c r="AD648" s="24" t="s">
        <v>23</v>
      </c>
      <c r="AE648" s="24" t="s">
        <v>10</v>
      </c>
      <c r="AF648" s="24" t="s">
        <v>24</v>
      </c>
      <c r="AG648" s="24" t="s">
        <v>11</v>
      </c>
      <c r="AH648" s="24" t="s">
        <v>25</v>
      </c>
      <c r="AI648" s="24" t="s">
        <v>12</v>
      </c>
      <c r="AK648" s="24" t="s">
        <v>20</v>
      </c>
      <c r="AL648" s="24" t="s">
        <v>7</v>
      </c>
      <c r="AM648" s="24" t="s">
        <v>8</v>
      </c>
      <c r="AN648" s="24" t="s">
        <v>22</v>
      </c>
      <c r="AO648" s="24" t="s">
        <v>9</v>
      </c>
      <c r="AP648" s="24" t="s">
        <v>23</v>
      </c>
      <c r="AQ648" s="24" t="s">
        <v>10</v>
      </c>
      <c r="AR648" s="24" t="s">
        <v>24</v>
      </c>
      <c r="AS648" s="24" t="s">
        <v>11</v>
      </c>
      <c r="AT648" s="24" t="s">
        <v>25</v>
      </c>
      <c r="AU648" s="24" t="s">
        <v>12</v>
      </c>
      <c r="AW648" s="24" t="s">
        <v>31</v>
      </c>
      <c r="AX648" s="41" t="s">
        <v>134</v>
      </c>
      <c r="AY648" s="41" t="s">
        <v>135</v>
      </c>
      <c r="AZ648" s="41" t="s">
        <v>136</v>
      </c>
    </row>
    <row r="649" spans="1:52" x14ac:dyDescent="0.3">
      <c r="A649">
        <v>21</v>
      </c>
      <c r="B649" t="s">
        <v>32</v>
      </c>
      <c r="C649" t="s">
        <v>33</v>
      </c>
      <c r="D649" t="s">
        <v>34</v>
      </c>
      <c r="E649" t="s">
        <v>137</v>
      </c>
      <c r="F649" s="22">
        <v>0</v>
      </c>
      <c r="G649" s="22">
        <f>MOD(LEN(B649)-LEN(SUBSTITUTE(B649,"N","")),2)</f>
        <v>0</v>
      </c>
      <c r="H649" s="26">
        <f>IF(E649&lt;&gt;"",1,0)</f>
        <v>1</v>
      </c>
      <c r="I649">
        <f>1-J649</f>
        <v>1</v>
      </c>
      <c r="J649">
        <f t="shared" ref="J649:J704" si="133">J339</f>
        <v>0</v>
      </c>
      <c r="K649">
        <f>LEN(D649) - LEN(SUBSTITUTE(D649, ",", "")) + 1</f>
        <v>4</v>
      </c>
      <c r="L649">
        <f>H649*K649</f>
        <v>4</v>
      </c>
      <c r="M649" s="31">
        <f t="shared" ref="M649:W664" si="134">(M3-$M3)/$M3</f>
        <v>0</v>
      </c>
      <c r="N649" s="31">
        <f t="shared" si="134"/>
        <v>0.912690327516544</v>
      </c>
      <c r="O649" s="31">
        <f t="shared" si="134"/>
        <v>0.91821691976023889</v>
      </c>
      <c r="P649" s="31">
        <f t="shared" si="134"/>
        <v>3.27448899315229E-2</v>
      </c>
      <c r="Q649" s="31">
        <f t="shared" si="134"/>
        <v>-1.708034934556895E-4</v>
      </c>
      <c r="R649" s="31">
        <f t="shared" si="134"/>
        <v>-5.60407953151816E-2</v>
      </c>
      <c r="S649" s="31">
        <f t="shared" si="134"/>
        <v>0.43880770367724697</v>
      </c>
      <c r="T649" s="31">
        <f t="shared" si="134"/>
        <v>2.365891523208643</v>
      </c>
      <c r="U649" s="31">
        <f t="shared" si="134"/>
        <v>2.3922855672062702</v>
      </c>
      <c r="V649" s="31">
        <f t="shared" si="134"/>
        <v>0.36320770990058221</v>
      </c>
      <c r="W649" s="31">
        <f t="shared" si="134"/>
        <v>0.66335510824206334</v>
      </c>
      <c r="Y649" s="31">
        <f t="shared" ref="Y649:AI664" si="135">(Y3-$Y3)/$Y3</f>
        <v>0</v>
      </c>
      <c r="Z649" s="31">
        <f t="shared" si="135"/>
        <v>0.37158230812098941</v>
      </c>
      <c r="AA649" s="31">
        <f t="shared" si="135"/>
        <v>0.36725279056353238</v>
      </c>
      <c r="AB649" s="31">
        <f t="shared" si="135"/>
        <v>0.17278009408694583</v>
      </c>
      <c r="AC649" s="31">
        <f t="shared" si="135"/>
        <v>8.786654793904973E-2</v>
      </c>
      <c r="AD649" s="31">
        <f t="shared" si="135"/>
        <v>-4.3530677457825941E-2</v>
      </c>
      <c r="AE649" s="31">
        <f t="shared" si="135"/>
        <v>0.492951492849379</v>
      </c>
      <c r="AF649" s="31">
        <f t="shared" si="135"/>
        <v>0.16142687734782732</v>
      </c>
      <c r="AG649" s="31">
        <f t="shared" si="135"/>
        <v>0.95447158982776514</v>
      </c>
      <c r="AH649" s="31">
        <f t="shared" si="135"/>
        <v>0.76767132220855416</v>
      </c>
      <c r="AI649" s="31">
        <f t="shared" si="135"/>
        <v>2.3532682445086714</v>
      </c>
      <c r="AK649" s="31">
        <f t="shared" ref="AK649:AU664" si="136">(AK3-$AK3)/$AK3</f>
        <v>0</v>
      </c>
      <c r="AL649" s="31">
        <f t="shared" si="136"/>
        <v>-0.59066902673658428</v>
      </c>
      <c r="AM649" s="31">
        <f t="shared" si="136"/>
        <v>-0.59726178335787006</v>
      </c>
      <c r="AN649" s="31">
        <f t="shared" si="136"/>
        <v>0.17278009408694583</v>
      </c>
      <c r="AO649" s="31">
        <f t="shared" si="136"/>
        <v>-0.61105956073920231</v>
      </c>
      <c r="AP649" s="31">
        <f t="shared" si="136"/>
        <v>-4.3530677457825941E-2</v>
      </c>
      <c r="AQ649" s="31">
        <f t="shared" si="136"/>
        <v>-0.49081064149980796</v>
      </c>
      <c r="AR649" s="31">
        <f t="shared" si="136"/>
        <v>-0.26762904406189958</v>
      </c>
      <c r="AS649" s="31">
        <f t="shared" si="136"/>
        <v>-0.65894437206036049</v>
      </c>
      <c r="AT649" s="31">
        <f t="shared" si="136"/>
        <v>0.76767132220855416</v>
      </c>
      <c r="AU649" s="31">
        <f t="shared" si="136"/>
        <v>1.3599828223249972</v>
      </c>
      <c r="AW649">
        <f t="shared" ref="AW649:AW704" si="137">BB339</f>
        <v>-0.35233006178009058</v>
      </c>
      <c r="AX649">
        <f>IF(H649=1,AW649,"")</f>
        <v>-0.35233006178009058</v>
      </c>
      <c r="AY649">
        <f>IF(I649=1,AW649,"")</f>
        <v>-0.35233006178009058</v>
      </c>
      <c r="AZ649" t="str">
        <f>IF(J649=1,AW649,"")</f>
        <v/>
      </c>
    </row>
    <row r="650" spans="1:52" x14ac:dyDescent="0.3">
      <c r="A650">
        <v>21</v>
      </c>
      <c r="B650" t="s">
        <v>35</v>
      </c>
      <c r="C650" t="s">
        <v>33</v>
      </c>
      <c r="D650" t="s">
        <v>34</v>
      </c>
      <c r="F650" s="22">
        <v>0</v>
      </c>
      <c r="G650" s="22">
        <f t="shared" ref="G650:G704" si="138">MOD(LEN(B650)-LEN(SUBSTITUTE(B650,"N","")),2)</f>
        <v>1</v>
      </c>
      <c r="H650" s="26">
        <f t="shared" ref="H650:H704" si="139">IF(E650&lt;&gt;"",1,0)</f>
        <v>0</v>
      </c>
      <c r="I650">
        <f t="shared" ref="I650:I704" si="140">1-J650</f>
        <v>1</v>
      </c>
      <c r="J650">
        <f t="shared" si="133"/>
        <v>0</v>
      </c>
      <c r="K650">
        <f t="shared" ref="K650:K704" si="141">LEN(D650) - LEN(SUBSTITUTE(D650, ",", "")) + 1</f>
        <v>4</v>
      </c>
      <c r="L650">
        <f t="shared" ref="L650:L704" si="142">H650*K650</f>
        <v>0</v>
      </c>
      <c r="M650" s="31">
        <f t="shared" si="134"/>
        <v>0</v>
      </c>
      <c r="N650" s="31">
        <f t="shared" si="134"/>
        <v>-0.23641259346122837</v>
      </c>
      <c r="O650" s="31">
        <f t="shared" si="134"/>
        <v>-0.21917519366079946</v>
      </c>
      <c r="P650" s="31">
        <f t="shared" si="134"/>
        <v>2.7621293107674534E-2</v>
      </c>
      <c r="Q650" s="31">
        <f t="shared" si="134"/>
        <v>-0.69619682266915395</v>
      </c>
      <c r="R650" s="31">
        <f t="shared" si="134"/>
        <v>0.45226788276293217</v>
      </c>
      <c r="S650" s="31">
        <f t="shared" si="134"/>
        <v>-0.35865930282319619</v>
      </c>
      <c r="T650" s="31">
        <f t="shared" si="134"/>
        <v>-0.57608069499038617</v>
      </c>
      <c r="U650" s="31">
        <f t="shared" si="134"/>
        <v>-0.63651802829937998</v>
      </c>
      <c r="V650" s="31">
        <f t="shared" si="134"/>
        <v>0.61094555094093728</v>
      </c>
      <c r="W650" s="31">
        <f t="shared" si="134"/>
        <v>-0.26060891384899182</v>
      </c>
      <c r="Y650" s="31">
        <f t="shared" si="135"/>
        <v>0</v>
      </c>
      <c r="Z650" s="31">
        <f t="shared" si="135"/>
        <v>-0.29387652032620759</v>
      </c>
      <c r="AA650" s="31">
        <f t="shared" si="135"/>
        <v>-0.28667935403430378</v>
      </c>
      <c r="AB650" s="31">
        <f t="shared" si="135"/>
        <v>-0.25027101948695679</v>
      </c>
      <c r="AC650" s="31">
        <f t="shared" si="135"/>
        <v>-0.64370761111192287</v>
      </c>
      <c r="AD650" s="31">
        <f t="shared" si="135"/>
        <v>0.23205390082944921</v>
      </c>
      <c r="AE650" s="31">
        <f t="shared" si="135"/>
        <v>-0.36410121414730212</v>
      </c>
      <c r="AF650" s="31">
        <f t="shared" si="135"/>
        <v>-0.71532116839742221</v>
      </c>
      <c r="AG650" s="31">
        <f t="shared" si="135"/>
        <v>-0.65369276282927502</v>
      </c>
      <c r="AH650" s="31">
        <f t="shared" si="135"/>
        <v>-0.22778288004975591</v>
      </c>
      <c r="AI650" s="31">
        <f t="shared" si="135"/>
        <v>0.30820182990946859</v>
      </c>
      <c r="AK650" s="31">
        <f t="shared" si="136"/>
        <v>0</v>
      </c>
      <c r="AL650" s="31">
        <f t="shared" si="136"/>
        <v>-0.72724769304611481</v>
      </c>
      <c r="AM650" s="31">
        <f t="shared" si="136"/>
        <v>-0.71833146144331339</v>
      </c>
      <c r="AN650" s="31">
        <f t="shared" si="136"/>
        <v>-0.25027101948695679</v>
      </c>
      <c r="AO650" s="31">
        <f t="shared" si="136"/>
        <v>-0.86722728994110976</v>
      </c>
      <c r="AP650" s="31">
        <f t="shared" si="136"/>
        <v>0.23205390082944921</v>
      </c>
      <c r="AQ650" s="31">
        <f t="shared" si="136"/>
        <v>-0.78586507868762878</v>
      </c>
      <c r="AR650" s="31">
        <f t="shared" si="136"/>
        <v>-0.83915785301354306</v>
      </c>
      <c r="AS650" s="31">
        <f t="shared" si="136"/>
        <v>-0.91871457017105485</v>
      </c>
      <c r="AT650" s="31">
        <f t="shared" si="136"/>
        <v>-0.22778288004975591</v>
      </c>
      <c r="AU650" s="31">
        <f t="shared" si="136"/>
        <v>5.1570470811080217E-2</v>
      </c>
      <c r="AW650">
        <f t="shared" si="137"/>
        <v>-5.8564036138107199E-2</v>
      </c>
      <c r="AX650" t="str">
        <f t="shared" ref="AX650:AX704" si="143">IF(H650=1,AW650,"")</f>
        <v/>
      </c>
      <c r="AY650">
        <f t="shared" ref="AY650:AY704" si="144">IF(I650=1,AW650,"")</f>
        <v>-5.8564036138107199E-2</v>
      </c>
      <c r="AZ650" t="str">
        <f t="shared" ref="AZ650:AZ704" si="145">IF(J650=1,AW650,"")</f>
        <v/>
      </c>
    </row>
    <row r="651" spans="1:52" x14ac:dyDescent="0.3">
      <c r="A651">
        <v>21</v>
      </c>
      <c r="B651" t="s">
        <v>36</v>
      </c>
      <c r="C651" t="s">
        <v>33</v>
      </c>
      <c r="D651" t="s">
        <v>34</v>
      </c>
      <c r="F651" s="22">
        <v>0</v>
      </c>
      <c r="G651" s="22">
        <f t="shared" si="138"/>
        <v>1</v>
      </c>
      <c r="H651" s="26">
        <f t="shared" si="139"/>
        <v>0</v>
      </c>
      <c r="I651">
        <f t="shared" si="140"/>
        <v>1</v>
      </c>
      <c r="J651">
        <f t="shared" si="133"/>
        <v>0</v>
      </c>
      <c r="K651">
        <f t="shared" si="141"/>
        <v>4</v>
      </c>
      <c r="L651">
        <f t="shared" si="142"/>
        <v>0</v>
      </c>
      <c r="M651" s="31">
        <f t="shared" si="134"/>
        <v>0</v>
      </c>
      <c r="N651" s="31">
        <f t="shared" si="134"/>
        <v>-0.16698613663967696</v>
      </c>
      <c r="O651" s="31">
        <f t="shared" si="134"/>
        <v>-0.17127488548853828</v>
      </c>
      <c r="P651" s="31">
        <f t="shared" si="134"/>
        <v>-0.70737007288222509</v>
      </c>
      <c r="Q651" s="31">
        <f t="shared" si="134"/>
        <v>-0.76467685667449525</v>
      </c>
      <c r="R651" s="31">
        <f t="shared" si="134"/>
        <v>-0.84326134968031663</v>
      </c>
      <c r="S651" s="31">
        <f t="shared" si="134"/>
        <v>-0.82984948416191462</v>
      </c>
      <c r="T651" s="31">
        <f t="shared" si="134"/>
        <v>-0.2366468303121986</v>
      </c>
      <c r="U651" s="31">
        <f t="shared" si="134"/>
        <v>-0.27557395034611343</v>
      </c>
      <c r="V651" s="31">
        <f t="shared" si="134"/>
        <v>-0.42504772095271731</v>
      </c>
      <c r="W651" s="31">
        <f t="shared" si="134"/>
        <v>-0.59905341207635654</v>
      </c>
      <c r="Y651" s="31">
        <f t="shared" si="135"/>
        <v>0</v>
      </c>
      <c r="Z651" s="31">
        <f t="shared" si="135"/>
        <v>-0.22190792516118193</v>
      </c>
      <c r="AA651" s="31">
        <f t="shared" si="135"/>
        <v>-0.23155529825706367</v>
      </c>
      <c r="AB651" s="31">
        <f t="shared" si="135"/>
        <v>-0.41636778258908758</v>
      </c>
      <c r="AC651" s="31">
        <f t="shared" si="135"/>
        <v>-0.57928396380609837</v>
      </c>
      <c r="AD651" s="31">
        <f t="shared" si="135"/>
        <v>-0.55508460137404436</v>
      </c>
      <c r="AE651" s="31">
        <f t="shared" si="135"/>
        <v>-0.55686405369721637</v>
      </c>
      <c r="AF651" s="31">
        <f t="shared" si="135"/>
        <v>-0.61031719256760231</v>
      </c>
      <c r="AG651" s="31">
        <f t="shared" si="135"/>
        <v>-0.43259454500341382</v>
      </c>
      <c r="AH651" s="31">
        <f t="shared" si="135"/>
        <v>-0.2614151336103086</v>
      </c>
      <c r="AI651" s="31">
        <f t="shared" si="135"/>
        <v>0.14465751575845393</v>
      </c>
      <c r="AK651" s="31">
        <f t="shared" si="136"/>
        <v>0</v>
      </c>
      <c r="AL651" s="31">
        <f t="shared" si="136"/>
        <v>-0.69552183495831621</v>
      </c>
      <c r="AM651" s="31">
        <f t="shared" si="136"/>
        <v>-0.70363826317509071</v>
      </c>
      <c r="AN651" s="31">
        <f t="shared" si="136"/>
        <v>-0.41636778258908758</v>
      </c>
      <c r="AO651" s="31">
        <f t="shared" si="136"/>
        <v>-0.81844376661837259</v>
      </c>
      <c r="AP651" s="31">
        <f t="shared" si="136"/>
        <v>-0.55508460137404436</v>
      </c>
      <c r="AQ651" s="31">
        <f t="shared" si="136"/>
        <v>-0.84135163852619821</v>
      </c>
      <c r="AR651" s="31">
        <f t="shared" si="136"/>
        <v>-0.73859845991040307</v>
      </c>
      <c r="AS651" s="31">
        <f t="shared" si="136"/>
        <v>-0.8707233853000661</v>
      </c>
      <c r="AT651" s="31">
        <f t="shared" si="136"/>
        <v>-0.2614151336103086</v>
      </c>
      <c r="AU651" s="31">
        <f t="shared" si="136"/>
        <v>-0.20060705873039777</v>
      </c>
      <c r="AW651">
        <f t="shared" si="137"/>
        <v>-0.12790195555663891</v>
      </c>
      <c r="AX651" t="str">
        <f t="shared" si="143"/>
        <v/>
      </c>
      <c r="AY651">
        <f t="shared" si="144"/>
        <v>-0.12790195555663891</v>
      </c>
      <c r="AZ651" t="str">
        <f t="shared" si="145"/>
        <v/>
      </c>
    </row>
    <row r="652" spans="1:52" x14ac:dyDescent="0.3">
      <c r="A652">
        <v>21</v>
      </c>
      <c r="B652" t="s">
        <v>37</v>
      </c>
      <c r="C652" t="s">
        <v>33</v>
      </c>
      <c r="D652" t="s">
        <v>34</v>
      </c>
      <c r="F652" s="22">
        <v>0</v>
      </c>
      <c r="G652" s="22">
        <f t="shared" si="138"/>
        <v>0</v>
      </c>
      <c r="H652" s="26">
        <f t="shared" si="139"/>
        <v>0</v>
      </c>
      <c r="I652">
        <f t="shared" si="140"/>
        <v>0</v>
      </c>
      <c r="J652">
        <f t="shared" si="133"/>
        <v>1</v>
      </c>
      <c r="K652">
        <f t="shared" si="141"/>
        <v>4</v>
      </c>
      <c r="L652">
        <f t="shared" si="142"/>
        <v>0</v>
      </c>
      <c r="M652" s="31">
        <f t="shared" si="134"/>
        <v>0</v>
      </c>
      <c r="N652" s="31">
        <f t="shared" si="134"/>
        <v>-0.43635848416529743</v>
      </c>
      <c r="O652" s="31">
        <f t="shared" si="134"/>
        <v>-0.42747331475345496</v>
      </c>
      <c r="P652" s="31">
        <f t="shared" si="134"/>
        <v>-0.76821985637448931</v>
      </c>
      <c r="Q652" s="31">
        <f t="shared" si="134"/>
        <v>-0.81862379523011941</v>
      </c>
      <c r="R652" s="31">
        <f t="shared" si="134"/>
        <v>-0.8179276361387634</v>
      </c>
      <c r="S652" s="31">
        <f t="shared" si="134"/>
        <v>-0.85824887483046308</v>
      </c>
      <c r="T652" s="31">
        <f t="shared" si="134"/>
        <v>-0.33252595877783192</v>
      </c>
      <c r="U652" s="31">
        <f t="shared" si="134"/>
        <v>-0.53560962602316775</v>
      </c>
      <c r="V652" s="31">
        <f t="shared" si="134"/>
        <v>9.7937364084048337E-2</v>
      </c>
      <c r="W652" s="31">
        <f t="shared" si="134"/>
        <v>-0.84410450492991407</v>
      </c>
      <c r="Y652" s="31">
        <f t="shared" si="135"/>
        <v>0</v>
      </c>
      <c r="Z652" s="31">
        <f t="shared" si="135"/>
        <v>-0.3980321877768222</v>
      </c>
      <c r="AA652" s="31">
        <f t="shared" si="135"/>
        <v>-0.39964687032986523</v>
      </c>
      <c r="AB652" s="31">
        <f t="shared" si="135"/>
        <v>-0.52647529630770762</v>
      </c>
      <c r="AC652" s="31">
        <f t="shared" si="135"/>
        <v>-0.65440498702554428</v>
      </c>
      <c r="AD652" s="31">
        <f t="shared" si="135"/>
        <v>-0.4520916411767768</v>
      </c>
      <c r="AE652" s="31">
        <f t="shared" si="135"/>
        <v>-0.5625468724141468</v>
      </c>
      <c r="AF652" s="31">
        <f t="shared" si="135"/>
        <v>-0.62666133306465455</v>
      </c>
      <c r="AG652" s="31">
        <f t="shared" si="135"/>
        <v>-0.66392214190995169</v>
      </c>
      <c r="AH652" s="31">
        <f t="shared" si="135"/>
        <v>-0.1188533603481232</v>
      </c>
      <c r="AI652" s="31">
        <f t="shared" si="135"/>
        <v>-0.27098396144873627</v>
      </c>
      <c r="AK652" s="31">
        <f t="shared" si="136"/>
        <v>0</v>
      </c>
      <c r="AL652" s="31">
        <f t="shared" si="136"/>
        <v>-0.79814518509923882</v>
      </c>
      <c r="AM652" s="31">
        <f t="shared" si="136"/>
        <v>-0.7974079674873904</v>
      </c>
      <c r="AN652" s="31">
        <f t="shared" si="136"/>
        <v>-0.52647529630770762</v>
      </c>
      <c r="AO652" s="31">
        <f t="shared" si="136"/>
        <v>-0.87644022808783051</v>
      </c>
      <c r="AP652" s="31">
        <f t="shared" si="136"/>
        <v>-0.4520916411767768</v>
      </c>
      <c r="AQ652" s="31">
        <f t="shared" si="136"/>
        <v>-0.85853045376719239</v>
      </c>
      <c r="AR652" s="31">
        <f t="shared" si="136"/>
        <v>-0.78730112443994926</v>
      </c>
      <c r="AS652" s="31">
        <f t="shared" si="136"/>
        <v>-0.91903314272676484</v>
      </c>
      <c r="AT652" s="31">
        <f t="shared" si="136"/>
        <v>-0.1188533603481232</v>
      </c>
      <c r="AU652" s="31">
        <f t="shared" si="136"/>
        <v>-0.51852825418984649</v>
      </c>
      <c r="AW652">
        <f t="shared" si="137"/>
        <v>0.11627095377051599</v>
      </c>
      <c r="AX652" t="str">
        <f t="shared" si="143"/>
        <v/>
      </c>
      <c r="AY652" t="str">
        <f t="shared" si="144"/>
        <v/>
      </c>
      <c r="AZ652">
        <f t="shared" si="145"/>
        <v>0.11627095377051599</v>
      </c>
    </row>
    <row r="653" spans="1:52" x14ac:dyDescent="0.3">
      <c r="A653">
        <v>21</v>
      </c>
      <c r="B653" t="s">
        <v>38</v>
      </c>
      <c r="C653" t="s">
        <v>33</v>
      </c>
      <c r="D653" t="s">
        <v>34</v>
      </c>
      <c r="F653" s="22">
        <v>0</v>
      </c>
      <c r="G653" s="22">
        <f t="shared" si="138"/>
        <v>1</v>
      </c>
      <c r="H653" s="26">
        <f t="shared" si="139"/>
        <v>0</v>
      </c>
      <c r="I653">
        <f t="shared" si="140"/>
        <v>0</v>
      </c>
      <c r="J653">
        <f t="shared" si="133"/>
        <v>1</v>
      </c>
      <c r="K653">
        <f t="shared" si="141"/>
        <v>4</v>
      </c>
      <c r="L653">
        <f t="shared" si="142"/>
        <v>0</v>
      </c>
      <c r="M653" s="31">
        <f t="shared" si="134"/>
        <v>0</v>
      </c>
      <c r="N653" s="31">
        <f t="shared" si="134"/>
        <v>-0.28431291890019889</v>
      </c>
      <c r="O653" s="31">
        <f t="shared" si="134"/>
        <v>-0.27881596991951224</v>
      </c>
      <c r="P653" s="31">
        <f t="shared" si="134"/>
        <v>1.101226466960215</v>
      </c>
      <c r="Q653" s="31">
        <f t="shared" si="134"/>
        <v>-0.65170545225517496</v>
      </c>
      <c r="R653" s="31">
        <f t="shared" si="134"/>
        <v>-1.7435865222604711E-2</v>
      </c>
      <c r="S653" s="31">
        <f t="shared" si="134"/>
        <v>-0.68208195309707509</v>
      </c>
      <c r="T653" s="31">
        <f t="shared" si="134"/>
        <v>2.180240835129331</v>
      </c>
      <c r="U653" s="31">
        <f t="shared" si="134"/>
        <v>1.3458488960240858</v>
      </c>
      <c r="V653" s="31">
        <f t="shared" si="134"/>
        <v>4.584740067163005</v>
      </c>
      <c r="W653" s="31">
        <f t="shared" si="134"/>
        <v>-0.47352308929811271</v>
      </c>
      <c r="Y653" s="31">
        <f t="shared" si="135"/>
        <v>0</v>
      </c>
      <c r="Z653" s="31">
        <f t="shared" si="135"/>
        <v>-0.2878677282218372</v>
      </c>
      <c r="AA653" s="31">
        <f t="shared" si="135"/>
        <v>-0.29652010855945654</v>
      </c>
      <c r="AB653" s="31">
        <f t="shared" si="135"/>
        <v>0.71092848536899289</v>
      </c>
      <c r="AC653" s="31">
        <f t="shared" si="135"/>
        <v>-0.4322876661575531</v>
      </c>
      <c r="AD653" s="31">
        <f t="shared" si="135"/>
        <v>0.65472004560529906</v>
      </c>
      <c r="AE653" s="31">
        <f t="shared" si="135"/>
        <v>-0.35935533664019675</v>
      </c>
      <c r="AF653" s="31">
        <f t="shared" si="135"/>
        <v>0.28555878084009739</v>
      </c>
      <c r="AG653" s="31">
        <f t="shared" si="135"/>
        <v>0.27932103444363793</v>
      </c>
      <c r="AH653" s="31">
        <f t="shared" si="135"/>
        <v>1.8087510988013273</v>
      </c>
      <c r="AI653" s="31">
        <f t="shared" si="135"/>
        <v>0.30066788931561672</v>
      </c>
      <c r="AK653" s="31">
        <f t="shared" si="136"/>
        <v>0</v>
      </c>
      <c r="AL653" s="31">
        <f t="shared" si="136"/>
        <v>-0.70238893697182703</v>
      </c>
      <c r="AM653" s="31">
        <f t="shared" si="136"/>
        <v>-0.70752412387230668</v>
      </c>
      <c r="AN653" s="31">
        <f t="shared" si="136"/>
        <v>0.71092848536899289</v>
      </c>
      <c r="AO653" s="31">
        <f t="shared" si="136"/>
        <v>-0.77571924838765127</v>
      </c>
      <c r="AP653" s="31">
        <f t="shared" si="136"/>
        <v>0.65472004560529906</v>
      </c>
      <c r="AQ653" s="31">
        <f t="shared" si="136"/>
        <v>-0.75713434461651619</v>
      </c>
      <c r="AR653" s="31">
        <f t="shared" si="136"/>
        <v>-0.3221064865752945</v>
      </c>
      <c r="AS653" s="31">
        <f t="shared" si="136"/>
        <v>-0.75953186496680414</v>
      </c>
      <c r="AT653" s="31">
        <f t="shared" si="136"/>
        <v>1.8087510988013273</v>
      </c>
      <c r="AU653" s="31">
        <f t="shared" si="136"/>
        <v>-0.16243133263193713</v>
      </c>
      <c r="AW653">
        <f t="shared" si="137"/>
        <v>0.23808717767835699</v>
      </c>
      <c r="AX653" t="str">
        <f t="shared" si="143"/>
        <v/>
      </c>
      <c r="AY653" t="str">
        <f t="shared" si="144"/>
        <v/>
      </c>
      <c r="AZ653">
        <f t="shared" si="145"/>
        <v>0.23808717767835699</v>
      </c>
    </row>
    <row r="654" spans="1:52" x14ac:dyDescent="0.3">
      <c r="A654">
        <v>21</v>
      </c>
      <c r="B654" t="s">
        <v>39</v>
      </c>
      <c r="C654" t="s">
        <v>33</v>
      </c>
      <c r="D654" t="s">
        <v>34</v>
      </c>
      <c r="F654" s="22">
        <v>0</v>
      </c>
      <c r="G654" s="22">
        <f t="shared" si="138"/>
        <v>0</v>
      </c>
      <c r="H654" s="26">
        <f t="shared" si="139"/>
        <v>0</v>
      </c>
      <c r="I654">
        <f t="shared" si="140"/>
        <v>0</v>
      </c>
      <c r="J654">
        <f t="shared" si="133"/>
        <v>1</v>
      </c>
      <c r="K654">
        <f t="shared" si="141"/>
        <v>4</v>
      </c>
      <c r="L654">
        <f t="shared" si="142"/>
        <v>0</v>
      </c>
      <c r="M654" s="31">
        <f t="shared" si="134"/>
        <v>0</v>
      </c>
      <c r="N654" s="31">
        <f t="shared" si="134"/>
        <v>0.87674714047599567</v>
      </c>
      <c r="O654" s="31">
        <f t="shared" si="134"/>
        <v>0.86693583647247641</v>
      </c>
      <c r="P654" s="31">
        <f t="shared" si="134"/>
        <v>-4.3702989867791572E-2</v>
      </c>
      <c r="Q654" s="31">
        <f t="shared" si="134"/>
        <v>-0.12667301992725571</v>
      </c>
      <c r="R654" s="31">
        <f t="shared" si="134"/>
        <v>-0.25520421268982402</v>
      </c>
      <c r="S654" s="31">
        <f t="shared" si="134"/>
        <v>0.59596202236785201</v>
      </c>
      <c r="T654" s="31">
        <f t="shared" si="134"/>
        <v>-0.27602210269567201</v>
      </c>
      <c r="U654" s="31">
        <f t="shared" si="134"/>
        <v>-7.3202745570619912E-2</v>
      </c>
      <c r="V654" s="31">
        <f t="shared" si="134"/>
        <v>2.64582447808667</v>
      </c>
      <c r="W654" s="31">
        <f t="shared" si="134"/>
        <v>0.69196041836503042</v>
      </c>
      <c r="Y654" s="31">
        <f t="shared" si="135"/>
        <v>0</v>
      </c>
      <c r="Z654" s="31">
        <f t="shared" si="135"/>
        <v>0.37298448472038709</v>
      </c>
      <c r="AA654" s="31">
        <f t="shared" si="135"/>
        <v>0.35170404927733762</v>
      </c>
      <c r="AB654" s="31">
        <f t="shared" si="135"/>
        <v>0.20369135598044641</v>
      </c>
      <c r="AC654" s="31">
        <f t="shared" si="135"/>
        <v>-0.36920200935930642</v>
      </c>
      <c r="AD654" s="31">
        <f t="shared" si="135"/>
        <v>5.9698632457870181E-2</v>
      </c>
      <c r="AE654" s="31">
        <f t="shared" si="135"/>
        <v>0.15601892466951497</v>
      </c>
      <c r="AF654" s="31">
        <f t="shared" si="135"/>
        <v>-0.67801345977888139</v>
      </c>
      <c r="AG654" s="31">
        <f t="shared" si="135"/>
        <v>-0.22029758272007932</v>
      </c>
      <c r="AH654" s="31">
        <f t="shared" si="135"/>
        <v>0.37453441123578718</v>
      </c>
      <c r="AI654" s="31">
        <f t="shared" si="135"/>
        <v>1.7041805812251207</v>
      </c>
      <c r="AK654" s="31">
        <f t="shared" si="136"/>
        <v>0</v>
      </c>
      <c r="AL654" s="31">
        <f t="shared" si="136"/>
        <v>-0.5719342296890122</v>
      </c>
      <c r="AM654" s="31">
        <f t="shared" si="136"/>
        <v>-0.58265783320346942</v>
      </c>
      <c r="AN654" s="31">
        <f t="shared" si="136"/>
        <v>0.20369135598044641</v>
      </c>
      <c r="AO654" s="31">
        <f t="shared" si="136"/>
        <v>-0.78425356966304061</v>
      </c>
      <c r="AP654" s="31">
        <f t="shared" si="136"/>
        <v>5.9698632457870181E-2</v>
      </c>
      <c r="AQ654" s="31">
        <f t="shared" si="136"/>
        <v>-0.6872425268797745</v>
      </c>
      <c r="AR654" s="31">
        <f t="shared" si="136"/>
        <v>-0.78413246592776142</v>
      </c>
      <c r="AS654" s="31">
        <f t="shared" si="136"/>
        <v>-0.85804362487216346</v>
      </c>
      <c r="AT654" s="31">
        <f t="shared" si="136"/>
        <v>0.37453441123578718</v>
      </c>
      <c r="AU654" s="31">
        <f t="shared" si="136"/>
        <v>1.2017006231044134</v>
      </c>
      <c r="AW654">
        <f t="shared" si="137"/>
        <v>8.9505628453601299E-2</v>
      </c>
      <c r="AX654" t="str">
        <f t="shared" si="143"/>
        <v/>
      </c>
      <c r="AY654" t="str">
        <f t="shared" si="144"/>
        <v/>
      </c>
      <c r="AZ654">
        <f t="shared" si="145"/>
        <v>8.9505628453601299E-2</v>
      </c>
    </row>
    <row r="655" spans="1:52" x14ac:dyDescent="0.3">
      <c r="A655">
        <v>21</v>
      </c>
      <c r="B655" t="s">
        <v>40</v>
      </c>
      <c r="C655" t="s">
        <v>33</v>
      </c>
      <c r="D655" t="s">
        <v>34</v>
      </c>
      <c r="F655" s="22">
        <v>0</v>
      </c>
      <c r="G655" s="22">
        <f t="shared" si="138"/>
        <v>0</v>
      </c>
      <c r="H655" s="26">
        <f t="shared" si="139"/>
        <v>0</v>
      </c>
      <c r="I655">
        <f t="shared" si="140"/>
        <v>0</v>
      </c>
      <c r="J655">
        <f t="shared" si="133"/>
        <v>1</v>
      </c>
      <c r="K655">
        <f t="shared" si="141"/>
        <v>4</v>
      </c>
      <c r="L655">
        <f t="shared" si="142"/>
        <v>0</v>
      </c>
      <c r="M655" s="31">
        <f t="shared" si="134"/>
        <v>0</v>
      </c>
      <c r="N655" s="31">
        <f t="shared" si="134"/>
        <v>1.6964346851262972E-2</v>
      </c>
      <c r="O655" s="31">
        <f t="shared" si="134"/>
        <v>2.2336822361500835E-2</v>
      </c>
      <c r="P655" s="31">
        <f t="shared" si="134"/>
        <v>-0.11372265649739086</v>
      </c>
      <c r="Q655" s="31">
        <f t="shared" si="134"/>
        <v>-0.62680470096865337</v>
      </c>
      <c r="R655" s="31">
        <f t="shared" si="134"/>
        <v>-0.70559680189425966</v>
      </c>
      <c r="S655" s="31">
        <f t="shared" si="134"/>
        <v>-0.75768824404953172</v>
      </c>
      <c r="T655" s="31">
        <f t="shared" si="134"/>
        <v>1.5728598026703695</v>
      </c>
      <c r="U655" s="31">
        <f t="shared" si="134"/>
        <v>0.87531318407686964</v>
      </c>
      <c r="V655" s="31">
        <f t="shared" si="134"/>
        <v>-0.64294175810282372</v>
      </c>
      <c r="W655" s="31">
        <f t="shared" si="134"/>
        <v>-0.72852628152201682</v>
      </c>
      <c r="Y655" s="31">
        <f t="shared" si="135"/>
        <v>0</v>
      </c>
      <c r="Z655" s="31">
        <f t="shared" si="135"/>
        <v>-3.3426784622954051E-2</v>
      </c>
      <c r="AA655" s="31">
        <f t="shared" si="135"/>
        <v>-4.7837264148837919E-2</v>
      </c>
      <c r="AB655" s="31">
        <f t="shared" si="135"/>
        <v>0.11211536978044224</v>
      </c>
      <c r="AC655" s="31">
        <f t="shared" si="135"/>
        <v>-0.34911395204621837</v>
      </c>
      <c r="AD655" s="31">
        <f t="shared" si="135"/>
        <v>-7.6609954229145627E-2</v>
      </c>
      <c r="AE655" s="31">
        <f t="shared" si="135"/>
        <v>-0.13575473321632414</v>
      </c>
      <c r="AF655" s="31">
        <f t="shared" si="135"/>
        <v>0.1021355491396429</v>
      </c>
      <c r="AG655" s="31">
        <f t="shared" si="135"/>
        <v>8.3608232543159453E-2</v>
      </c>
      <c r="AH655" s="31">
        <f t="shared" si="135"/>
        <v>0.41923226727727175</v>
      </c>
      <c r="AI655" s="31">
        <f t="shared" si="135"/>
        <v>0.31137691751709956</v>
      </c>
      <c r="AK655" s="31">
        <f t="shared" si="136"/>
        <v>0</v>
      </c>
      <c r="AL655" s="31">
        <f t="shared" si="136"/>
        <v>-0.60512819474076862</v>
      </c>
      <c r="AM655" s="31">
        <f t="shared" si="136"/>
        <v>-0.61559234008851471</v>
      </c>
      <c r="AN655" s="31">
        <f t="shared" si="136"/>
        <v>0.11211536978044224</v>
      </c>
      <c r="AO655" s="31">
        <f t="shared" si="136"/>
        <v>-0.74227790088668411</v>
      </c>
      <c r="AP655" s="31">
        <f t="shared" si="136"/>
        <v>-7.6609954229145627E-2</v>
      </c>
      <c r="AQ655" s="31">
        <f t="shared" si="136"/>
        <v>-0.71996446404733783</v>
      </c>
      <c r="AR655" s="31">
        <f t="shared" si="136"/>
        <v>-0.36444393233620598</v>
      </c>
      <c r="AS655" s="31">
        <f t="shared" si="136"/>
        <v>-0.75416240713333105</v>
      </c>
      <c r="AT655" s="31">
        <f t="shared" si="136"/>
        <v>0.41923226727727175</v>
      </c>
      <c r="AU655" s="31">
        <f t="shared" si="136"/>
        <v>-0.17671673213541167</v>
      </c>
      <c r="AW655">
        <f t="shared" si="137"/>
        <v>0.14655347955597331</v>
      </c>
      <c r="AX655" t="str">
        <f t="shared" si="143"/>
        <v/>
      </c>
      <c r="AY655" t="str">
        <f t="shared" si="144"/>
        <v/>
      </c>
      <c r="AZ655">
        <f t="shared" si="145"/>
        <v>0.14655347955597331</v>
      </c>
    </row>
    <row r="656" spans="1:52" x14ac:dyDescent="0.3">
      <c r="A656">
        <v>21</v>
      </c>
      <c r="B656" t="s">
        <v>41</v>
      </c>
      <c r="C656" t="s">
        <v>33</v>
      </c>
      <c r="D656" t="s">
        <v>34</v>
      </c>
      <c r="F656" s="22">
        <v>0</v>
      </c>
      <c r="G656" s="22">
        <f t="shared" si="138"/>
        <v>1</v>
      </c>
      <c r="H656" s="26">
        <f t="shared" si="139"/>
        <v>0</v>
      </c>
      <c r="I656">
        <f t="shared" si="140"/>
        <v>1</v>
      </c>
      <c r="J656">
        <f t="shared" si="133"/>
        <v>0</v>
      </c>
      <c r="K656">
        <f t="shared" si="141"/>
        <v>4</v>
      </c>
      <c r="L656">
        <f t="shared" si="142"/>
        <v>0</v>
      </c>
      <c r="M656" s="31">
        <f t="shared" si="134"/>
        <v>0</v>
      </c>
      <c r="N656" s="31">
        <f t="shared" si="134"/>
        <v>1.8048358107477152</v>
      </c>
      <c r="O656" s="31">
        <f t="shared" si="134"/>
        <v>1.8118643614314478</v>
      </c>
      <c r="P656" s="31">
        <f t="shared" si="134"/>
        <v>-0.66093531792289606</v>
      </c>
      <c r="Q656" s="31">
        <f t="shared" si="134"/>
        <v>-0.38757282989726954</v>
      </c>
      <c r="R656" s="31">
        <f t="shared" si="134"/>
        <v>-0.7642580295191258</v>
      </c>
      <c r="S656" s="31">
        <f t="shared" si="134"/>
        <v>-0.50600056448744435</v>
      </c>
      <c r="T656" s="31">
        <f t="shared" si="134"/>
        <v>1.3238523749917372</v>
      </c>
      <c r="U656" s="31">
        <f t="shared" si="134"/>
        <v>1.3783303972291852</v>
      </c>
      <c r="V656" s="31">
        <f t="shared" si="134"/>
        <v>-0.80032148504265643</v>
      </c>
      <c r="W656" s="31">
        <f t="shared" si="134"/>
        <v>-0.16758483312471081</v>
      </c>
      <c r="Y656" s="31">
        <f t="shared" si="135"/>
        <v>0</v>
      </c>
      <c r="Z656" s="31">
        <f t="shared" si="135"/>
        <v>1.0509295251341817</v>
      </c>
      <c r="AA656" s="31">
        <f t="shared" si="135"/>
        <v>1.0405543490267952</v>
      </c>
      <c r="AB656" s="31">
        <f t="shared" si="135"/>
        <v>-0.33552555757349317</v>
      </c>
      <c r="AC656" s="31">
        <f t="shared" si="135"/>
        <v>-6.5369627382419915E-2</v>
      </c>
      <c r="AD656" s="31">
        <f t="shared" si="135"/>
        <v>-1.1826530244752378E-2</v>
      </c>
      <c r="AE656" s="31">
        <f t="shared" si="135"/>
        <v>0.24557752808911615</v>
      </c>
      <c r="AF656" s="31">
        <f t="shared" si="135"/>
        <v>-0.26802035259664775</v>
      </c>
      <c r="AG656" s="31">
        <f t="shared" si="135"/>
        <v>0.38748619750433783</v>
      </c>
      <c r="AH656" s="31">
        <f t="shared" si="135"/>
        <v>-4.5516322953646958E-2</v>
      </c>
      <c r="AI656" s="31">
        <f t="shared" si="135"/>
        <v>2.0022437864938878</v>
      </c>
      <c r="AK656" s="31">
        <f t="shared" si="136"/>
        <v>0</v>
      </c>
      <c r="AL656" s="31">
        <f t="shared" si="136"/>
        <v>-0.44381134201841799</v>
      </c>
      <c r="AM656" s="31">
        <f t="shared" si="136"/>
        <v>-0.44407912950206746</v>
      </c>
      <c r="AN656" s="31">
        <f t="shared" si="136"/>
        <v>-0.33552555757349317</v>
      </c>
      <c r="AO656" s="31">
        <f t="shared" si="136"/>
        <v>-0.66271285250817957</v>
      </c>
      <c r="AP656" s="31">
        <f t="shared" si="136"/>
        <v>-1.1826530244752378E-2</v>
      </c>
      <c r="AQ656" s="31">
        <f t="shared" si="136"/>
        <v>-0.60887868460675421</v>
      </c>
      <c r="AR656" s="31">
        <f t="shared" si="136"/>
        <v>-0.52931615140057753</v>
      </c>
      <c r="AS656" s="31">
        <f t="shared" si="136"/>
        <v>-0.73237441838843631</v>
      </c>
      <c r="AT656" s="31">
        <f t="shared" si="136"/>
        <v>-4.5516322953646958E-2</v>
      </c>
      <c r="AU656" s="31">
        <f t="shared" si="136"/>
        <v>1.1719629802770217</v>
      </c>
      <c r="AW656">
        <f t="shared" si="137"/>
        <v>-5.1621185983610797E-2</v>
      </c>
      <c r="AX656" t="str">
        <f t="shared" si="143"/>
        <v/>
      </c>
      <c r="AY656">
        <f t="shared" si="144"/>
        <v>-5.1621185983610797E-2</v>
      </c>
      <c r="AZ656" t="str">
        <f t="shared" si="145"/>
        <v/>
      </c>
    </row>
    <row r="657" spans="1:52" s="42" customFormat="1" x14ac:dyDescent="0.3">
      <c r="A657">
        <v>21</v>
      </c>
      <c r="B657" t="s">
        <v>42</v>
      </c>
      <c r="C657" t="s">
        <v>33</v>
      </c>
      <c r="D657" t="s">
        <v>34</v>
      </c>
      <c r="E657"/>
      <c r="F657" s="22">
        <v>0</v>
      </c>
      <c r="G657" s="22">
        <f t="shared" si="138"/>
        <v>1</v>
      </c>
      <c r="H657" s="26">
        <f t="shared" si="139"/>
        <v>0</v>
      </c>
      <c r="I657">
        <f t="shared" si="140"/>
        <v>1</v>
      </c>
      <c r="J657">
        <f t="shared" si="133"/>
        <v>0</v>
      </c>
      <c r="K657">
        <f t="shared" si="141"/>
        <v>4</v>
      </c>
      <c r="L657">
        <f t="shared" si="142"/>
        <v>0</v>
      </c>
      <c r="M657" s="31">
        <f t="shared" si="134"/>
        <v>0</v>
      </c>
      <c r="N657" s="31">
        <f t="shared" si="134"/>
        <v>0.45005374769142165</v>
      </c>
      <c r="O657" s="31">
        <f t="shared" si="134"/>
        <v>0.4682701442454601</v>
      </c>
      <c r="P657" s="31">
        <f t="shared" si="134"/>
        <v>-0.1633415366362202</v>
      </c>
      <c r="Q657" s="31">
        <f t="shared" si="134"/>
        <v>-0.3922167302593933</v>
      </c>
      <c r="R657" s="31">
        <f t="shared" si="134"/>
        <v>0.24861054667390722</v>
      </c>
      <c r="S657" s="31">
        <f t="shared" si="134"/>
        <v>0.16894424973195057</v>
      </c>
      <c r="T657" s="31">
        <f t="shared" si="134"/>
        <v>-0.42233157152370249</v>
      </c>
      <c r="U657" s="31">
        <f t="shared" si="134"/>
        <v>-0.38819349077045162</v>
      </c>
      <c r="V657" s="31">
        <f t="shared" si="134"/>
        <v>0.92977885072840427</v>
      </c>
      <c r="W657" s="31">
        <f t="shared" si="134"/>
        <v>0.30935783996864608</v>
      </c>
      <c r="X657"/>
      <c r="Y657" s="31">
        <f t="shared" si="135"/>
        <v>0</v>
      </c>
      <c r="Z657" s="31">
        <f t="shared" si="135"/>
        <v>0.13930004444396585</v>
      </c>
      <c r="AA657" s="31">
        <f t="shared" si="135"/>
        <v>0.13434028764541014</v>
      </c>
      <c r="AB657" s="31">
        <f t="shared" si="135"/>
        <v>3.8289460695481135E-2</v>
      </c>
      <c r="AC657" s="31">
        <f t="shared" si="135"/>
        <v>-0.34860913787454995</v>
      </c>
      <c r="AD657" s="31">
        <f t="shared" si="135"/>
        <v>0.29593142223954971</v>
      </c>
      <c r="AE657" s="31">
        <f t="shared" si="135"/>
        <v>0.12230633597608867</v>
      </c>
      <c r="AF657" s="31">
        <f t="shared" si="135"/>
        <v>-0.73560030602810023</v>
      </c>
      <c r="AG657" s="31">
        <f t="shared" si="135"/>
        <v>-0.52305807021889916</v>
      </c>
      <c r="AH657" s="31">
        <f t="shared" si="135"/>
        <v>0.25245965122383629</v>
      </c>
      <c r="AI657" s="31">
        <f t="shared" si="135"/>
        <v>1.3937436448633207</v>
      </c>
      <c r="AK657" s="31">
        <f t="shared" si="136"/>
        <v>0</v>
      </c>
      <c r="AL657" s="31">
        <f t="shared" si="136"/>
        <v>-0.61504742719301142</v>
      </c>
      <c r="AM657" s="31">
        <f t="shared" si="136"/>
        <v>-0.61043320381831168</v>
      </c>
      <c r="AN657" s="31">
        <f t="shared" si="136"/>
        <v>3.8289460695481135E-2</v>
      </c>
      <c r="AO657" s="31">
        <f t="shared" si="136"/>
        <v>-0.7548956787004889</v>
      </c>
      <c r="AP657" s="31">
        <f t="shared" si="136"/>
        <v>0.29593142223954971</v>
      </c>
      <c r="AQ657" s="31">
        <f t="shared" si="136"/>
        <v>-0.62683173841303663</v>
      </c>
      <c r="AR657" s="31">
        <f t="shared" si="136"/>
        <v>-0.83435281454902277</v>
      </c>
      <c r="AS657" s="31">
        <f t="shared" si="136"/>
        <v>-0.91419922627060402</v>
      </c>
      <c r="AT657" s="31">
        <f t="shared" si="136"/>
        <v>0.25245965122383629</v>
      </c>
      <c r="AU657" s="31">
        <f t="shared" si="136"/>
        <v>0.96317100697522839</v>
      </c>
      <c r="AW657">
        <f t="shared" si="137"/>
        <v>-5.1621185983610797E-2</v>
      </c>
      <c r="AX657" t="str">
        <f t="shared" si="143"/>
        <v/>
      </c>
      <c r="AY657">
        <f t="shared" si="144"/>
        <v>-5.1621185983610797E-2</v>
      </c>
      <c r="AZ657" t="str">
        <f t="shared" si="145"/>
        <v/>
      </c>
    </row>
    <row r="658" spans="1:52" s="42" customFormat="1" x14ac:dyDescent="0.3">
      <c r="A658">
        <v>21</v>
      </c>
      <c r="B658" t="s">
        <v>43</v>
      </c>
      <c r="C658" t="s">
        <v>33</v>
      </c>
      <c r="D658" t="s">
        <v>34</v>
      </c>
      <c r="E658"/>
      <c r="F658" s="22">
        <v>0</v>
      </c>
      <c r="G658" s="22">
        <f t="shared" si="138"/>
        <v>0</v>
      </c>
      <c r="H658" s="26">
        <f t="shared" si="139"/>
        <v>0</v>
      </c>
      <c r="I658">
        <f t="shared" si="140"/>
        <v>0</v>
      </c>
      <c r="J658">
        <f t="shared" si="133"/>
        <v>1</v>
      </c>
      <c r="K658">
        <f t="shared" si="141"/>
        <v>4</v>
      </c>
      <c r="L658">
        <f t="shared" si="142"/>
        <v>0</v>
      </c>
      <c r="M658" s="31">
        <f t="shared" si="134"/>
        <v>0</v>
      </c>
      <c r="N658" s="31">
        <f t="shared" si="134"/>
        <v>-0.27908463121923804</v>
      </c>
      <c r="O658" s="31">
        <f t="shared" si="134"/>
        <v>-0.27670432277657137</v>
      </c>
      <c r="P658" s="31">
        <f t="shared" si="134"/>
        <v>0.59760248035328123</v>
      </c>
      <c r="Q658" s="31">
        <f t="shared" si="134"/>
        <v>-0.41722000903237955</v>
      </c>
      <c r="R658" s="31">
        <f t="shared" si="134"/>
        <v>0.19847266460423213</v>
      </c>
      <c r="S658" s="31">
        <f t="shared" si="134"/>
        <v>-0.45551262094791056</v>
      </c>
      <c r="T658" s="31">
        <f t="shared" si="134"/>
        <v>-0.35049997362277896</v>
      </c>
      <c r="U658" s="31">
        <f t="shared" si="134"/>
        <v>-0.46791907544041472</v>
      </c>
      <c r="V658" s="31">
        <f t="shared" si="134"/>
        <v>2.4039016948186247</v>
      </c>
      <c r="W658" s="31">
        <f t="shared" si="134"/>
        <v>5.0530995821190812E-2</v>
      </c>
      <c r="X658"/>
      <c r="Y658" s="31">
        <f t="shared" si="135"/>
        <v>0</v>
      </c>
      <c r="Z658" s="31">
        <f t="shared" si="135"/>
        <v>-0.33421660456086577</v>
      </c>
      <c r="AA658" s="31">
        <f t="shared" si="135"/>
        <v>-0.33924669199032126</v>
      </c>
      <c r="AB658" s="31">
        <f t="shared" si="135"/>
        <v>0.63030706084829857</v>
      </c>
      <c r="AC658" s="31">
        <f t="shared" si="135"/>
        <v>-0.30925635305922783</v>
      </c>
      <c r="AD658" s="31">
        <f t="shared" si="135"/>
        <v>0.45561151443948111</v>
      </c>
      <c r="AE658" s="31">
        <f t="shared" si="135"/>
        <v>-0.23842495803221103</v>
      </c>
      <c r="AF658" s="31">
        <f t="shared" si="135"/>
        <v>-0.60081901974899699</v>
      </c>
      <c r="AG658" s="31">
        <f t="shared" si="135"/>
        <v>-0.54778471497703596</v>
      </c>
      <c r="AH658" s="31">
        <f t="shared" si="135"/>
        <v>0.53262594484215187</v>
      </c>
      <c r="AI658" s="31">
        <f t="shared" si="135"/>
        <v>0.18339908445621986</v>
      </c>
      <c r="AK658" s="31">
        <f t="shared" si="136"/>
        <v>0</v>
      </c>
      <c r="AL658" s="31">
        <f t="shared" si="136"/>
        <v>-0.6917560124395139</v>
      </c>
      <c r="AM658" s="31">
        <f t="shared" si="136"/>
        <v>-0.69466160342709382</v>
      </c>
      <c r="AN658" s="31">
        <f t="shared" si="136"/>
        <v>0.63030706084829857</v>
      </c>
      <c r="AO658" s="31">
        <f t="shared" si="136"/>
        <v>-0.64240914444453845</v>
      </c>
      <c r="AP658" s="31">
        <f t="shared" si="136"/>
        <v>0.45561151443948111</v>
      </c>
      <c r="AQ658" s="31">
        <f t="shared" si="136"/>
        <v>-0.65480273442403636</v>
      </c>
      <c r="AR658" s="31">
        <f t="shared" si="136"/>
        <v>-0.77870352486853212</v>
      </c>
      <c r="AS658" s="31">
        <f t="shared" si="136"/>
        <v>-0.90217127983286216</v>
      </c>
      <c r="AT658" s="31">
        <f t="shared" si="136"/>
        <v>0.53262594484215187</v>
      </c>
      <c r="AU658" s="31">
        <f t="shared" si="136"/>
        <v>-0.13536294752175612</v>
      </c>
      <c r="AW658">
        <f t="shared" si="137"/>
        <v>0.14655347955597331</v>
      </c>
      <c r="AX658" t="str">
        <f t="shared" si="143"/>
        <v/>
      </c>
      <c r="AY658" t="str">
        <f t="shared" si="144"/>
        <v/>
      </c>
      <c r="AZ658">
        <f t="shared" si="145"/>
        <v>0.14655347955597331</v>
      </c>
    </row>
    <row r="659" spans="1:52" s="42" customFormat="1" x14ac:dyDescent="0.3">
      <c r="A659">
        <v>21</v>
      </c>
      <c r="B659" t="s">
        <v>44</v>
      </c>
      <c r="C659" t="s">
        <v>33</v>
      </c>
      <c r="D659" t="s">
        <v>34</v>
      </c>
      <c r="E659"/>
      <c r="F659" s="22">
        <v>0</v>
      </c>
      <c r="G659" s="22">
        <f t="shared" si="138"/>
        <v>0</v>
      </c>
      <c r="H659" s="26">
        <f t="shared" si="139"/>
        <v>0</v>
      </c>
      <c r="I659">
        <f t="shared" si="140"/>
        <v>0</v>
      </c>
      <c r="J659">
        <f t="shared" si="133"/>
        <v>1</v>
      </c>
      <c r="K659">
        <f t="shared" si="141"/>
        <v>4</v>
      </c>
      <c r="L659">
        <f t="shared" si="142"/>
        <v>0</v>
      </c>
      <c r="M659" s="31">
        <f t="shared" si="134"/>
        <v>0</v>
      </c>
      <c r="N659" s="31">
        <f t="shared" si="134"/>
        <v>0.24644076133797296</v>
      </c>
      <c r="O659" s="31">
        <f t="shared" si="134"/>
        <v>0.24542706553714017</v>
      </c>
      <c r="P659" s="31">
        <f t="shared" si="134"/>
        <v>-1.5293312932749242E-2</v>
      </c>
      <c r="Q659" s="31">
        <f t="shared" si="134"/>
        <v>-0.34842213023545637</v>
      </c>
      <c r="R659" s="31">
        <f t="shared" si="134"/>
        <v>-0.37032540127804486</v>
      </c>
      <c r="S659" s="31">
        <f t="shared" si="134"/>
        <v>-0.50744332794818425</v>
      </c>
      <c r="T659" s="31">
        <f t="shared" si="134"/>
        <v>-0.10660228765914202</v>
      </c>
      <c r="U659" s="31">
        <f t="shared" si="134"/>
        <v>-0.14340382583080563</v>
      </c>
      <c r="V659" s="31">
        <f t="shared" si="134"/>
        <v>0.25682964791047946</v>
      </c>
      <c r="W659" s="31">
        <f t="shared" si="134"/>
        <v>-5.271904282627244E-2</v>
      </c>
      <c r="X659"/>
      <c r="Y659" s="31">
        <f t="shared" si="135"/>
        <v>0</v>
      </c>
      <c r="Z659" s="31">
        <f t="shared" si="135"/>
        <v>7.5214034666330615E-2</v>
      </c>
      <c r="AA659" s="31">
        <f t="shared" si="135"/>
        <v>5.7584120519764796E-2</v>
      </c>
      <c r="AB659" s="31">
        <f t="shared" si="135"/>
        <v>-0.28805373301091836</v>
      </c>
      <c r="AC659" s="31">
        <f t="shared" si="135"/>
        <v>-0.50504128063689591</v>
      </c>
      <c r="AD659" s="31">
        <f t="shared" si="135"/>
        <v>-0.30692489722722954</v>
      </c>
      <c r="AE659" s="31">
        <f t="shared" si="135"/>
        <v>-0.38657909542273711</v>
      </c>
      <c r="AF659" s="31">
        <f t="shared" si="135"/>
        <v>-0.56562685154596293</v>
      </c>
      <c r="AG659" s="31">
        <f t="shared" si="135"/>
        <v>-0.35174100734649871</v>
      </c>
      <c r="AH659" s="31">
        <f t="shared" si="135"/>
        <v>-5.9019078847107088E-3</v>
      </c>
      <c r="AI659" s="31">
        <f t="shared" si="135"/>
        <v>0.48326288845440929</v>
      </c>
      <c r="AK659" s="31">
        <f t="shared" si="136"/>
        <v>0</v>
      </c>
      <c r="AL659" s="31">
        <f t="shared" si="136"/>
        <v>-0.67740711305539525</v>
      </c>
      <c r="AM659" s="31">
        <f t="shared" si="136"/>
        <v>-0.68476517527388325</v>
      </c>
      <c r="AN659" s="31">
        <f t="shared" si="136"/>
        <v>-0.28805373301091836</v>
      </c>
      <c r="AO659" s="31">
        <f t="shared" si="136"/>
        <v>-0.83927162079973594</v>
      </c>
      <c r="AP659" s="31">
        <f t="shared" si="136"/>
        <v>-0.30692489722722954</v>
      </c>
      <c r="AQ659" s="31">
        <f t="shared" si="136"/>
        <v>-0.81845445040025422</v>
      </c>
      <c r="AR659" s="31">
        <f t="shared" si="136"/>
        <v>-0.70853439599549528</v>
      </c>
      <c r="AS659" s="31">
        <f t="shared" si="136"/>
        <v>-0.86113846029138386</v>
      </c>
      <c r="AT659" s="31">
        <f t="shared" si="136"/>
        <v>-5.9019078847107088E-3</v>
      </c>
      <c r="AU659" s="31">
        <f t="shared" si="136"/>
        <v>3.9844823044186121E-2</v>
      </c>
      <c r="AW659">
        <f t="shared" si="137"/>
        <v>8.9505628453601299E-2</v>
      </c>
      <c r="AX659" t="str">
        <f t="shared" si="143"/>
        <v/>
      </c>
      <c r="AY659" t="str">
        <f t="shared" si="144"/>
        <v/>
      </c>
      <c r="AZ659">
        <f t="shared" si="145"/>
        <v>8.9505628453601299E-2</v>
      </c>
    </row>
    <row r="660" spans="1:52" s="42" customFormat="1" x14ac:dyDescent="0.3">
      <c r="A660">
        <v>21</v>
      </c>
      <c r="B660" t="s">
        <v>45</v>
      </c>
      <c r="C660" t="s">
        <v>33</v>
      </c>
      <c r="D660" t="s">
        <v>34</v>
      </c>
      <c r="E660"/>
      <c r="F660" s="22">
        <v>0</v>
      </c>
      <c r="G660" s="22">
        <f t="shared" si="138"/>
        <v>1</v>
      </c>
      <c r="H660" s="26">
        <f t="shared" si="139"/>
        <v>0</v>
      </c>
      <c r="I660">
        <f t="shared" si="140"/>
        <v>0</v>
      </c>
      <c r="J660">
        <f t="shared" si="133"/>
        <v>1</v>
      </c>
      <c r="K660">
        <f t="shared" si="141"/>
        <v>4</v>
      </c>
      <c r="L660">
        <f t="shared" si="142"/>
        <v>0</v>
      </c>
      <c r="M660" s="31">
        <f t="shared" si="134"/>
        <v>0</v>
      </c>
      <c r="N660" s="31">
        <f t="shared" si="134"/>
        <v>-0.52347695391169102</v>
      </c>
      <c r="O660" s="31">
        <f t="shared" si="134"/>
        <v>-0.52148874508652698</v>
      </c>
      <c r="P660" s="31">
        <f t="shared" si="134"/>
        <v>0.55238788115071291</v>
      </c>
      <c r="Q660" s="31">
        <f t="shared" si="134"/>
        <v>-0.80459916155255495</v>
      </c>
      <c r="R660" s="31">
        <f t="shared" si="134"/>
        <v>0.13123996081211592</v>
      </c>
      <c r="S660" s="31">
        <f t="shared" si="134"/>
        <v>-0.85668884038750059</v>
      </c>
      <c r="T660" s="31">
        <f t="shared" si="134"/>
        <v>1.133080808959839</v>
      </c>
      <c r="U660" s="31">
        <f t="shared" si="134"/>
        <v>0.43692750280120657</v>
      </c>
      <c r="V660" s="31">
        <f t="shared" si="134"/>
        <v>2.1310042224055525</v>
      </c>
      <c r="W660" s="31">
        <f t="shared" si="134"/>
        <v>-0.76392742119201251</v>
      </c>
      <c r="X660"/>
      <c r="Y660" s="31">
        <f t="shared" si="135"/>
        <v>0</v>
      </c>
      <c r="Z660" s="31">
        <f t="shared" si="135"/>
        <v>-0.39692709277767096</v>
      </c>
      <c r="AA660" s="31">
        <f t="shared" si="135"/>
        <v>-0.40380799326945699</v>
      </c>
      <c r="AB660" s="31">
        <f t="shared" si="135"/>
        <v>0.42533032784414537</v>
      </c>
      <c r="AC660" s="31">
        <f t="shared" si="135"/>
        <v>-0.56804266220824284</v>
      </c>
      <c r="AD660" s="31">
        <f t="shared" si="135"/>
        <v>0.5627705286381981</v>
      </c>
      <c r="AE660" s="31">
        <f t="shared" si="135"/>
        <v>-0.2543696074242795</v>
      </c>
      <c r="AF660" s="31">
        <f t="shared" si="135"/>
        <v>8.8922599755154787E-3</v>
      </c>
      <c r="AG660" s="31">
        <f t="shared" si="135"/>
        <v>-0.13312558046508385</v>
      </c>
      <c r="AH660" s="31">
        <f t="shared" si="135"/>
        <v>1.2119375569814228</v>
      </c>
      <c r="AI660" s="31">
        <f t="shared" si="135"/>
        <v>-0.22066426677963322</v>
      </c>
      <c r="AK660" s="31">
        <f t="shared" si="136"/>
        <v>0</v>
      </c>
      <c r="AL660" s="31">
        <f t="shared" si="136"/>
        <v>-0.75033490228902633</v>
      </c>
      <c r="AM660" s="31">
        <f t="shared" si="136"/>
        <v>-0.75537253839433549</v>
      </c>
      <c r="AN660" s="31">
        <f t="shared" si="136"/>
        <v>0.42533032784414537</v>
      </c>
      <c r="AO660" s="31">
        <f t="shared" si="136"/>
        <v>-0.81270474848333674</v>
      </c>
      <c r="AP660" s="31">
        <f t="shared" si="136"/>
        <v>0.5627705286381981</v>
      </c>
      <c r="AQ660" s="31">
        <f t="shared" si="136"/>
        <v>-0.74233791902697455</v>
      </c>
      <c r="AR660" s="31">
        <f t="shared" si="136"/>
        <v>-0.42495858806809772</v>
      </c>
      <c r="AS660" s="31">
        <f t="shared" si="136"/>
        <v>-0.80010074288402777</v>
      </c>
      <c r="AT660" s="31">
        <f t="shared" si="136"/>
        <v>1.2119375569814228</v>
      </c>
      <c r="AU660" s="31">
        <f t="shared" si="136"/>
        <v>-0.51986624908276924</v>
      </c>
      <c r="AW660">
        <f t="shared" si="137"/>
        <v>0.23808717767835699</v>
      </c>
      <c r="AX660" t="str">
        <f t="shared" si="143"/>
        <v/>
      </c>
      <c r="AY660" t="str">
        <f t="shared" si="144"/>
        <v/>
      </c>
      <c r="AZ660">
        <f t="shared" si="145"/>
        <v>0.23808717767835699</v>
      </c>
    </row>
    <row r="661" spans="1:52" s="42" customFormat="1" x14ac:dyDescent="0.3">
      <c r="A661">
        <v>21</v>
      </c>
      <c r="B661" t="s">
        <v>46</v>
      </c>
      <c r="C661" t="s">
        <v>33</v>
      </c>
      <c r="D661" t="s">
        <v>34</v>
      </c>
      <c r="E661"/>
      <c r="F661" s="22">
        <v>0</v>
      </c>
      <c r="G661" s="22">
        <f t="shared" si="138"/>
        <v>0</v>
      </c>
      <c r="H661" s="26">
        <f t="shared" si="139"/>
        <v>0</v>
      </c>
      <c r="I661">
        <f t="shared" si="140"/>
        <v>0</v>
      </c>
      <c r="J661">
        <f t="shared" si="133"/>
        <v>1</v>
      </c>
      <c r="K661">
        <f t="shared" si="141"/>
        <v>4</v>
      </c>
      <c r="L661">
        <f t="shared" si="142"/>
        <v>0</v>
      </c>
      <c r="M661" s="31">
        <f t="shared" si="134"/>
        <v>0</v>
      </c>
      <c r="N661" s="31">
        <f t="shared" si="134"/>
        <v>-0.24823603231149471</v>
      </c>
      <c r="O661" s="31">
        <f t="shared" si="134"/>
        <v>-0.23920880619064666</v>
      </c>
      <c r="P661" s="31">
        <f t="shared" si="134"/>
        <v>0.30484470525132529</v>
      </c>
      <c r="Q661" s="31">
        <f t="shared" si="134"/>
        <v>-0.62439783968982543</v>
      </c>
      <c r="R661" s="31">
        <f t="shared" si="134"/>
        <v>0.37215935474937728</v>
      </c>
      <c r="S661" s="31">
        <f t="shared" si="134"/>
        <v>-0.45122452603517776</v>
      </c>
      <c r="T661" s="31">
        <f t="shared" si="134"/>
        <v>-0.63022679187135056</v>
      </c>
      <c r="U661" s="31">
        <f t="shared" si="134"/>
        <v>-0.70214172628005922</v>
      </c>
      <c r="V661" s="31">
        <f t="shared" si="134"/>
        <v>0.63068771696776327</v>
      </c>
      <c r="W661" s="31">
        <f t="shared" si="134"/>
        <v>-0.38859696047607839</v>
      </c>
      <c r="X661"/>
      <c r="Y661" s="31">
        <f t="shared" si="135"/>
        <v>0</v>
      </c>
      <c r="Z661" s="31">
        <f t="shared" si="135"/>
        <v>-0.29674963506172242</v>
      </c>
      <c r="AA661" s="31">
        <f t="shared" si="135"/>
        <v>-0.29675945033013068</v>
      </c>
      <c r="AB661" s="31">
        <f t="shared" si="135"/>
        <v>-7.0232332971908867E-2</v>
      </c>
      <c r="AC661" s="31">
        <f t="shared" si="135"/>
        <v>-0.51509187796869493</v>
      </c>
      <c r="AD661" s="31">
        <f t="shared" si="135"/>
        <v>0.34352225580345286</v>
      </c>
      <c r="AE661" s="31">
        <f t="shared" si="135"/>
        <v>-0.27679758428346801</v>
      </c>
      <c r="AF661" s="31">
        <f t="shared" si="135"/>
        <v>-0.76823016130096966</v>
      </c>
      <c r="AG661" s="31">
        <f t="shared" si="135"/>
        <v>-0.73682545270257227</v>
      </c>
      <c r="AH661" s="31">
        <f t="shared" si="135"/>
        <v>-3.3569044740410635E-2</v>
      </c>
      <c r="AI661" s="31">
        <f t="shared" si="135"/>
        <v>0.12046584749977701</v>
      </c>
      <c r="AK661" s="31">
        <f t="shared" si="136"/>
        <v>0</v>
      </c>
      <c r="AL661" s="31">
        <f t="shared" si="136"/>
        <v>-0.71268662471479438</v>
      </c>
      <c r="AM661" s="31">
        <f t="shared" si="136"/>
        <v>-0.71052477428839833</v>
      </c>
      <c r="AN661" s="31">
        <f t="shared" si="136"/>
        <v>-7.0232332971908867E-2</v>
      </c>
      <c r="AO661" s="31">
        <f t="shared" si="136"/>
        <v>-0.80174144497707334</v>
      </c>
      <c r="AP661" s="31">
        <f t="shared" si="136"/>
        <v>0.34352225580345286</v>
      </c>
      <c r="AQ661" s="31">
        <f t="shared" si="136"/>
        <v>-0.71832381319628735</v>
      </c>
      <c r="AR661" s="31">
        <f t="shared" si="136"/>
        <v>-0.87740452517612533</v>
      </c>
      <c r="AS661" s="31">
        <f t="shared" si="136"/>
        <v>-0.94352841495994166</v>
      </c>
      <c r="AT661" s="31">
        <f t="shared" si="136"/>
        <v>-3.3569044740410635E-2</v>
      </c>
      <c r="AU661" s="31">
        <f t="shared" si="136"/>
        <v>-0.12225910842241339</v>
      </c>
      <c r="AW661">
        <f t="shared" si="137"/>
        <v>0.11627095377051599</v>
      </c>
      <c r="AX661" t="str">
        <f t="shared" si="143"/>
        <v/>
      </c>
      <c r="AY661" t="str">
        <f t="shared" si="144"/>
        <v/>
      </c>
      <c r="AZ661">
        <f t="shared" si="145"/>
        <v>0.11627095377051599</v>
      </c>
    </row>
    <row r="662" spans="1:52" s="42" customFormat="1" x14ac:dyDescent="0.3">
      <c r="A662">
        <v>21</v>
      </c>
      <c r="B662" t="s">
        <v>47</v>
      </c>
      <c r="C662" t="s">
        <v>33</v>
      </c>
      <c r="D662" t="s">
        <v>34</v>
      </c>
      <c r="E662"/>
      <c r="F662" s="22">
        <v>0</v>
      </c>
      <c r="G662" s="22">
        <f t="shared" si="138"/>
        <v>1</v>
      </c>
      <c r="H662" s="26">
        <f t="shared" si="139"/>
        <v>0</v>
      </c>
      <c r="I662">
        <f t="shared" si="140"/>
        <v>1</v>
      </c>
      <c r="J662">
        <f t="shared" si="133"/>
        <v>0</v>
      </c>
      <c r="K662">
        <f t="shared" si="141"/>
        <v>4</v>
      </c>
      <c r="L662">
        <f t="shared" si="142"/>
        <v>0</v>
      </c>
      <c r="M662" s="31">
        <f t="shared" si="134"/>
        <v>0</v>
      </c>
      <c r="N662" s="31">
        <f t="shared" si="134"/>
        <v>0.72751976849361411</v>
      </c>
      <c r="O662" s="31">
        <f t="shared" si="134"/>
        <v>0.68894094894897329</v>
      </c>
      <c r="P662" s="31">
        <f t="shared" si="134"/>
        <v>-0.48162216940445518</v>
      </c>
      <c r="Q662" s="31">
        <f t="shared" si="134"/>
        <v>-0.19661096498626196</v>
      </c>
      <c r="R662" s="31">
        <f t="shared" si="134"/>
        <v>-0.43098926099549667</v>
      </c>
      <c r="S662" s="31">
        <f t="shared" si="134"/>
        <v>7.67571193406284E-5</v>
      </c>
      <c r="T662" s="31">
        <f t="shared" si="134"/>
        <v>-0.23971389785457969</v>
      </c>
      <c r="U662" s="31">
        <f t="shared" si="134"/>
        <v>-5.3306287382268905E-2</v>
      </c>
      <c r="V662" s="31">
        <f t="shared" si="134"/>
        <v>1.5848163418971073</v>
      </c>
      <c r="W662" s="31">
        <f t="shared" si="134"/>
        <v>0.82945251590117597</v>
      </c>
      <c r="X662"/>
      <c r="Y662" s="31">
        <f t="shared" si="135"/>
        <v>0</v>
      </c>
      <c r="Z662" s="31">
        <f t="shared" si="135"/>
        <v>0.35389899155568155</v>
      </c>
      <c r="AA662" s="31">
        <f t="shared" si="135"/>
        <v>0.31403960005644266</v>
      </c>
      <c r="AB662" s="31">
        <f t="shared" si="135"/>
        <v>-0.30092996031771146</v>
      </c>
      <c r="AC662" s="31">
        <f t="shared" si="135"/>
        <v>-0.14074561753314194</v>
      </c>
      <c r="AD662" s="31">
        <f t="shared" si="135"/>
        <v>-9.923516115813126E-2</v>
      </c>
      <c r="AE662" s="31">
        <f t="shared" si="135"/>
        <v>0.21058902575737393</v>
      </c>
      <c r="AF662" s="31">
        <f t="shared" si="135"/>
        <v>-0.65284876696900085</v>
      </c>
      <c r="AG662" s="31">
        <f t="shared" si="135"/>
        <v>-0.19405198380649</v>
      </c>
      <c r="AH662" s="31">
        <f t="shared" si="135"/>
        <v>0.22206948421036407</v>
      </c>
      <c r="AI662" s="31">
        <f t="shared" si="135"/>
        <v>1.4442645940467747</v>
      </c>
      <c r="AK662" s="31">
        <f t="shared" si="136"/>
        <v>0</v>
      </c>
      <c r="AL662" s="31">
        <f t="shared" si="136"/>
        <v>-0.48468142356808114</v>
      </c>
      <c r="AM662" s="31">
        <f t="shared" si="136"/>
        <v>-0.51609553315250023</v>
      </c>
      <c r="AN662" s="31">
        <f t="shared" si="136"/>
        <v>-0.30092996031771146</v>
      </c>
      <c r="AO662" s="31">
        <f t="shared" si="136"/>
        <v>-0.66788233315260148</v>
      </c>
      <c r="AP662" s="31">
        <f t="shared" si="136"/>
        <v>-9.923516115813126E-2</v>
      </c>
      <c r="AQ662" s="31">
        <f t="shared" si="136"/>
        <v>-0.56255420174342807</v>
      </c>
      <c r="AR662" s="31">
        <f t="shared" si="136"/>
        <v>-0.76463340677786151</v>
      </c>
      <c r="AS662" s="31">
        <f t="shared" si="136"/>
        <v>-0.85280888466209903</v>
      </c>
      <c r="AT662" s="31">
        <f t="shared" si="136"/>
        <v>0.22206948421036407</v>
      </c>
      <c r="AU662" s="31">
        <f t="shared" si="136"/>
        <v>0.91976663054256835</v>
      </c>
      <c r="AW662">
        <f t="shared" si="137"/>
        <v>-0.12790195555663891</v>
      </c>
      <c r="AX662" t="str">
        <f t="shared" si="143"/>
        <v/>
      </c>
      <c r="AY662">
        <f t="shared" si="144"/>
        <v>-0.12790195555663891</v>
      </c>
      <c r="AZ662" t="str">
        <f t="shared" si="145"/>
        <v/>
      </c>
    </row>
    <row r="663" spans="1:52" s="42" customFormat="1" x14ac:dyDescent="0.3">
      <c r="A663">
        <v>21</v>
      </c>
      <c r="B663" t="s">
        <v>48</v>
      </c>
      <c r="C663" t="s">
        <v>33</v>
      </c>
      <c r="D663" t="s">
        <v>34</v>
      </c>
      <c r="E663"/>
      <c r="F663" s="22">
        <v>0</v>
      </c>
      <c r="G663" s="22">
        <f t="shared" si="138"/>
        <v>1</v>
      </c>
      <c r="H663" s="26">
        <f t="shared" si="139"/>
        <v>0</v>
      </c>
      <c r="I663">
        <f t="shared" si="140"/>
        <v>1</v>
      </c>
      <c r="J663">
        <f t="shared" si="133"/>
        <v>0</v>
      </c>
      <c r="K663">
        <f t="shared" si="141"/>
        <v>4</v>
      </c>
      <c r="L663">
        <f t="shared" si="142"/>
        <v>0</v>
      </c>
      <c r="M663" s="31">
        <f t="shared" si="134"/>
        <v>0</v>
      </c>
      <c r="N663" s="31">
        <f t="shared" si="134"/>
        <v>-0.29829184684632915</v>
      </c>
      <c r="O663" s="31">
        <f t="shared" si="134"/>
        <v>-0.28880168335869894</v>
      </c>
      <c r="P663" s="31">
        <f t="shared" si="134"/>
        <v>0.19645963547639553</v>
      </c>
      <c r="Q663" s="31">
        <f t="shared" si="134"/>
        <v>-0.72312291313787047</v>
      </c>
      <c r="R663" s="31">
        <f t="shared" si="134"/>
        <v>-0.13722554348789448</v>
      </c>
      <c r="S663" s="31">
        <f t="shared" si="134"/>
        <v>-0.78256654405157078</v>
      </c>
      <c r="T663" s="31">
        <f t="shared" si="134"/>
        <v>-0.40409348068057555</v>
      </c>
      <c r="U663" s="31">
        <f t="shared" si="134"/>
        <v>-0.54714872902099621</v>
      </c>
      <c r="V663" s="31">
        <f t="shared" si="134"/>
        <v>-0.14803433580780129</v>
      </c>
      <c r="W663" s="31">
        <f t="shared" si="134"/>
        <v>-0.52401774801679279</v>
      </c>
      <c r="X663"/>
      <c r="Y663" s="31">
        <f t="shared" si="135"/>
        <v>0</v>
      </c>
      <c r="Z663" s="31">
        <f t="shared" si="135"/>
        <v>-0.29932251229224011</v>
      </c>
      <c r="AA663" s="31">
        <f t="shared" si="135"/>
        <v>-0.29682602896598753</v>
      </c>
      <c r="AB663" s="31">
        <f t="shared" si="135"/>
        <v>-0.27721965245923125</v>
      </c>
      <c r="AC663" s="31">
        <f t="shared" si="135"/>
        <v>-0.72533477715390016</v>
      </c>
      <c r="AD663" s="31">
        <f t="shared" si="135"/>
        <v>-0.25674225673810097</v>
      </c>
      <c r="AE663" s="31">
        <f t="shared" si="135"/>
        <v>-0.62042037953308671</v>
      </c>
      <c r="AF663" s="31">
        <f t="shared" si="135"/>
        <v>-0.65907874542087952</v>
      </c>
      <c r="AG663" s="31">
        <f t="shared" si="135"/>
        <v>-0.64263811012510752</v>
      </c>
      <c r="AH663" s="31">
        <f t="shared" si="135"/>
        <v>-0.35208093646449623</v>
      </c>
      <c r="AI663" s="31">
        <f t="shared" si="135"/>
        <v>-0.15725968186451</v>
      </c>
      <c r="AK663" s="31">
        <f t="shared" si="136"/>
        <v>0</v>
      </c>
      <c r="AL663" s="31">
        <f t="shared" si="136"/>
        <v>-0.78820299608118316</v>
      </c>
      <c r="AM663" s="31">
        <f t="shared" si="136"/>
        <v>-0.78545343777802945</v>
      </c>
      <c r="AN663" s="31">
        <f t="shared" si="136"/>
        <v>-0.27721965245923125</v>
      </c>
      <c r="AO663" s="31">
        <f t="shared" si="136"/>
        <v>-0.90586714427632364</v>
      </c>
      <c r="AP663" s="31">
        <f t="shared" si="136"/>
        <v>-0.25674225673810097</v>
      </c>
      <c r="AQ663" s="31">
        <f t="shared" si="136"/>
        <v>-0.87890254132618562</v>
      </c>
      <c r="AR663" s="31">
        <f t="shared" si="136"/>
        <v>-0.80191332262628623</v>
      </c>
      <c r="AS663" s="31">
        <f t="shared" si="136"/>
        <v>-0.91482720127111161</v>
      </c>
      <c r="AT663" s="31">
        <f t="shared" si="136"/>
        <v>-0.35208093646449623</v>
      </c>
      <c r="AU663" s="31">
        <f t="shared" si="136"/>
        <v>-0.40911720466768742</v>
      </c>
      <c r="AW663">
        <f t="shared" si="137"/>
        <v>-5.8564036138107199E-2</v>
      </c>
      <c r="AX663" t="str">
        <f t="shared" si="143"/>
        <v/>
      </c>
      <c r="AY663">
        <f t="shared" si="144"/>
        <v>-5.8564036138107199E-2</v>
      </c>
      <c r="AZ663" t="str">
        <f t="shared" si="145"/>
        <v/>
      </c>
    </row>
    <row r="664" spans="1:52" s="42" customFormat="1" x14ac:dyDescent="0.3">
      <c r="A664">
        <v>21</v>
      </c>
      <c r="B664" t="s">
        <v>49</v>
      </c>
      <c r="C664" t="s">
        <v>33</v>
      </c>
      <c r="D664" t="s">
        <v>34</v>
      </c>
      <c r="E664" t="s">
        <v>137</v>
      </c>
      <c r="F664" s="22">
        <v>0</v>
      </c>
      <c r="G664" s="22">
        <f t="shared" si="138"/>
        <v>0</v>
      </c>
      <c r="H664" s="26">
        <f t="shared" si="139"/>
        <v>1</v>
      </c>
      <c r="I664">
        <f t="shared" si="140"/>
        <v>1</v>
      </c>
      <c r="J664">
        <f t="shared" si="133"/>
        <v>0</v>
      </c>
      <c r="K664">
        <f t="shared" si="141"/>
        <v>4</v>
      </c>
      <c r="L664">
        <f t="shared" si="142"/>
        <v>4</v>
      </c>
      <c r="M664" s="31">
        <f t="shared" si="134"/>
        <v>0</v>
      </c>
      <c r="N664" s="31">
        <f t="shared" si="134"/>
        <v>1.5591032145679431</v>
      </c>
      <c r="O664" s="31">
        <f t="shared" si="134"/>
        <v>1.5627277622670031</v>
      </c>
      <c r="P664" s="31">
        <f t="shared" si="134"/>
        <v>-0.55666863357069218</v>
      </c>
      <c r="Q664" s="31">
        <f t="shared" si="134"/>
        <v>-0.17837649981548767</v>
      </c>
      <c r="R664" s="31">
        <f t="shared" si="134"/>
        <v>-0.61851558715155253</v>
      </c>
      <c r="S664" s="31">
        <f t="shared" si="134"/>
        <v>-0.32138311217431731</v>
      </c>
      <c r="T664" s="31">
        <f t="shared" si="134"/>
        <v>4.4249151273749439</v>
      </c>
      <c r="U664" s="31">
        <f t="shared" si="134"/>
        <v>4.4443739688336787</v>
      </c>
      <c r="V664" s="31">
        <f t="shared" si="134"/>
        <v>-0.9835787051221988</v>
      </c>
      <c r="W664" s="31">
        <f t="shared" si="134"/>
        <v>0.86919085334366497</v>
      </c>
      <c r="X664"/>
      <c r="Y664" s="31">
        <f t="shared" si="135"/>
        <v>0</v>
      </c>
      <c r="Z664" s="31">
        <f t="shared" si="135"/>
        <v>1.1294668227397886</v>
      </c>
      <c r="AA664" s="31">
        <f t="shared" si="135"/>
        <v>1.1005936070583546</v>
      </c>
      <c r="AB664" s="31">
        <f t="shared" si="135"/>
        <v>-0.32864267726910484</v>
      </c>
      <c r="AC664" s="31">
        <f t="shared" si="135"/>
        <v>0.19782045794250341</v>
      </c>
      <c r="AD664" s="31">
        <f t="shared" si="135"/>
        <v>0.56820078782557593</v>
      </c>
      <c r="AE664" s="31">
        <f t="shared" si="135"/>
        <v>1.1732666774098681</v>
      </c>
      <c r="AF664" s="31">
        <f t="shared" si="135"/>
        <v>0.60423588964690478</v>
      </c>
      <c r="AG664" s="31">
        <f t="shared" si="135"/>
        <v>1.9572491770058789</v>
      </c>
      <c r="AH664" s="31">
        <f t="shared" si="135"/>
        <v>-0.93480510374455361</v>
      </c>
      <c r="AI664" s="31">
        <f t="shared" si="135"/>
        <v>2.1724800419271184</v>
      </c>
      <c r="AK664" s="31">
        <f t="shared" si="136"/>
        <v>0</v>
      </c>
      <c r="AL664" s="31">
        <f t="shared" si="136"/>
        <v>-0.41347428170884659</v>
      </c>
      <c r="AM664" s="31">
        <f t="shared" si="136"/>
        <v>-0.42388047678207241</v>
      </c>
      <c r="AN664" s="31">
        <f t="shared" si="136"/>
        <v>-0.32864267726910484</v>
      </c>
      <c r="AO664" s="31">
        <f t="shared" si="136"/>
        <v>-0.60280489819133698</v>
      </c>
      <c r="AP664" s="31">
        <f t="shared" si="136"/>
        <v>0.56820078782557593</v>
      </c>
      <c r="AQ664" s="31">
        <f t="shared" si="136"/>
        <v>-0.37411952997290965</v>
      </c>
      <c r="AR664" s="31">
        <f t="shared" si="136"/>
        <v>4.4373255645605049E-2</v>
      </c>
      <c r="AS664" s="31">
        <f t="shared" si="136"/>
        <v>-0.43336177547900273</v>
      </c>
      <c r="AT664" s="31">
        <f t="shared" si="136"/>
        <v>-0.93480510374455361</v>
      </c>
      <c r="AU664" s="31">
        <f t="shared" si="136"/>
        <v>0.65237094402701523</v>
      </c>
      <c r="AW664">
        <f t="shared" si="137"/>
        <v>-0.35233006178009058</v>
      </c>
      <c r="AX664">
        <f t="shared" si="143"/>
        <v>-0.35233006178009058</v>
      </c>
      <c r="AY664">
        <f t="shared" si="144"/>
        <v>-0.35233006178009058</v>
      </c>
      <c r="AZ664" t="str">
        <f t="shared" si="145"/>
        <v/>
      </c>
    </row>
    <row r="665" spans="1:52" s="42" customFormat="1" x14ac:dyDescent="0.3">
      <c r="A665">
        <v>22</v>
      </c>
      <c r="B665" t="s">
        <v>50</v>
      </c>
      <c r="C665" t="s">
        <v>51</v>
      </c>
      <c r="D665" t="s">
        <v>52</v>
      </c>
      <c r="E665"/>
      <c r="F665" s="22">
        <v>0</v>
      </c>
      <c r="G665" s="22">
        <f t="shared" si="138"/>
        <v>0</v>
      </c>
      <c r="H665" s="26">
        <f t="shared" si="139"/>
        <v>0</v>
      </c>
      <c r="I665">
        <f t="shared" si="140"/>
        <v>1</v>
      </c>
      <c r="J665">
        <f t="shared" si="133"/>
        <v>0</v>
      </c>
      <c r="K665">
        <f t="shared" si="141"/>
        <v>3</v>
      </c>
      <c r="L665">
        <f t="shared" si="142"/>
        <v>0</v>
      </c>
      <c r="M665" s="31">
        <f t="shared" ref="M665:W680" si="146">(M19-$M19)/$M19</f>
        <v>0</v>
      </c>
      <c r="N665" s="31">
        <f t="shared" si="146"/>
        <v>-0.20467779215931561</v>
      </c>
      <c r="O665" s="31">
        <f t="shared" si="146"/>
        <v>-0.19718480051381862</v>
      </c>
      <c r="P665" s="31">
        <f t="shared" si="146"/>
        <v>1.0770996468411267</v>
      </c>
      <c r="Q665" s="31">
        <f t="shared" si="146"/>
        <v>0.34186308333596066</v>
      </c>
      <c r="R665" s="31">
        <f t="shared" si="146"/>
        <v>1.2868615559327108</v>
      </c>
      <c r="S665" s="31">
        <f t="shared" si="146"/>
        <v>9.6930764139562989E-2</v>
      </c>
      <c r="T665" s="31">
        <f t="shared" si="146"/>
        <v>-0.40058600851278486</v>
      </c>
      <c r="U665" s="31">
        <f t="shared" si="146"/>
        <v>-0.54234355630049269</v>
      </c>
      <c r="V665" s="31">
        <f t="shared" si="146"/>
        <v>1.0912569372030132</v>
      </c>
      <c r="W665" s="31">
        <f t="shared" si="146"/>
        <v>0.24511341251584032</v>
      </c>
      <c r="X665"/>
      <c r="Y665" s="31">
        <f t="shared" ref="Y665:AI680" si="147">(Y19-$Y19)/$Y19</f>
        <v>0</v>
      </c>
      <c r="Z665" s="31">
        <f t="shared" si="147"/>
        <v>-0.25625578191916226</v>
      </c>
      <c r="AA665" s="31">
        <f t="shared" si="147"/>
        <v>-0.25102138437382043</v>
      </c>
      <c r="AB665" s="31">
        <f t="shared" si="147"/>
        <v>1.3499884713457222</v>
      </c>
      <c r="AC665" s="31">
        <f t="shared" si="147"/>
        <v>0.5714881749496652</v>
      </c>
      <c r="AD665" s="31">
        <f t="shared" si="147"/>
        <v>1.0403828259590955</v>
      </c>
      <c r="AE665" s="31">
        <f t="shared" si="147"/>
        <v>4.05761360138783E-2</v>
      </c>
      <c r="AF665" s="31">
        <f t="shared" si="147"/>
        <v>-0.62556903202221648</v>
      </c>
      <c r="AG665" s="31">
        <f t="shared" si="147"/>
        <v>-0.64823495228781236</v>
      </c>
      <c r="AH665" s="31">
        <f t="shared" si="147"/>
        <v>0.29970749411177522</v>
      </c>
      <c r="AI665" s="31">
        <f t="shared" si="147"/>
        <v>0.3884681778591329</v>
      </c>
      <c r="AK665" s="31">
        <f t="shared" ref="AK665:AU680" si="148">(AK19-$AK19)/$AK19</f>
        <v>0</v>
      </c>
      <c r="AL665" s="31">
        <f t="shared" si="148"/>
        <v>-0.74362125950416791</v>
      </c>
      <c r="AM665" s="31">
        <f t="shared" si="148"/>
        <v>-0.73888227989874589</v>
      </c>
      <c r="AN665" s="31">
        <f t="shared" si="148"/>
        <v>1.3499884713457222</v>
      </c>
      <c r="AO665" s="31">
        <f t="shared" si="148"/>
        <v>-0.48147681445562102</v>
      </c>
      <c r="AP665" s="31">
        <f t="shared" si="148"/>
        <v>1.0403828259590955</v>
      </c>
      <c r="AQ665" s="31">
        <f t="shared" si="148"/>
        <v>-0.68031929968757743</v>
      </c>
      <c r="AR665" s="31">
        <f t="shared" si="148"/>
        <v>-0.80479416551329086</v>
      </c>
      <c r="AS665" s="31">
        <f t="shared" si="148"/>
        <v>-0.92162411574674541</v>
      </c>
      <c r="AT665" s="31">
        <f t="shared" si="148"/>
        <v>0.29970749411177522</v>
      </c>
      <c r="AU665" s="31">
        <f t="shared" si="148"/>
        <v>-0.13879411615619167</v>
      </c>
      <c r="AW665">
        <f t="shared" si="137"/>
        <v>-1.42142570495999E-2</v>
      </c>
      <c r="AX665" t="str">
        <f t="shared" si="143"/>
        <v/>
      </c>
      <c r="AY665">
        <f t="shared" si="144"/>
        <v>-1.42142570495999E-2</v>
      </c>
      <c r="AZ665" t="str">
        <f t="shared" si="145"/>
        <v/>
      </c>
    </row>
    <row r="666" spans="1:52" s="42" customFormat="1" x14ac:dyDescent="0.3">
      <c r="A666">
        <v>22</v>
      </c>
      <c r="B666" t="s">
        <v>53</v>
      </c>
      <c r="C666" t="s">
        <v>51</v>
      </c>
      <c r="D666" t="s">
        <v>52</v>
      </c>
      <c r="E666" t="s">
        <v>137</v>
      </c>
      <c r="F666" s="22">
        <v>0</v>
      </c>
      <c r="G666" s="22">
        <f t="shared" si="138"/>
        <v>1</v>
      </c>
      <c r="H666" s="26">
        <f t="shared" si="139"/>
        <v>1</v>
      </c>
      <c r="I666">
        <f t="shared" si="140"/>
        <v>0</v>
      </c>
      <c r="J666">
        <f t="shared" si="133"/>
        <v>1</v>
      </c>
      <c r="K666">
        <f t="shared" si="141"/>
        <v>3</v>
      </c>
      <c r="L666">
        <f t="shared" si="142"/>
        <v>3</v>
      </c>
      <c r="M666" s="31">
        <f t="shared" si="146"/>
        <v>0</v>
      </c>
      <c r="N666" s="31">
        <f t="shared" si="146"/>
        <v>-0.23769659444635632</v>
      </c>
      <c r="O666" s="31">
        <f t="shared" si="146"/>
        <v>-0.23524586748481027</v>
      </c>
      <c r="P666" s="31">
        <f t="shared" si="146"/>
        <v>-0.14261054892888725</v>
      </c>
      <c r="Q666" s="31">
        <f t="shared" si="146"/>
        <v>-0.54850602881919097</v>
      </c>
      <c r="R666" s="31">
        <f t="shared" si="146"/>
        <v>-0.29925721984471526</v>
      </c>
      <c r="S666" s="31">
        <f t="shared" si="146"/>
        <v>-0.90986016349497123</v>
      </c>
      <c r="T666" s="31">
        <f t="shared" si="146"/>
        <v>7.564617089345048</v>
      </c>
      <c r="U666" s="31">
        <f t="shared" si="146"/>
        <v>5.1085812482348745</v>
      </c>
      <c r="V666" s="31">
        <f t="shared" si="146"/>
        <v>2.2572491670151904</v>
      </c>
      <c r="W666" s="31">
        <f t="shared" si="146"/>
        <v>-0.63321198016577906</v>
      </c>
      <c r="X666"/>
      <c r="Y666" s="31">
        <f t="shared" si="147"/>
        <v>0</v>
      </c>
      <c r="Z666" s="31">
        <f t="shared" si="147"/>
        <v>-6.2568106449089458E-2</v>
      </c>
      <c r="AA666" s="31">
        <f t="shared" si="147"/>
        <v>-5.8043233353682701E-2</v>
      </c>
      <c r="AB666" s="31">
        <f t="shared" si="147"/>
        <v>4.5599534405495412E-2</v>
      </c>
      <c r="AC666" s="31">
        <f t="shared" si="147"/>
        <v>-0.12915771095634049</v>
      </c>
      <c r="AD666" s="31">
        <f t="shared" si="147"/>
        <v>-0.32906399797152908</v>
      </c>
      <c r="AE666" s="31">
        <f t="shared" si="147"/>
        <v>-0.49273232275339751</v>
      </c>
      <c r="AF666" s="31">
        <f t="shared" si="147"/>
        <v>1.9672131653920879</v>
      </c>
      <c r="AG666" s="31">
        <f t="shared" si="147"/>
        <v>1.5853496120826112</v>
      </c>
      <c r="AH666" s="31">
        <f t="shared" si="147"/>
        <v>2.5523008394056901</v>
      </c>
      <c r="AI666" s="31">
        <f t="shared" si="147"/>
        <v>6.4401440647300121E-2</v>
      </c>
      <c r="AK666" s="31">
        <f t="shared" si="148"/>
        <v>0</v>
      </c>
      <c r="AL666" s="31">
        <f t="shared" si="148"/>
        <v>-0.53852786419949894</v>
      </c>
      <c r="AM666" s="31">
        <f t="shared" si="148"/>
        <v>-0.53911373792459438</v>
      </c>
      <c r="AN666" s="31">
        <f t="shared" si="148"/>
        <v>4.5599534405495412E-2</v>
      </c>
      <c r="AO666" s="31">
        <f t="shared" si="148"/>
        <v>-0.57487509578337614</v>
      </c>
      <c r="AP666" s="31">
        <f t="shared" si="148"/>
        <v>-0.32906399797152908</v>
      </c>
      <c r="AQ666" s="31">
        <f t="shared" si="148"/>
        <v>-0.62619489850676546</v>
      </c>
      <c r="AR666" s="31">
        <f t="shared" si="148"/>
        <v>0.54525916372062311</v>
      </c>
      <c r="AS666" s="31">
        <f t="shared" si="148"/>
        <v>-0.42479797644359624</v>
      </c>
      <c r="AT666" s="31">
        <f t="shared" si="148"/>
        <v>2.5523008394056901</v>
      </c>
      <c r="AU666" s="31">
        <f t="shared" si="148"/>
        <v>-0.24247835194598161</v>
      </c>
      <c r="AW666">
        <f t="shared" si="137"/>
        <v>0.1343779946496001</v>
      </c>
      <c r="AX666">
        <f t="shared" si="143"/>
        <v>0.1343779946496001</v>
      </c>
      <c r="AY666" t="str">
        <f t="shared" si="144"/>
        <v/>
      </c>
      <c r="AZ666">
        <f t="shared" si="145"/>
        <v>0.1343779946496001</v>
      </c>
    </row>
    <row r="667" spans="1:52" s="42" customFormat="1" x14ac:dyDescent="0.3">
      <c r="A667">
        <v>22</v>
      </c>
      <c r="B667" t="s">
        <v>54</v>
      </c>
      <c r="C667" t="s">
        <v>51</v>
      </c>
      <c r="D667" t="s">
        <v>52</v>
      </c>
      <c r="E667"/>
      <c r="F667" s="22">
        <v>0</v>
      </c>
      <c r="G667" s="22">
        <f t="shared" si="138"/>
        <v>1</v>
      </c>
      <c r="H667" s="26">
        <f t="shared" si="139"/>
        <v>0</v>
      </c>
      <c r="I667">
        <f t="shared" si="140"/>
        <v>1</v>
      </c>
      <c r="J667">
        <f t="shared" si="133"/>
        <v>0</v>
      </c>
      <c r="K667">
        <f t="shared" si="141"/>
        <v>3</v>
      </c>
      <c r="L667">
        <f t="shared" si="142"/>
        <v>0</v>
      </c>
      <c r="M667" s="31">
        <f t="shared" si="146"/>
        <v>0</v>
      </c>
      <c r="N667" s="31">
        <f t="shared" si="146"/>
        <v>0.2357179940584968</v>
      </c>
      <c r="O667" s="31">
        <f t="shared" si="146"/>
        <v>0.25199657138748111</v>
      </c>
      <c r="P667" s="31">
        <f t="shared" si="146"/>
        <v>-0.38737570594992193</v>
      </c>
      <c r="Q667" s="31">
        <f t="shared" si="146"/>
        <v>-0.41198429580272355</v>
      </c>
      <c r="R667" s="31">
        <f t="shared" si="146"/>
        <v>0.59706850626115759</v>
      </c>
      <c r="S667" s="31">
        <f t="shared" si="146"/>
        <v>0.64088428733101521</v>
      </c>
      <c r="T667" s="31">
        <f t="shared" si="146"/>
        <v>-6.92741035779849E-2</v>
      </c>
      <c r="U667" s="31">
        <f t="shared" si="146"/>
        <v>-8.1826366023202646E-2</v>
      </c>
      <c r="V667" s="31">
        <f t="shared" si="146"/>
        <v>0.66880567729894003</v>
      </c>
      <c r="W667" s="31">
        <f t="shared" si="146"/>
        <v>0.42659768334556669</v>
      </c>
      <c r="X667"/>
      <c r="Y667" s="31">
        <f t="shared" si="147"/>
        <v>0</v>
      </c>
      <c r="Z667" s="31">
        <f t="shared" si="147"/>
        <v>5.3739631068175392E-2</v>
      </c>
      <c r="AA667" s="31">
        <f t="shared" si="147"/>
        <v>6.2920031631236495E-2</v>
      </c>
      <c r="AB667" s="31">
        <f t="shared" si="147"/>
        <v>-0.13313817905078784</v>
      </c>
      <c r="AC667" s="31">
        <f t="shared" si="147"/>
        <v>-0.25171429140176965</v>
      </c>
      <c r="AD667" s="31">
        <f t="shared" si="147"/>
        <v>0.63081885786985525</v>
      </c>
      <c r="AE667" s="31">
        <f t="shared" si="147"/>
        <v>0.55024089069877147</v>
      </c>
      <c r="AF667" s="31">
        <f t="shared" si="147"/>
        <v>-0.44098862921115384</v>
      </c>
      <c r="AG667" s="31">
        <f t="shared" si="147"/>
        <v>-0.28847068591000724</v>
      </c>
      <c r="AH667" s="31">
        <f t="shared" si="147"/>
        <v>0.2197997796026562</v>
      </c>
      <c r="AI667" s="31">
        <f t="shared" si="147"/>
        <v>0.86533707177985386</v>
      </c>
      <c r="AK667" s="31">
        <f t="shared" si="148"/>
        <v>0</v>
      </c>
      <c r="AL667" s="31">
        <f t="shared" si="148"/>
        <v>-0.66976729867722051</v>
      </c>
      <c r="AM667" s="31">
        <f t="shared" si="148"/>
        <v>-0.66264185442773316</v>
      </c>
      <c r="AN667" s="31">
        <f t="shared" si="148"/>
        <v>-0.13313817905078784</v>
      </c>
      <c r="AO667" s="31">
        <f t="shared" si="148"/>
        <v>-0.74166541529236985</v>
      </c>
      <c r="AP667" s="31">
        <f t="shared" si="148"/>
        <v>0.63081885786985525</v>
      </c>
      <c r="AQ667" s="31">
        <f t="shared" si="148"/>
        <v>-0.51914735222990838</v>
      </c>
      <c r="AR667" s="31">
        <f t="shared" si="148"/>
        <v>-0.68179313848813228</v>
      </c>
      <c r="AS667" s="31">
        <f t="shared" si="148"/>
        <v>-0.86339820496602637</v>
      </c>
      <c r="AT667" s="31">
        <f t="shared" si="148"/>
        <v>0.2197997796026562</v>
      </c>
      <c r="AU667" s="31">
        <f t="shared" si="148"/>
        <v>0.24087062266263412</v>
      </c>
      <c r="AW667">
        <f t="shared" si="137"/>
        <v>-3.4914852864000097E-2</v>
      </c>
      <c r="AX667" t="str">
        <f t="shared" si="143"/>
        <v/>
      </c>
      <c r="AY667">
        <f t="shared" si="144"/>
        <v>-3.4914852864000097E-2</v>
      </c>
      <c r="AZ667" t="str">
        <f t="shared" si="145"/>
        <v/>
      </c>
    </row>
    <row r="668" spans="1:52" s="42" customFormat="1" x14ac:dyDescent="0.3">
      <c r="A668">
        <v>22</v>
      </c>
      <c r="B668" t="s">
        <v>55</v>
      </c>
      <c r="C668" t="s">
        <v>51</v>
      </c>
      <c r="D668" t="s">
        <v>52</v>
      </c>
      <c r="E668"/>
      <c r="F668" s="22">
        <v>0</v>
      </c>
      <c r="G668" s="22">
        <f t="shared" si="138"/>
        <v>0</v>
      </c>
      <c r="H668" s="26">
        <f t="shared" si="139"/>
        <v>0</v>
      </c>
      <c r="I668">
        <f t="shared" si="140"/>
        <v>1</v>
      </c>
      <c r="J668">
        <f t="shared" si="133"/>
        <v>0</v>
      </c>
      <c r="K668">
        <f t="shared" si="141"/>
        <v>3</v>
      </c>
      <c r="L668">
        <f t="shared" si="142"/>
        <v>0</v>
      </c>
      <c r="M668" s="31">
        <f t="shared" si="146"/>
        <v>0</v>
      </c>
      <c r="N668" s="31">
        <f t="shared" si="146"/>
        <v>1.3794859639678612</v>
      </c>
      <c r="O668" s="31">
        <f t="shared" si="146"/>
        <v>1.4033292170462655</v>
      </c>
      <c r="P668" s="31">
        <f t="shared" si="146"/>
        <v>3.5408797751636549</v>
      </c>
      <c r="Q668" s="31">
        <f t="shared" si="146"/>
        <v>1.2962209858772424</v>
      </c>
      <c r="R668" s="31">
        <f t="shared" si="146"/>
        <v>0.73575821109434936</v>
      </c>
      <c r="S668" s="31">
        <f t="shared" si="146"/>
        <v>1.9826621850504837</v>
      </c>
      <c r="T668" s="31">
        <f t="shared" si="146"/>
        <v>2.6142746477948604</v>
      </c>
      <c r="U668" s="31">
        <f t="shared" si="146"/>
        <v>2.5445391704909897</v>
      </c>
      <c r="V668" s="31">
        <f t="shared" si="146"/>
        <v>2.1634762562564913</v>
      </c>
      <c r="W668" s="31">
        <f t="shared" si="146"/>
        <v>2.4558222427383924</v>
      </c>
      <c r="X668"/>
      <c r="Y668" s="31">
        <f t="shared" si="147"/>
        <v>0</v>
      </c>
      <c r="Z668" s="31">
        <f t="shared" si="147"/>
        <v>0.86029428344799141</v>
      </c>
      <c r="AA668" s="31">
        <f t="shared" si="147"/>
        <v>0.83575166079617391</v>
      </c>
      <c r="AB668" s="31">
        <f t="shared" si="147"/>
        <v>0.92342385559273987</v>
      </c>
      <c r="AC668" s="31">
        <f t="shared" si="147"/>
        <v>0.39601623972380329</v>
      </c>
      <c r="AD668" s="31">
        <f t="shared" si="147"/>
        <v>0.71515752391011311</v>
      </c>
      <c r="AE668" s="31">
        <f t="shared" si="147"/>
        <v>1.4283115422569697</v>
      </c>
      <c r="AF668" s="31">
        <f t="shared" si="147"/>
        <v>0.71062966898989444</v>
      </c>
      <c r="AG668" s="31">
        <f t="shared" si="147"/>
        <v>1.1808463904810338</v>
      </c>
      <c r="AH668" s="31">
        <f t="shared" si="147"/>
        <v>1.8790992774633137</v>
      </c>
      <c r="AI668" s="31">
        <f t="shared" si="147"/>
        <v>2.8526136029459424</v>
      </c>
      <c r="AK668" s="31">
        <f t="shared" si="148"/>
        <v>0</v>
      </c>
      <c r="AL668" s="31">
        <f t="shared" si="148"/>
        <v>-0.48801888735707694</v>
      </c>
      <c r="AM668" s="31">
        <f t="shared" si="148"/>
        <v>-0.48859403688312214</v>
      </c>
      <c r="AN668" s="31">
        <f t="shared" si="148"/>
        <v>0.92342385559273987</v>
      </c>
      <c r="AO668" s="31">
        <f t="shared" si="148"/>
        <v>-0.5014044711235115</v>
      </c>
      <c r="AP668" s="31">
        <f t="shared" si="148"/>
        <v>0.71515752391011311</v>
      </c>
      <c r="AQ668" s="31">
        <f t="shared" si="148"/>
        <v>-0.32768810550490707</v>
      </c>
      <c r="AR668" s="31">
        <f t="shared" si="148"/>
        <v>-2.7326138957869561E-2</v>
      </c>
      <c r="AS668" s="31">
        <f t="shared" si="148"/>
        <v>-0.58793484807208718</v>
      </c>
      <c r="AT668" s="31">
        <f t="shared" si="148"/>
        <v>1.8790992774633137</v>
      </c>
      <c r="AU668" s="31">
        <f t="shared" si="148"/>
        <v>1.2301340162249361</v>
      </c>
      <c r="AW668">
        <f t="shared" si="137"/>
        <v>-8.5248884735999897E-2</v>
      </c>
      <c r="AX668" t="str">
        <f t="shared" si="143"/>
        <v/>
      </c>
      <c r="AY668">
        <f t="shared" si="144"/>
        <v>-8.5248884735999897E-2</v>
      </c>
      <c r="AZ668" t="str">
        <f t="shared" si="145"/>
        <v/>
      </c>
    </row>
    <row r="669" spans="1:52" s="42" customFormat="1" x14ac:dyDescent="0.3">
      <c r="A669">
        <v>22</v>
      </c>
      <c r="B669" t="s">
        <v>56</v>
      </c>
      <c r="C669" t="s">
        <v>51</v>
      </c>
      <c r="D669" t="s">
        <v>52</v>
      </c>
      <c r="E669"/>
      <c r="F669" s="22">
        <v>0</v>
      </c>
      <c r="G669" s="22">
        <f t="shared" si="138"/>
        <v>1</v>
      </c>
      <c r="H669" s="26">
        <f t="shared" si="139"/>
        <v>0</v>
      </c>
      <c r="I669">
        <f t="shared" si="140"/>
        <v>1</v>
      </c>
      <c r="J669">
        <f t="shared" si="133"/>
        <v>0</v>
      </c>
      <c r="K669">
        <f t="shared" si="141"/>
        <v>3</v>
      </c>
      <c r="L669">
        <f t="shared" si="142"/>
        <v>0</v>
      </c>
      <c r="M669" s="31">
        <f t="shared" si="146"/>
        <v>0</v>
      </c>
      <c r="N669" s="31">
        <f t="shared" si="146"/>
        <v>1.3242539674914449</v>
      </c>
      <c r="O669" s="31">
        <f t="shared" si="146"/>
        <v>1.3467656851795036</v>
      </c>
      <c r="P669" s="31">
        <f t="shared" si="146"/>
        <v>0.50953045907425243</v>
      </c>
      <c r="Q669" s="31">
        <f t="shared" si="146"/>
        <v>0.45552591939133164</v>
      </c>
      <c r="R669" s="31">
        <f t="shared" si="146"/>
        <v>-4.8592876620996928E-2</v>
      </c>
      <c r="S669" s="31">
        <f t="shared" si="146"/>
        <v>1.4470801584849378</v>
      </c>
      <c r="T669" s="31">
        <f t="shared" si="146"/>
        <v>2.7557250991622655</v>
      </c>
      <c r="U669" s="31">
        <f t="shared" si="146"/>
        <v>2.7839610971664643</v>
      </c>
      <c r="V669" s="31">
        <f t="shared" si="146"/>
        <v>2.3704696428265981</v>
      </c>
      <c r="W669" s="31">
        <f t="shared" si="146"/>
        <v>4.7198559995399894</v>
      </c>
      <c r="X669"/>
      <c r="Y669" s="31">
        <f t="shared" si="147"/>
        <v>0</v>
      </c>
      <c r="Z669" s="31">
        <f t="shared" si="147"/>
        <v>0.87722921567214607</v>
      </c>
      <c r="AA669" s="31">
        <f t="shared" si="147"/>
        <v>0.826980459120223</v>
      </c>
      <c r="AB669" s="31">
        <f t="shared" si="147"/>
        <v>0.45474118868686536</v>
      </c>
      <c r="AC669" s="31">
        <f t="shared" si="147"/>
        <v>9.4104150347682797E-2</v>
      </c>
      <c r="AD669" s="31">
        <f t="shared" si="147"/>
        <v>2.5094314412570696E-2</v>
      </c>
      <c r="AE669" s="31">
        <f t="shared" si="147"/>
        <v>1.0683280308362584</v>
      </c>
      <c r="AF669" s="31">
        <f t="shared" si="147"/>
        <v>0.80625591565823751</v>
      </c>
      <c r="AG669" s="31">
        <f t="shared" si="147"/>
        <v>1.4005304965944854</v>
      </c>
      <c r="AH669" s="31">
        <f t="shared" si="147"/>
        <v>1.713678546099203</v>
      </c>
      <c r="AI669" s="31">
        <f t="shared" si="147"/>
        <v>3.3845675383870768</v>
      </c>
      <c r="AK669" s="31">
        <f t="shared" si="148"/>
        <v>0</v>
      </c>
      <c r="AL669" s="31">
        <f t="shared" si="148"/>
        <v>-0.40767770762029326</v>
      </c>
      <c r="AM669" s="31">
        <f t="shared" si="148"/>
        <v>-0.45494745696645028</v>
      </c>
      <c r="AN669" s="31">
        <f t="shared" si="148"/>
        <v>0.45474118868686536</v>
      </c>
      <c r="AO669" s="31">
        <f t="shared" si="148"/>
        <v>-0.57578762780163373</v>
      </c>
      <c r="AP669" s="31">
        <f t="shared" si="148"/>
        <v>2.5094314412570696E-2</v>
      </c>
      <c r="AQ669" s="31">
        <f t="shared" si="148"/>
        <v>-0.39450844110829536</v>
      </c>
      <c r="AR669" s="31">
        <f t="shared" si="148"/>
        <v>2.5739455337784149E-2</v>
      </c>
      <c r="AS669" s="31">
        <f t="shared" si="148"/>
        <v>-0.56242625203397123</v>
      </c>
      <c r="AT669" s="31">
        <f t="shared" si="148"/>
        <v>1.713678546099203</v>
      </c>
      <c r="AU669" s="31">
        <f t="shared" si="148"/>
        <v>1.3624104345352976</v>
      </c>
      <c r="AW669">
        <f t="shared" si="137"/>
        <v>-8.5248884735999897E-2</v>
      </c>
      <c r="AX669" t="str">
        <f t="shared" si="143"/>
        <v/>
      </c>
      <c r="AY669">
        <f t="shared" si="144"/>
        <v>-8.5248884735999897E-2</v>
      </c>
      <c r="AZ669" t="str">
        <f t="shared" si="145"/>
        <v/>
      </c>
    </row>
    <row r="670" spans="1:52" s="42" customFormat="1" x14ac:dyDescent="0.3">
      <c r="A670">
        <v>22</v>
      </c>
      <c r="B670" t="s">
        <v>57</v>
      </c>
      <c r="C670" t="s">
        <v>51</v>
      </c>
      <c r="D670" t="s">
        <v>52</v>
      </c>
      <c r="E670"/>
      <c r="F670" s="22">
        <v>0</v>
      </c>
      <c r="G670" s="22">
        <f t="shared" si="138"/>
        <v>0</v>
      </c>
      <c r="H670" s="26">
        <f t="shared" si="139"/>
        <v>0</v>
      </c>
      <c r="I670">
        <f t="shared" si="140"/>
        <v>1</v>
      </c>
      <c r="J670">
        <f t="shared" si="133"/>
        <v>0</v>
      </c>
      <c r="K670">
        <f t="shared" si="141"/>
        <v>3</v>
      </c>
      <c r="L670">
        <f t="shared" si="142"/>
        <v>0</v>
      </c>
      <c r="M670" s="31">
        <f t="shared" si="146"/>
        <v>0</v>
      </c>
      <c r="N670" s="31">
        <f t="shared" si="146"/>
        <v>9.159709116905592E-4</v>
      </c>
      <c r="O670" s="31">
        <f t="shared" si="146"/>
        <v>1.9764093800454692E-3</v>
      </c>
      <c r="P670" s="31">
        <f t="shared" si="146"/>
        <v>9.7311249059504668E-2</v>
      </c>
      <c r="Q670" s="31">
        <f t="shared" si="146"/>
        <v>-0.59385206662004875</v>
      </c>
      <c r="R670" s="31">
        <f t="shared" si="146"/>
        <v>-0.13810865404936737</v>
      </c>
      <c r="S670" s="31">
        <f t="shared" si="146"/>
        <v>-0.62807107151353769</v>
      </c>
      <c r="T670" s="31">
        <f t="shared" si="146"/>
        <v>1.3969136603628327</v>
      </c>
      <c r="U670" s="31">
        <f t="shared" si="146"/>
        <v>1.4136374111320642</v>
      </c>
      <c r="V670" s="31">
        <f t="shared" si="146"/>
        <v>1.9395901921441805</v>
      </c>
      <c r="W670" s="31">
        <f t="shared" si="146"/>
        <v>1.2759980436296763E-2</v>
      </c>
      <c r="X670"/>
      <c r="Y670" s="31">
        <f t="shared" si="147"/>
        <v>0</v>
      </c>
      <c r="Z670" s="31">
        <f t="shared" si="147"/>
        <v>-5.5112741282598361E-2</v>
      </c>
      <c r="AA670" s="31">
        <f t="shared" si="147"/>
        <v>-8.9597136207240621E-2</v>
      </c>
      <c r="AB670" s="31">
        <f t="shared" si="147"/>
        <v>0.13637785846711556</v>
      </c>
      <c r="AC670" s="31">
        <f t="shared" si="147"/>
        <v>-0.412030085353634</v>
      </c>
      <c r="AD670" s="31">
        <f t="shared" si="147"/>
        <v>5.9417293577438308E-2</v>
      </c>
      <c r="AE670" s="31">
        <f t="shared" si="147"/>
        <v>-0.41611489053090561</v>
      </c>
      <c r="AF670" s="31">
        <f t="shared" si="147"/>
        <v>0.26892838029270016</v>
      </c>
      <c r="AG670" s="31">
        <f t="shared" si="147"/>
        <v>0.65269703709358184</v>
      </c>
      <c r="AH670" s="31">
        <f t="shared" si="147"/>
        <v>0.98124594709125013</v>
      </c>
      <c r="AI670" s="31">
        <f t="shared" si="147"/>
        <v>0.49041868760057533</v>
      </c>
      <c r="AK670" s="31">
        <f t="shared" si="148"/>
        <v>0</v>
      </c>
      <c r="AL670" s="31">
        <f t="shared" si="148"/>
        <v>-0.64722531010791517</v>
      </c>
      <c r="AM670" s="31">
        <f t="shared" si="148"/>
        <v>-0.68442710017600028</v>
      </c>
      <c r="AN670" s="31">
        <f t="shared" si="148"/>
        <v>0.13637785846711556</v>
      </c>
      <c r="AO670" s="31">
        <f t="shared" si="148"/>
        <v>-0.74068019489411374</v>
      </c>
      <c r="AP670" s="31">
        <f t="shared" si="148"/>
        <v>5.9417293577438308E-2</v>
      </c>
      <c r="AQ670" s="31">
        <f t="shared" si="148"/>
        <v>-0.70714526887722418</v>
      </c>
      <c r="AR670" s="31">
        <f t="shared" si="148"/>
        <v>-0.26252516764737804</v>
      </c>
      <c r="AS670" s="31">
        <f t="shared" si="148"/>
        <v>-0.69862793451160776</v>
      </c>
      <c r="AT670" s="31">
        <f t="shared" si="148"/>
        <v>0.98124594709125013</v>
      </c>
      <c r="AU670" s="31">
        <f t="shared" si="148"/>
        <v>-0.26099634944582334</v>
      </c>
      <c r="AW670">
        <f t="shared" si="137"/>
        <v>-3.4914852864000097E-2</v>
      </c>
      <c r="AX670" t="str">
        <f t="shared" si="143"/>
        <v/>
      </c>
      <c r="AY670">
        <f t="shared" si="144"/>
        <v>-3.4914852864000097E-2</v>
      </c>
      <c r="AZ670" t="str">
        <f t="shared" si="145"/>
        <v/>
      </c>
    </row>
    <row r="671" spans="1:52" s="42" customFormat="1" x14ac:dyDescent="0.3">
      <c r="A671">
        <v>22</v>
      </c>
      <c r="B671" t="s">
        <v>58</v>
      </c>
      <c r="C671" t="s">
        <v>51</v>
      </c>
      <c r="D671" t="s">
        <v>52</v>
      </c>
      <c r="E671" t="s">
        <v>137</v>
      </c>
      <c r="F671" s="22">
        <v>0</v>
      </c>
      <c r="G671" s="22">
        <f t="shared" si="138"/>
        <v>0</v>
      </c>
      <c r="H671" s="26">
        <f t="shared" si="139"/>
        <v>1</v>
      </c>
      <c r="I671">
        <f t="shared" si="140"/>
        <v>0</v>
      </c>
      <c r="J671">
        <f t="shared" si="133"/>
        <v>1</v>
      </c>
      <c r="K671">
        <f t="shared" si="141"/>
        <v>3</v>
      </c>
      <c r="L671">
        <f t="shared" si="142"/>
        <v>3</v>
      </c>
      <c r="M671" s="31">
        <f t="shared" si="146"/>
        <v>0</v>
      </c>
      <c r="N671" s="31">
        <f t="shared" si="146"/>
        <v>-7.3979253112033252E-2</v>
      </c>
      <c r="O671" s="31">
        <f t="shared" si="146"/>
        <v>-7.506846473029051E-2</v>
      </c>
      <c r="P671" s="31">
        <f t="shared" si="146"/>
        <v>-0.39186618257261413</v>
      </c>
      <c r="Q671" s="31">
        <f t="shared" si="146"/>
        <v>-0.43565456431535265</v>
      </c>
      <c r="R671" s="31">
        <f t="shared" si="146"/>
        <v>-0.83987033195020744</v>
      </c>
      <c r="S671" s="31">
        <f t="shared" si="146"/>
        <v>-0.89612759336099579</v>
      </c>
      <c r="T671" s="31">
        <f t="shared" si="146"/>
        <v>9.960072614107883</v>
      </c>
      <c r="U671" s="31">
        <f t="shared" si="146"/>
        <v>7.0140062240663896</v>
      </c>
      <c r="V671" s="31">
        <f t="shared" si="146"/>
        <v>-6.881742738589211E-2</v>
      </c>
      <c r="W671" s="31">
        <f t="shared" si="146"/>
        <v>-0.69357987551867228</v>
      </c>
      <c r="X671"/>
      <c r="Y671" s="31">
        <f t="shared" si="147"/>
        <v>0</v>
      </c>
      <c r="Z671" s="31">
        <f t="shared" si="147"/>
        <v>0.29159029280656257</v>
      </c>
      <c r="AA671" s="31">
        <f t="shared" si="147"/>
        <v>0.1929113062388885</v>
      </c>
      <c r="AB671" s="31">
        <f t="shared" si="147"/>
        <v>-0.19522910865854404</v>
      </c>
      <c r="AC671" s="31">
        <f t="shared" si="147"/>
        <v>6.4791442069248528E-2</v>
      </c>
      <c r="AD671" s="31">
        <f t="shared" si="147"/>
        <v>-0.68667656247589415</v>
      </c>
      <c r="AE671" s="31">
        <f t="shared" si="147"/>
        <v>-0.3381217021752988</v>
      </c>
      <c r="AF671" s="31">
        <f t="shared" si="147"/>
        <v>2.646937685088548</v>
      </c>
      <c r="AG671" s="31">
        <f t="shared" si="147"/>
        <v>2.3516242248789254</v>
      </c>
      <c r="AH671" s="31">
        <f t="shared" si="147"/>
        <v>0.40702512342985403</v>
      </c>
      <c r="AI671" s="31">
        <f t="shared" si="147"/>
        <v>0.15886745131871008</v>
      </c>
      <c r="AK671" s="31">
        <f t="shared" si="148"/>
        <v>0</v>
      </c>
      <c r="AL671" s="31">
        <f t="shared" si="148"/>
        <v>-0.33199164525405184</v>
      </c>
      <c r="AM671" s="31">
        <f t="shared" si="148"/>
        <v>-0.43503746461620213</v>
      </c>
      <c r="AN671" s="31">
        <f t="shared" si="148"/>
        <v>-0.19522910865854404</v>
      </c>
      <c r="AO671" s="31">
        <f t="shared" si="148"/>
        <v>-0.45846657886240749</v>
      </c>
      <c r="AP671" s="31">
        <f t="shared" si="148"/>
        <v>-0.68667656247589415</v>
      </c>
      <c r="AQ671" s="31">
        <f t="shared" si="148"/>
        <v>-0.51616322157565808</v>
      </c>
      <c r="AR671" s="31">
        <f t="shared" si="148"/>
        <v>1.1015014982602489</v>
      </c>
      <c r="AS671" s="31">
        <f t="shared" si="148"/>
        <v>-0.25111368405616047</v>
      </c>
      <c r="AT671" s="31">
        <f t="shared" si="148"/>
        <v>0.40702512342985403</v>
      </c>
      <c r="AU671" s="31">
        <f t="shared" si="148"/>
        <v>-0.21657048581150401</v>
      </c>
      <c r="AW671">
        <f t="shared" si="137"/>
        <v>0.1343779946496001</v>
      </c>
      <c r="AX671">
        <f t="shared" si="143"/>
        <v>0.1343779946496001</v>
      </c>
      <c r="AY671" t="str">
        <f t="shared" si="144"/>
        <v/>
      </c>
      <c r="AZ671">
        <f t="shared" si="145"/>
        <v>0.1343779946496001</v>
      </c>
    </row>
    <row r="672" spans="1:52" s="42" customFormat="1" x14ac:dyDescent="0.3">
      <c r="A672">
        <v>22</v>
      </c>
      <c r="B672" t="s">
        <v>59</v>
      </c>
      <c r="C672" t="s">
        <v>51</v>
      </c>
      <c r="D672" t="s">
        <v>52</v>
      </c>
      <c r="E672"/>
      <c r="F672" s="22">
        <v>0</v>
      </c>
      <c r="G672" s="22">
        <f t="shared" si="138"/>
        <v>1</v>
      </c>
      <c r="H672" s="26">
        <f t="shared" si="139"/>
        <v>0</v>
      </c>
      <c r="I672">
        <f t="shared" si="140"/>
        <v>1</v>
      </c>
      <c r="J672">
        <f t="shared" si="133"/>
        <v>0</v>
      </c>
      <c r="K672">
        <f t="shared" si="141"/>
        <v>3</v>
      </c>
      <c r="L672">
        <f t="shared" si="142"/>
        <v>0</v>
      </c>
      <c r="M672" s="31">
        <f t="shared" si="146"/>
        <v>0</v>
      </c>
      <c r="N672" s="31">
        <f t="shared" si="146"/>
        <v>0.21475820113333141</v>
      </c>
      <c r="O672" s="31">
        <f t="shared" si="146"/>
        <v>0.21863607243811575</v>
      </c>
      <c r="P672" s="31">
        <f t="shared" si="146"/>
        <v>-0.1274927845877474</v>
      </c>
      <c r="Q672" s="31">
        <f t="shared" si="146"/>
        <v>-0.6800755141600402</v>
      </c>
      <c r="R672" s="31">
        <f t="shared" si="146"/>
        <v>0.14483887505613816</v>
      </c>
      <c r="S672" s="31">
        <f t="shared" si="146"/>
        <v>-0.27774074214725386</v>
      </c>
      <c r="T672" s="31">
        <f t="shared" si="146"/>
        <v>1.1819255986975934</v>
      </c>
      <c r="U672" s="31">
        <f t="shared" si="146"/>
        <v>0.63871671333844082</v>
      </c>
      <c r="V672" s="31">
        <f t="shared" si="146"/>
        <v>1.6240611295670089</v>
      </c>
      <c r="W672" s="31">
        <f t="shared" si="146"/>
        <v>0.79494462955380008</v>
      </c>
      <c r="X672"/>
      <c r="Y672" s="31">
        <f t="shared" si="147"/>
        <v>0</v>
      </c>
      <c r="Z672" s="31">
        <f t="shared" si="147"/>
        <v>0.19774962405048629</v>
      </c>
      <c r="AA672" s="31">
        <f t="shared" si="147"/>
        <v>0.17894796616908459</v>
      </c>
      <c r="AB672" s="31">
        <f t="shared" si="147"/>
        <v>-0.31130175554649225</v>
      </c>
      <c r="AC672" s="31">
        <f t="shared" si="147"/>
        <v>-0.44776974572021749</v>
      </c>
      <c r="AD672" s="31">
        <f t="shared" si="147"/>
        <v>0.45776188868152179</v>
      </c>
      <c r="AE672" s="31">
        <f t="shared" si="147"/>
        <v>0.10102237369345618</v>
      </c>
      <c r="AF672" s="31">
        <f t="shared" si="147"/>
        <v>0.19205587200531313</v>
      </c>
      <c r="AG672" s="31">
        <f t="shared" si="147"/>
        <v>0.12427825989840501</v>
      </c>
      <c r="AH672" s="31">
        <f t="shared" si="147"/>
        <v>0.94464315143766386</v>
      </c>
      <c r="AI672" s="31">
        <f t="shared" si="147"/>
        <v>1.050482864838749</v>
      </c>
      <c r="AK672" s="31">
        <f t="shared" si="148"/>
        <v>0</v>
      </c>
      <c r="AL672" s="31">
        <f t="shared" si="148"/>
        <v>-0.60118929198110826</v>
      </c>
      <c r="AM672" s="31">
        <f t="shared" si="148"/>
        <v>-0.6226661539326408</v>
      </c>
      <c r="AN672" s="31">
        <f t="shared" si="148"/>
        <v>-0.31130175554649225</v>
      </c>
      <c r="AO672" s="31">
        <f t="shared" si="148"/>
        <v>-0.77737239412402515</v>
      </c>
      <c r="AP672" s="31">
        <f t="shared" si="148"/>
        <v>0.45776188868152179</v>
      </c>
      <c r="AQ672" s="31">
        <f t="shared" si="148"/>
        <v>-0.59252282487919927</v>
      </c>
      <c r="AR672" s="31">
        <f t="shared" si="148"/>
        <v>-0.30596881157536698</v>
      </c>
      <c r="AS672" s="31">
        <f t="shared" si="148"/>
        <v>-0.74815698132325137</v>
      </c>
      <c r="AT672" s="31">
        <f t="shared" si="148"/>
        <v>0.94464315143766386</v>
      </c>
      <c r="AU672" s="31">
        <f t="shared" si="148"/>
        <v>1.5710722390306589E-2</v>
      </c>
      <c r="AW672">
        <f t="shared" si="137"/>
        <v>-1.42142570495999E-2</v>
      </c>
      <c r="AX672" t="str">
        <f t="shared" si="143"/>
        <v/>
      </c>
      <c r="AY672">
        <f t="shared" si="144"/>
        <v>-1.42142570495999E-2</v>
      </c>
      <c r="AZ672" t="str">
        <f t="shared" si="145"/>
        <v/>
      </c>
    </row>
    <row r="673" spans="1:52" s="42" customFormat="1" x14ac:dyDescent="0.3">
      <c r="A673">
        <v>23</v>
      </c>
      <c r="B673" t="s">
        <v>60</v>
      </c>
      <c r="C673" t="s">
        <v>61</v>
      </c>
      <c r="D673" t="s">
        <v>62</v>
      </c>
      <c r="E673"/>
      <c r="F673" s="22">
        <v>0</v>
      </c>
      <c r="G673" s="22">
        <f t="shared" si="138"/>
        <v>0</v>
      </c>
      <c r="H673" s="26">
        <f t="shared" si="139"/>
        <v>0</v>
      </c>
      <c r="I673">
        <f t="shared" si="140"/>
        <v>1</v>
      </c>
      <c r="J673">
        <f t="shared" si="133"/>
        <v>0</v>
      </c>
      <c r="K673">
        <f t="shared" si="141"/>
        <v>4</v>
      </c>
      <c r="L673">
        <f t="shared" si="142"/>
        <v>0</v>
      </c>
      <c r="M673" s="31">
        <f t="shared" si="146"/>
        <v>0</v>
      </c>
      <c r="N673" s="31">
        <f t="shared" si="146"/>
        <v>0.19115562453336091</v>
      </c>
      <c r="O673" s="31">
        <f t="shared" si="146"/>
        <v>0.20435594451977587</v>
      </c>
      <c r="P673" s="31">
        <f t="shared" si="146"/>
        <v>-8.2468496813145817E-2</v>
      </c>
      <c r="Q673" s="31">
        <f t="shared" si="146"/>
        <v>-0.30501752236686652</v>
      </c>
      <c r="R673" s="31">
        <f t="shared" si="146"/>
        <v>-0.21414674104322698</v>
      </c>
      <c r="S673" s="31">
        <f t="shared" si="146"/>
        <v>-2.7496672351270807E-2</v>
      </c>
      <c r="T673" s="31">
        <f t="shared" si="146"/>
        <v>1.1893368381327711</v>
      </c>
      <c r="U673" s="31">
        <f t="shared" si="146"/>
        <v>1.1469883303560406</v>
      </c>
      <c r="V673" s="31">
        <f t="shared" si="146"/>
        <v>0.12444685645040852</v>
      </c>
      <c r="W673" s="31">
        <f t="shared" si="146"/>
        <v>-0.20821198037014951</v>
      </c>
      <c r="X673"/>
      <c r="Y673" s="31">
        <f t="shared" si="147"/>
        <v>0</v>
      </c>
      <c r="Z673" s="31">
        <f t="shared" si="147"/>
        <v>0.11406829788609964</v>
      </c>
      <c r="AA673" s="31">
        <f t="shared" si="147"/>
        <v>0.11503097977188136</v>
      </c>
      <c r="AB673" s="31">
        <f t="shared" si="147"/>
        <v>0.21041436074621414</v>
      </c>
      <c r="AC673" s="31">
        <f t="shared" si="147"/>
        <v>-0.1145757007358984</v>
      </c>
      <c r="AD673" s="31">
        <f t="shared" si="147"/>
        <v>7.5036587839653987E-2</v>
      </c>
      <c r="AE673" s="31">
        <f t="shared" si="147"/>
        <v>0.33128183949621964</v>
      </c>
      <c r="AF673" s="31">
        <f t="shared" si="147"/>
        <v>0.36465356854925757</v>
      </c>
      <c r="AG673" s="31">
        <f t="shared" si="147"/>
        <v>0.7242335829808747</v>
      </c>
      <c r="AH673" s="31">
        <f t="shared" si="147"/>
        <v>0.45045142724727028</v>
      </c>
      <c r="AI673" s="31">
        <f t="shared" si="147"/>
        <v>0.94894842134649304</v>
      </c>
      <c r="AK673" s="31">
        <f t="shared" si="148"/>
        <v>0</v>
      </c>
      <c r="AL673" s="31">
        <f t="shared" si="148"/>
        <v>-0.64245568787529872</v>
      </c>
      <c r="AM673" s="31">
        <f t="shared" si="148"/>
        <v>-0.63683819935211039</v>
      </c>
      <c r="AN673" s="31">
        <f t="shared" si="148"/>
        <v>0.21041436074621414</v>
      </c>
      <c r="AO673" s="31">
        <f t="shared" si="148"/>
        <v>-0.66583154469188921</v>
      </c>
      <c r="AP673" s="31">
        <f t="shared" si="148"/>
        <v>7.5036587839653987E-2</v>
      </c>
      <c r="AQ673" s="31">
        <f t="shared" si="148"/>
        <v>-0.56522224027680001</v>
      </c>
      <c r="AR673" s="31">
        <f t="shared" si="148"/>
        <v>-0.29669807421837796</v>
      </c>
      <c r="AS673" s="31">
        <f t="shared" si="148"/>
        <v>-0.70752441421359569</v>
      </c>
      <c r="AT673" s="31">
        <f t="shared" si="148"/>
        <v>0.45045142724727028</v>
      </c>
      <c r="AU673" s="31">
        <f t="shared" si="148"/>
        <v>0.28986936609670627</v>
      </c>
      <c r="AW673">
        <f t="shared" si="137"/>
        <v>-0.38741759999999997</v>
      </c>
      <c r="AX673" t="str">
        <f t="shared" si="143"/>
        <v/>
      </c>
      <c r="AY673">
        <f t="shared" si="144"/>
        <v>-0.38741759999999997</v>
      </c>
      <c r="AZ673" t="str">
        <f t="shared" si="145"/>
        <v/>
      </c>
    </row>
    <row r="674" spans="1:52" s="42" customFormat="1" x14ac:dyDescent="0.3">
      <c r="A674">
        <v>23</v>
      </c>
      <c r="B674" t="s">
        <v>63</v>
      </c>
      <c r="C674" t="s">
        <v>61</v>
      </c>
      <c r="D674" t="s">
        <v>62</v>
      </c>
      <c r="E674"/>
      <c r="F674" s="22">
        <v>0</v>
      </c>
      <c r="G674" s="22">
        <f t="shared" si="138"/>
        <v>1</v>
      </c>
      <c r="H674" s="26">
        <f t="shared" si="139"/>
        <v>0</v>
      </c>
      <c r="I674">
        <f t="shared" si="140"/>
        <v>1</v>
      </c>
      <c r="J674">
        <f t="shared" si="133"/>
        <v>0</v>
      </c>
      <c r="K674">
        <f t="shared" si="141"/>
        <v>4</v>
      </c>
      <c r="L674">
        <f t="shared" si="142"/>
        <v>0</v>
      </c>
      <c r="M674" s="31">
        <f t="shared" si="146"/>
        <v>0</v>
      </c>
      <c r="N674" s="31">
        <f t="shared" si="146"/>
        <v>1.5776009719257793</v>
      </c>
      <c r="O674" s="31">
        <f t="shared" si="146"/>
        <v>1.6038275888181786</v>
      </c>
      <c r="P674" s="31">
        <f t="shared" si="146"/>
        <v>-0.3011354871642411</v>
      </c>
      <c r="Q674" s="31">
        <f t="shared" si="146"/>
        <v>2.4439548665939309E-2</v>
      </c>
      <c r="R674" s="31">
        <f t="shared" si="146"/>
        <v>-0.69623229175723544</v>
      </c>
      <c r="S674" s="31">
        <f t="shared" si="146"/>
        <v>0.42765248511399728</v>
      </c>
      <c r="T674" s="31">
        <f t="shared" si="146"/>
        <v>6.8188212922424496</v>
      </c>
      <c r="U674" s="31">
        <f t="shared" si="146"/>
        <v>6.6090915635234282</v>
      </c>
      <c r="V674" s="31">
        <f t="shared" si="146"/>
        <v>-0.29827327980075335</v>
      </c>
      <c r="W674" s="31">
        <f t="shared" si="146"/>
        <v>0.17694219210586098</v>
      </c>
      <c r="X674"/>
      <c r="Y674" s="31">
        <f t="shared" si="147"/>
        <v>0</v>
      </c>
      <c r="Z674" s="31">
        <f t="shared" si="147"/>
        <v>0.91951882342482305</v>
      </c>
      <c r="AA674" s="31">
        <f t="shared" si="147"/>
        <v>0.91722159552944282</v>
      </c>
      <c r="AB674" s="31">
        <f t="shared" si="147"/>
        <v>-2.0737727201574966E-2</v>
      </c>
      <c r="AC674" s="31">
        <f t="shared" si="147"/>
        <v>0.17367280239049546</v>
      </c>
      <c r="AD674" s="31">
        <f t="shared" si="147"/>
        <v>-0.60529977528844725</v>
      </c>
      <c r="AE674" s="31">
        <f t="shared" si="147"/>
        <v>0.86129716235568299</v>
      </c>
      <c r="AF674" s="31">
        <f t="shared" si="147"/>
        <v>2.4571781986401717</v>
      </c>
      <c r="AG674" s="31">
        <f t="shared" si="147"/>
        <v>3.3558178710159998</v>
      </c>
      <c r="AH674" s="31">
        <f t="shared" si="147"/>
        <v>0.31006030849308169</v>
      </c>
      <c r="AI674" s="31">
        <f t="shared" si="147"/>
        <v>2.4460785349970671</v>
      </c>
      <c r="AK674" s="31">
        <f t="shared" si="148"/>
        <v>0</v>
      </c>
      <c r="AL674" s="31">
        <f t="shared" si="148"/>
        <v>-0.36609231871772435</v>
      </c>
      <c r="AM674" s="31">
        <f t="shared" si="148"/>
        <v>-0.37121588061574406</v>
      </c>
      <c r="AN674" s="31">
        <f t="shared" si="148"/>
        <v>-2.0737727201574966E-2</v>
      </c>
      <c r="AO674" s="31">
        <f t="shared" si="148"/>
        <v>-0.5484628023995427</v>
      </c>
      <c r="AP674" s="31">
        <f t="shared" si="148"/>
        <v>-0.60529977528844725</v>
      </c>
      <c r="AQ674" s="31">
        <f t="shared" si="148"/>
        <v>-0.35492575719548475</v>
      </c>
      <c r="AR674" s="31">
        <f t="shared" si="148"/>
        <v>0.78614787740306746</v>
      </c>
      <c r="AS674" s="31">
        <f t="shared" si="148"/>
        <v>-0.25634040506366357</v>
      </c>
      <c r="AT674" s="31">
        <f t="shared" si="148"/>
        <v>0.31006030849308169</v>
      </c>
      <c r="AU674" s="31">
        <f t="shared" si="148"/>
        <v>1.2247681910298207</v>
      </c>
      <c r="AW674">
        <f t="shared" si="137"/>
        <v>-0.37175039999999998</v>
      </c>
      <c r="AX674" t="str">
        <f t="shared" si="143"/>
        <v/>
      </c>
      <c r="AY674">
        <f t="shared" si="144"/>
        <v>-0.37175039999999998</v>
      </c>
      <c r="AZ674" t="str">
        <f t="shared" si="145"/>
        <v/>
      </c>
    </row>
    <row r="675" spans="1:52" s="42" customFormat="1" x14ac:dyDescent="0.3">
      <c r="A675">
        <v>23</v>
      </c>
      <c r="B675" t="s">
        <v>64</v>
      </c>
      <c r="C675" t="s">
        <v>61</v>
      </c>
      <c r="D675" t="s">
        <v>62</v>
      </c>
      <c r="E675"/>
      <c r="F675" s="22">
        <v>0</v>
      </c>
      <c r="G675" s="22">
        <f t="shared" si="138"/>
        <v>1</v>
      </c>
      <c r="H675" s="26">
        <f t="shared" si="139"/>
        <v>0</v>
      </c>
      <c r="I675">
        <f t="shared" si="140"/>
        <v>0</v>
      </c>
      <c r="J675">
        <f t="shared" si="133"/>
        <v>1</v>
      </c>
      <c r="K675">
        <f t="shared" si="141"/>
        <v>4</v>
      </c>
      <c r="L675">
        <f t="shared" si="142"/>
        <v>0</v>
      </c>
      <c r="M675" s="31">
        <f t="shared" si="146"/>
        <v>0</v>
      </c>
      <c r="N675" s="31">
        <f t="shared" si="146"/>
        <v>-3.6993892906241096E-2</v>
      </c>
      <c r="O675" s="31">
        <f t="shared" si="146"/>
        <v>-3.1789895715720128E-2</v>
      </c>
      <c r="P675" s="31">
        <f t="shared" si="146"/>
        <v>6.5553703333388599E-2</v>
      </c>
      <c r="Q675" s="31">
        <f t="shared" si="146"/>
        <v>-0.52901985816965325</v>
      </c>
      <c r="R675" s="31">
        <f t="shared" si="146"/>
        <v>-0.38304742261199426</v>
      </c>
      <c r="S675" s="31">
        <f t="shared" si="146"/>
        <v>-0.67245514716433918</v>
      </c>
      <c r="T675" s="31">
        <f t="shared" si="146"/>
        <v>1.2564782028186183</v>
      </c>
      <c r="U675" s="31">
        <f t="shared" si="146"/>
        <v>0.87280379960722032</v>
      </c>
      <c r="V675" s="31">
        <f t="shared" si="146"/>
        <v>1.4139556450521362</v>
      </c>
      <c r="W675" s="31">
        <f t="shared" si="146"/>
        <v>-0.33521351833045027</v>
      </c>
      <c r="X675"/>
      <c r="Y675" s="31">
        <f t="shared" si="147"/>
        <v>0</v>
      </c>
      <c r="Z675" s="31">
        <f t="shared" si="147"/>
        <v>-2.5382606042738565E-2</v>
      </c>
      <c r="AA675" s="31">
        <f t="shared" si="147"/>
        <v>-2.7266443734880894E-2</v>
      </c>
      <c r="AB675" s="31">
        <f t="shared" si="147"/>
        <v>0.26190874293349697</v>
      </c>
      <c r="AC675" s="31">
        <f t="shared" si="147"/>
        <v>-0.34689347477132537</v>
      </c>
      <c r="AD675" s="31">
        <f t="shared" si="147"/>
        <v>0.20922061428952166</v>
      </c>
      <c r="AE675" s="31">
        <f t="shared" si="147"/>
        <v>-0.14488504252891143</v>
      </c>
      <c r="AF675" s="31">
        <f t="shared" si="147"/>
        <v>0.53817370343885473</v>
      </c>
      <c r="AG675" s="31">
        <f t="shared" si="147"/>
        <v>0.54024052252926458</v>
      </c>
      <c r="AH675" s="31">
        <f t="shared" si="147"/>
        <v>0.82716070834249256</v>
      </c>
      <c r="AI675" s="31">
        <f t="shared" si="147"/>
        <v>0.47840847505949935</v>
      </c>
      <c r="AK675" s="31">
        <f t="shared" si="148"/>
        <v>0</v>
      </c>
      <c r="AL675" s="31">
        <f t="shared" si="148"/>
        <v>-0.68170321735583161</v>
      </c>
      <c r="AM675" s="31">
        <f t="shared" si="148"/>
        <v>-0.68167035953605382</v>
      </c>
      <c r="AN675" s="31">
        <f t="shared" si="148"/>
        <v>0.26190874293349697</v>
      </c>
      <c r="AO675" s="31">
        <f t="shared" si="148"/>
        <v>-0.74889837821078975</v>
      </c>
      <c r="AP675" s="31">
        <f t="shared" si="148"/>
        <v>0.20922061428952166</v>
      </c>
      <c r="AQ675" s="31">
        <f t="shared" si="148"/>
        <v>-0.67566239869692413</v>
      </c>
      <c r="AR675" s="31">
        <f t="shared" si="148"/>
        <v>-0.19887193454870608</v>
      </c>
      <c r="AS675" s="31">
        <f t="shared" si="148"/>
        <v>-0.74112301043594053</v>
      </c>
      <c r="AT675" s="31">
        <f t="shared" si="148"/>
        <v>0.82716070834249256</v>
      </c>
      <c r="AU675" s="31">
        <f t="shared" si="148"/>
        <v>-0.10386305199967584</v>
      </c>
      <c r="AW675">
        <f t="shared" si="137"/>
        <v>0.36</v>
      </c>
      <c r="AX675" t="str">
        <f t="shared" si="143"/>
        <v/>
      </c>
      <c r="AY675" t="str">
        <f t="shared" si="144"/>
        <v/>
      </c>
      <c r="AZ675">
        <f t="shared" si="145"/>
        <v>0.36</v>
      </c>
    </row>
    <row r="676" spans="1:52" s="42" customFormat="1" x14ac:dyDescent="0.3">
      <c r="A676">
        <v>23</v>
      </c>
      <c r="B676" t="s">
        <v>65</v>
      </c>
      <c r="C676" t="s">
        <v>61</v>
      </c>
      <c r="D676" t="s">
        <v>62</v>
      </c>
      <c r="E676"/>
      <c r="F676" s="22">
        <v>0</v>
      </c>
      <c r="G676" s="22">
        <f t="shared" si="138"/>
        <v>0</v>
      </c>
      <c r="H676" s="26">
        <f t="shared" si="139"/>
        <v>0</v>
      </c>
      <c r="I676">
        <f t="shared" si="140"/>
        <v>0</v>
      </c>
      <c r="J676">
        <f t="shared" si="133"/>
        <v>1</v>
      </c>
      <c r="K676">
        <f t="shared" si="141"/>
        <v>4</v>
      </c>
      <c r="L676">
        <f t="shared" si="142"/>
        <v>0</v>
      </c>
      <c r="M676" s="31">
        <f t="shared" si="146"/>
        <v>0</v>
      </c>
      <c r="N676" s="31">
        <f t="shared" si="146"/>
        <v>0.14517375261041926</v>
      </c>
      <c r="O676" s="31">
        <f t="shared" si="146"/>
        <v>0.14940907049199734</v>
      </c>
      <c r="P676" s="31">
        <f t="shared" si="146"/>
        <v>-0.78168339532654407</v>
      </c>
      <c r="Q676" s="31">
        <f t="shared" si="146"/>
        <v>-0.67078851758811953</v>
      </c>
      <c r="R676" s="31">
        <f t="shared" si="146"/>
        <v>-0.85585893254136114</v>
      </c>
      <c r="S676" s="31">
        <f t="shared" si="146"/>
        <v>-0.75044170625663476</v>
      </c>
      <c r="T676" s="31">
        <f t="shared" si="146"/>
        <v>3.7669454076995046</v>
      </c>
      <c r="U676" s="31">
        <f t="shared" si="146"/>
        <v>2.9354829827957412</v>
      </c>
      <c r="V676" s="31">
        <f t="shared" si="146"/>
        <v>-0.90624974534754599</v>
      </c>
      <c r="W676" s="31">
        <f t="shared" si="146"/>
        <v>-0.68095510782818314</v>
      </c>
      <c r="X676"/>
      <c r="Y676" s="31">
        <f t="shared" si="147"/>
        <v>0</v>
      </c>
      <c r="Z676" s="31">
        <f t="shared" si="147"/>
        <v>0.32094194132610082</v>
      </c>
      <c r="AA676" s="31">
        <f t="shared" si="147"/>
        <v>0.31342830120728099</v>
      </c>
      <c r="AB676" s="31">
        <f t="shared" si="147"/>
        <v>-0.39098765165299737</v>
      </c>
      <c r="AC676" s="31">
        <f t="shared" si="147"/>
        <v>-0.27270452348615398</v>
      </c>
      <c r="AD676" s="31">
        <f t="shared" si="147"/>
        <v>-0.15769516989415105</v>
      </c>
      <c r="AE676" s="31">
        <f t="shared" si="147"/>
        <v>0.15122642137626599</v>
      </c>
      <c r="AF676" s="31">
        <f t="shared" si="147"/>
        <v>2.2038437314368591</v>
      </c>
      <c r="AG676" s="31">
        <f t="shared" si="147"/>
        <v>2.2176782895509839</v>
      </c>
      <c r="AH676" s="31">
        <f t="shared" si="147"/>
        <v>-0.71878218043477027</v>
      </c>
      <c r="AI676" s="31">
        <f t="shared" si="147"/>
        <v>0.6718664759311892</v>
      </c>
      <c r="AK676" s="31">
        <f t="shared" si="148"/>
        <v>0</v>
      </c>
      <c r="AL676" s="31">
        <f t="shared" si="148"/>
        <v>-0.5365303999600739</v>
      </c>
      <c r="AM676" s="31">
        <f t="shared" si="148"/>
        <v>-0.54527200373099172</v>
      </c>
      <c r="AN676" s="31">
        <f t="shared" si="148"/>
        <v>-0.39098765165299737</v>
      </c>
      <c r="AO676" s="31">
        <f t="shared" si="148"/>
        <v>-0.6990408386332827</v>
      </c>
      <c r="AP676" s="31">
        <f t="shared" si="148"/>
        <v>-0.15769516989415105</v>
      </c>
      <c r="AQ676" s="31">
        <f t="shared" si="148"/>
        <v>-0.52897596038136852</v>
      </c>
      <c r="AR676" s="31">
        <f t="shared" si="148"/>
        <v>0.68510311776054578</v>
      </c>
      <c r="AS676" s="31">
        <f t="shared" si="148"/>
        <v>-0.45724525605040311</v>
      </c>
      <c r="AT676" s="31">
        <f t="shared" si="148"/>
        <v>-0.71878218043477027</v>
      </c>
      <c r="AU676" s="31">
        <f t="shared" si="148"/>
        <v>-4.3226102177996585E-2</v>
      </c>
      <c r="AW676">
        <f t="shared" si="137"/>
        <v>0.36</v>
      </c>
      <c r="AX676" t="str">
        <f t="shared" si="143"/>
        <v/>
      </c>
      <c r="AY676" t="str">
        <f t="shared" si="144"/>
        <v/>
      </c>
      <c r="AZ676">
        <f t="shared" si="145"/>
        <v>0.36</v>
      </c>
    </row>
    <row r="677" spans="1:52" s="42" customFormat="1" x14ac:dyDescent="0.3">
      <c r="A677">
        <v>23</v>
      </c>
      <c r="B677" t="s">
        <v>66</v>
      </c>
      <c r="C677" t="s">
        <v>61</v>
      </c>
      <c r="D677" t="s">
        <v>62</v>
      </c>
      <c r="E677" t="s">
        <v>137</v>
      </c>
      <c r="F677" s="22">
        <v>0</v>
      </c>
      <c r="G677" s="22">
        <f t="shared" si="138"/>
        <v>1</v>
      </c>
      <c r="H677" s="26">
        <f t="shared" si="139"/>
        <v>1</v>
      </c>
      <c r="I677">
        <f t="shared" si="140"/>
        <v>0</v>
      </c>
      <c r="J677">
        <f t="shared" si="133"/>
        <v>1</v>
      </c>
      <c r="K677">
        <f t="shared" si="141"/>
        <v>4</v>
      </c>
      <c r="L677">
        <f t="shared" si="142"/>
        <v>4</v>
      </c>
      <c r="M677" s="31">
        <f t="shared" si="146"/>
        <v>0</v>
      </c>
      <c r="N677" s="31">
        <f t="shared" si="146"/>
        <v>-0.25546361975281062</v>
      </c>
      <c r="O677" s="31">
        <f t="shared" si="146"/>
        <v>-0.24710827767981342</v>
      </c>
      <c r="P677" s="31">
        <f t="shared" si="146"/>
        <v>-0.65983684787792374</v>
      </c>
      <c r="Q677" s="31">
        <f t="shared" si="146"/>
        <v>-0.72538381543879082</v>
      </c>
      <c r="R677" s="31">
        <f t="shared" si="146"/>
        <v>-0.71820077248988357</v>
      </c>
      <c r="S677" s="31">
        <f t="shared" si="146"/>
        <v>-0.768142607631074</v>
      </c>
      <c r="T677" s="31">
        <f t="shared" si="146"/>
        <v>0.63881908969438594</v>
      </c>
      <c r="U677" s="31">
        <f t="shared" si="146"/>
        <v>0.46354865788117444</v>
      </c>
      <c r="V677" s="31">
        <f t="shared" si="146"/>
        <v>-0.22038379600276695</v>
      </c>
      <c r="W677" s="31">
        <f t="shared" si="146"/>
        <v>-0.64162406597118438</v>
      </c>
      <c r="X677"/>
      <c r="Y677" s="31">
        <f t="shared" si="147"/>
        <v>0</v>
      </c>
      <c r="Z677" s="31">
        <f t="shared" si="147"/>
        <v>-0.16817373091686311</v>
      </c>
      <c r="AA677" s="31">
        <f t="shared" si="147"/>
        <v>-0.16347864385911123</v>
      </c>
      <c r="AB677" s="31">
        <f t="shared" si="147"/>
        <v>-0.3925103325294057</v>
      </c>
      <c r="AC677" s="31">
        <f t="shared" si="147"/>
        <v>-0.54690997619064452</v>
      </c>
      <c r="AD677" s="31">
        <f t="shared" si="147"/>
        <v>-0.18756964138380039</v>
      </c>
      <c r="AE677" s="31">
        <f t="shared" si="147"/>
        <v>-0.21489966147525566</v>
      </c>
      <c r="AF677" s="31">
        <f t="shared" si="147"/>
        <v>6.1203196956817335E-2</v>
      </c>
      <c r="AG677" s="31">
        <f t="shared" si="147"/>
        <v>0.22329852471865344</v>
      </c>
      <c r="AH677" s="31">
        <f t="shared" si="147"/>
        <v>0.2415936488066785</v>
      </c>
      <c r="AI677" s="31">
        <f t="shared" si="147"/>
        <v>0.19449730972661006</v>
      </c>
      <c r="AK677" s="31">
        <f t="shared" si="148"/>
        <v>0</v>
      </c>
      <c r="AL677" s="31">
        <f t="shared" si="148"/>
        <v>-0.72463765406392011</v>
      </c>
      <c r="AM677" s="31">
        <f t="shared" si="148"/>
        <v>-0.7219378489089413</v>
      </c>
      <c r="AN677" s="31">
        <f t="shared" si="148"/>
        <v>-0.3925103325294057</v>
      </c>
      <c r="AO677" s="31">
        <f t="shared" si="148"/>
        <v>-0.82684702928959253</v>
      </c>
      <c r="AP677" s="31">
        <f t="shared" si="148"/>
        <v>-0.18756964138380039</v>
      </c>
      <c r="AQ677" s="31">
        <f t="shared" si="148"/>
        <v>-0.73738124801852845</v>
      </c>
      <c r="AR677" s="31">
        <f t="shared" si="148"/>
        <v>-0.44893799635859311</v>
      </c>
      <c r="AS677" s="31">
        <f t="shared" si="148"/>
        <v>-0.77792393054970022</v>
      </c>
      <c r="AT677" s="31">
        <f t="shared" si="148"/>
        <v>0.2415936488066785</v>
      </c>
      <c r="AU677" s="31">
        <f t="shared" si="148"/>
        <v>-0.26431471894595532</v>
      </c>
      <c r="AW677">
        <f t="shared" si="137"/>
        <v>0.36</v>
      </c>
      <c r="AX677">
        <f t="shared" si="143"/>
        <v>0.36</v>
      </c>
      <c r="AY677" t="str">
        <f t="shared" si="144"/>
        <v/>
      </c>
      <c r="AZ677">
        <f t="shared" si="145"/>
        <v>0.36</v>
      </c>
    </row>
    <row r="678" spans="1:52" s="42" customFormat="1" x14ac:dyDescent="0.3">
      <c r="A678">
        <v>23</v>
      </c>
      <c r="B678" t="s">
        <v>67</v>
      </c>
      <c r="C678" t="s">
        <v>61</v>
      </c>
      <c r="D678" t="s">
        <v>62</v>
      </c>
      <c r="E678"/>
      <c r="F678" s="22">
        <v>0</v>
      </c>
      <c r="G678" s="22">
        <f t="shared" si="138"/>
        <v>0</v>
      </c>
      <c r="H678" s="26">
        <f t="shared" si="139"/>
        <v>0</v>
      </c>
      <c r="I678">
        <f t="shared" si="140"/>
        <v>0</v>
      </c>
      <c r="J678">
        <f t="shared" si="133"/>
        <v>1</v>
      </c>
      <c r="K678">
        <f t="shared" si="141"/>
        <v>4</v>
      </c>
      <c r="L678">
        <f t="shared" si="142"/>
        <v>0</v>
      </c>
      <c r="M678" s="31">
        <f t="shared" si="146"/>
        <v>0</v>
      </c>
      <c r="N678" s="31">
        <f t="shared" si="146"/>
        <v>0.3048408681475096</v>
      </c>
      <c r="O678" s="31">
        <f t="shared" si="146"/>
        <v>0.30823764633811762</v>
      </c>
      <c r="P678" s="31">
        <f t="shared" si="146"/>
        <v>-0.67098951307270505</v>
      </c>
      <c r="Q678" s="31">
        <f t="shared" si="146"/>
        <v>-0.60302796379537726</v>
      </c>
      <c r="R678" s="31">
        <f t="shared" si="146"/>
        <v>-0.6941129928669898</v>
      </c>
      <c r="S678" s="31">
        <f t="shared" si="146"/>
        <v>-0.6477800124282207</v>
      </c>
      <c r="T678" s="31">
        <f t="shared" si="146"/>
        <v>3.7791257862283305</v>
      </c>
      <c r="U678" s="31">
        <f t="shared" si="146"/>
        <v>3.2131023195611856</v>
      </c>
      <c r="V678" s="31">
        <f t="shared" si="146"/>
        <v>-0.75691672599267834</v>
      </c>
      <c r="W678" s="31">
        <f t="shared" si="146"/>
        <v>-0.59900335287171491</v>
      </c>
      <c r="X678"/>
      <c r="Y678" s="31">
        <f t="shared" si="147"/>
        <v>0</v>
      </c>
      <c r="Z678" s="31">
        <f t="shared" si="147"/>
        <v>0.38889160641618414</v>
      </c>
      <c r="AA678" s="31">
        <f t="shared" si="147"/>
        <v>0.37690550771126224</v>
      </c>
      <c r="AB678" s="31">
        <f t="shared" si="147"/>
        <v>-0.32418668691929919</v>
      </c>
      <c r="AC678" s="31">
        <f t="shared" si="147"/>
        <v>-0.25084481792290964</v>
      </c>
      <c r="AD678" s="31">
        <f t="shared" si="147"/>
        <v>0.24041093149659659</v>
      </c>
      <c r="AE678" s="31">
        <f t="shared" si="147"/>
        <v>0.4890764526322729</v>
      </c>
      <c r="AF678" s="31">
        <f t="shared" si="147"/>
        <v>1.6042688382411412</v>
      </c>
      <c r="AG678" s="31">
        <f t="shared" si="147"/>
        <v>1.9369600747803635</v>
      </c>
      <c r="AH678" s="31">
        <f t="shared" si="147"/>
        <v>-7.0295008423842953E-2</v>
      </c>
      <c r="AI678" s="31">
        <f t="shared" si="147"/>
        <v>0.79371300509300424</v>
      </c>
      <c r="AK678" s="31">
        <f t="shared" si="148"/>
        <v>0</v>
      </c>
      <c r="AL678" s="31">
        <f t="shared" si="148"/>
        <v>-0.49891322494009976</v>
      </c>
      <c r="AM678" s="31">
        <f t="shared" si="148"/>
        <v>-0.50215140043854622</v>
      </c>
      <c r="AN678" s="31">
        <f t="shared" si="148"/>
        <v>-0.32418668691929919</v>
      </c>
      <c r="AO678" s="31">
        <f t="shared" si="148"/>
        <v>-0.68384509694639461</v>
      </c>
      <c r="AP678" s="31">
        <f t="shared" si="148"/>
        <v>0.24041093149659659</v>
      </c>
      <c r="AQ678" s="31">
        <f t="shared" si="148"/>
        <v>-0.49330488153105395</v>
      </c>
      <c r="AR678" s="31">
        <f t="shared" si="148"/>
        <v>0.34186276478944816</v>
      </c>
      <c r="AS678" s="31">
        <f t="shared" si="148"/>
        <v>-0.48123160776971668</v>
      </c>
      <c r="AT678" s="31">
        <f t="shared" si="148"/>
        <v>-7.0295008423842953E-2</v>
      </c>
      <c r="AU678" s="31">
        <f t="shared" si="148"/>
        <v>8.5617093209622949E-2</v>
      </c>
      <c r="AW678">
        <f t="shared" si="137"/>
        <v>0.36</v>
      </c>
      <c r="AX678" t="str">
        <f t="shared" si="143"/>
        <v/>
      </c>
      <c r="AY678" t="str">
        <f t="shared" si="144"/>
        <v/>
      </c>
      <c r="AZ678">
        <f t="shared" si="145"/>
        <v>0.36</v>
      </c>
    </row>
    <row r="679" spans="1:52" s="42" customFormat="1" x14ac:dyDescent="0.3">
      <c r="A679">
        <v>23</v>
      </c>
      <c r="B679" t="s">
        <v>68</v>
      </c>
      <c r="C679" t="s">
        <v>61</v>
      </c>
      <c r="D679" t="s">
        <v>62</v>
      </c>
      <c r="E679"/>
      <c r="F679" s="22">
        <v>0</v>
      </c>
      <c r="G679" s="22">
        <f t="shared" si="138"/>
        <v>0</v>
      </c>
      <c r="H679" s="26">
        <f t="shared" si="139"/>
        <v>0</v>
      </c>
      <c r="I679">
        <f t="shared" si="140"/>
        <v>1</v>
      </c>
      <c r="J679">
        <f t="shared" si="133"/>
        <v>0</v>
      </c>
      <c r="K679">
        <f t="shared" si="141"/>
        <v>4</v>
      </c>
      <c r="L679">
        <f t="shared" si="142"/>
        <v>0</v>
      </c>
      <c r="M679" s="31">
        <f t="shared" si="146"/>
        <v>0</v>
      </c>
      <c r="N679" s="31">
        <f t="shared" si="146"/>
        <v>-0.39954428357692329</v>
      </c>
      <c r="O679" s="31">
        <f t="shared" si="146"/>
        <v>-0.3969266004540265</v>
      </c>
      <c r="P679" s="31">
        <f t="shared" si="146"/>
        <v>-0.87335107334685669</v>
      </c>
      <c r="Q679" s="31">
        <f t="shared" si="146"/>
        <v>-0.88733647449163555</v>
      </c>
      <c r="R679" s="31">
        <f t="shared" si="146"/>
        <v>-0.87440524352310356</v>
      </c>
      <c r="S679" s="31">
        <f t="shared" si="146"/>
        <v>-0.889911491564776</v>
      </c>
      <c r="T679" s="31">
        <f t="shared" si="146"/>
        <v>0.47164817951723154</v>
      </c>
      <c r="U679" s="31">
        <f t="shared" si="146"/>
        <v>0.13658358768789142</v>
      </c>
      <c r="V679" s="31">
        <f t="shared" si="146"/>
        <v>-0.64685702330223016</v>
      </c>
      <c r="W679" s="31">
        <f t="shared" si="146"/>
        <v>-0.87177423446027391</v>
      </c>
      <c r="X679"/>
      <c r="Y679" s="31">
        <f t="shared" si="147"/>
        <v>0</v>
      </c>
      <c r="Z679" s="31">
        <f t="shared" si="147"/>
        <v>-0.26404225250139485</v>
      </c>
      <c r="AA679" s="31">
        <f t="shared" si="147"/>
        <v>-0.26966464633354453</v>
      </c>
      <c r="AB679" s="31">
        <f t="shared" si="147"/>
        <v>-0.70952636504340527</v>
      </c>
      <c r="AC679" s="31">
        <f t="shared" si="147"/>
        <v>-0.73478433414259003</v>
      </c>
      <c r="AD679" s="31">
        <f t="shared" si="147"/>
        <v>-0.48589546548856161</v>
      </c>
      <c r="AE679" s="31">
        <f t="shared" si="147"/>
        <v>-0.44560209075977092</v>
      </c>
      <c r="AF679" s="31">
        <f t="shared" si="147"/>
        <v>0.12179427865875352</v>
      </c>
      <c r="AG679" s="31">
        <f t="shared" si="147"/>
        <v>5.7635335966147422E-2</v>
      </c>
      <c r="AH679" s="31">
        <f t="shared" si="147"/>
        <v>-5.0546195525792453E-2</v>
      </c>
      <c r="AI679" s="31">
        <f t="shared" si="147"/>
        <v>-0.23852766524453975</v>
      </c>
      <c r="AK679" s="31">
        <f t="shared" si="148"/>
        <v>0</v>
      </c>
      <c r="AL679" s="31">
        <f t="shared" si="148"/>
        <v>-0.77250932960276308</v>
      </c>
      <c r="AM679" s="31">
        <f t="shared" si="148"/>
        <v>-0.77491808188102029</v>
      </c>
      <c r="AN679" s="31">
        <f t="shared" si="148"/>
        <v>-0.70952636504340527</v>
      </c>
      <c r="AO679" s="31">
        <f t="shared" si="148"/>
        <v>-0.89198039649645944</v>
      </c>
      <c r="AP679" s="31">
        <f t="shared" si="148"/>
        <v>-0.48589546548856161</v>
      </c>
      <c r="AQ679" s="31">
        <f t="shared" si="148"/>
        <v>-0.8140657620240066</v>
      </c>
      <c r="AR679" s="31">
        <f t="shared" si="148"/>
        <v>-0.41422466831835214</v>
      </c>
      <c r="AS679" s="31">
        <f t="shared" si="148"/>
        <v>-0.82115468477276754</v>
      </c>
      <c r="AT679" s="31">
        <f t="shared" si="148"/>
        <v>-5.0546195525792453E-2</v>
      </c>
      <c r="AU679" s="31">
        <f t="shared" si="148"/>
        <v>-0.53147365601621332</v>
      </c>
      <c r="AW679">
        <f t="shared" si="137"/>
        <v>-0.33258239999999989</v>
      </c>
      <c r="AX679" t="str">
        <f t="shared" si="143"/>
        <v/>
      </c>
      <c r="AY679">
        <f t="shared" si="144"/>
        <v>-0.33258239999999989</v>
      </c>
      <c r="AZ679" t="str">
        <f t="shared" si="145"/>
        <v/>
      </c>
    </row>
    <row r="680" spans="1:52" s="42" customFormat="1" x14ac:dyDescent="0.3">
      <c r="A680">
        <v>23</v>
      </c>
      <c r="B680" t="s">
        <v>69</v>
      </c>
      <c r="C680" t="s">
        <v>61</v>
      </c>
      <c r="D680" t="s">
        <v>62</v>
      </c>
      <c r="E680"/>
      <c r="F680" s="22">
        <v>0</v>
      </c>
      <c r="G680" s="22">
        <f t="shared" si="138"/>
        <v>1</v>
      </c>
      <c r="H680" s="26">
        <f t="shared" si="139"/>
        <v>0</v>
      </c>
      <c r="I680">
        <f t="shared" si="140"/>
        <v>1</v>
      </c>
      <c r="J680">
        <f t="shared" si="133"/>
        <v>0</v>
      </c>
      <c r="K680">
        <f t="shared" si="141"/>
        <v>4</v>
      </c>
      <c r="L680">
        <f t="shared" si="142"/>
        <v>0</v>
      </c>
      <c r="M680" s="31">
        <f t="shared" si="146"/>
        <v>0</v>
      </c>
      <c r="N680" s="31">
        <f t="shared" si="146"/>
        <v>-0.3581641416846173</v>
      </c>
      <c r="O680" s="31">
        <f t="shared" si="146"/>
        <v>-0.3570167481440048</v>
      </c>
      <c r="P680" s="31">
        <f t="shared" si="146"/>
        <v>-0.88196105616845377</v>
      </c>
      <c r="Q680" s="31">
        <f t="shared" si="146"/>
        <v>-0.87336351102313226</v>
      </c>
      <c r="R680" s="31">
        <f t="shared" si="146"/>
        <v>-0.88327726669866702</v>
      </c>
      <c r="S680" s="31">
        <f t="shared" si="146"/>
        <v>-0.87864240286080897</v>
      </c>
      <c r="T680" s="31">
        <f t="shared" si="146"/>
        <v>1.1052545279757959</v>
      </c>
      <c r="U680" s="31">
        <f t="shared" si="146"/>
        <v>0.62380676581469174</v>
      </c>
      <c r="V680" s="31">
        <f t="shared" si="146"/>
        <v>-0.9632527177111061</v>
      </c>
      <c r="W680" s="31">
        <f t="shared" si="146"/>
        <v>-0.88997369231847423</v>
      </c>
      <c r="X680"/>
      <c r="Y680" s="31">
        <f t="shared" si="147"/>
        <v>0</v>
      </c>
      <c r="Z680" s="31">
        <f t="shared" si="147"/>
        <v>-0.15183315654252144</v>
      </c>
      <c r="AA680" s="31">
        <f t="shared" si="147"/>
        <v>-0.15762431615145084</v>
      </c>
      <c r="AB680" s="31">
        <f t="shared" si="147"/>
        <v>-0.67918299759260947</v>
      </c>
      <c r="AC680" s="31">
        <f t="shared" si="147"/>
        <v>-0.64752004617432568</v>
      </c>
      <c r="AD680" s="31">
        <f t="shared" si="147"/>
        <v>-0.37813019703810397</v>
      </c>
      <c r="AE680" s="31">
        <f t="shared" si="147"/>
        <v>-0.25172187652699579</v>
      </c>
      <c r="AF680" s="31">
        <f t="shared" si="147"/>
        <v>0.63545973890171026</v>
      </c>
      <c r="AG680" s="31">
        <f t="shared" si="147"/>
        <v>0.54130109834314499</v>
      </c>
      <c r="AH680" s="31">
        <f t="shared" si="147"/>
        <v>-0.7460999933315936</v>
      </c>
      <c r="AI680" s="31">
        <f t="shared" si="147"/>
        <v>-0.26393994467286863</v>
      </c>
      <c r="AK680" s="31">
        <f t="shared" si="148"/>
        <v>0</v>
      </c>
      <c r="AL680" s="31">
        <f t="shared" si="148"/>
        <v>-0.69879104559500371</v>
      </c>
      <c r="AM680" s="31">
        <f t="shared" si="148"/>
        <v>-0.70539782534477768</v>
      </c>
      <c r="AN680" s="31">
        <f t="shared" si="148"/>
        <v>-0.67918299759260947</v>
      </c>
      <c r="AO680" s="31">
        <f t="shared" si="148"/>
        <v>-0.85071117029939425</v>
      </c>
      <c r="AP680" s="31">
        <f t="shared" si="148"/>
        <v>-0.37813019703810397</v>
      </c>
      <c r="AQ680" s="31">
        <f t="shared" si="148"/>
        <v>-0.74449117434978107</v>
      </c>
      <c r="AR680" s="31">
        <f t="shared" si="148"/>
        <v>-0.15812421785323363</v>
      </c>
      <c r="AS680" s="31">
        <f t="shared" si="148"/>
        <v>-0.74005387738217077</v>
      </c>
      <c r="AT680" s="31">
        <f t="shared" si="148"/>
        <v>-0.7460999933315936</v>
      </c>
      <c r="AU680" s="31">
        <f t="shared" si="148"/>
        <v>-0.57667230466443276</v>
      </c>
      <c r="AW680">
        <f t="shared" si="137"/>
        <v>-0.34824959999999988</v>
      </c>
      <c r="AX680" t="str">
        <f t="shared" si="143"/>
        <v/>
      </c>
      <c r="AY680">
        <f t="shared" si="144"/>
        <v>-0.34824959999999988</v>
      </c>
      <c r="AZ680" t="str">
        <f t="shared" si="145"/>
        <v/>
      </c>
    </row>
    <row r="681" spans="1:52" s="42" customFormat="1" x14ac:dyDescent="0.3">
      <c r="A681">
        <v>23</v>
      </c>
      <c r="B681" t="s">
        <v>70</v>
      </c>
      <c r="C681" t="s">
        <v>61</v>
      </c>
      <c r="D681" t="s">
        <v>62</v>
      </c>
      <c r="E681"/>
      <c r="F681" s="22">
        <v>0</v>
      </c>
      <c r="G681" s="22">
        <f t="shared" si="138"/>
        <v>1</v>
      </c>
      <c r="H681" s="26">
        <f t="shared" si="139"/>
        <v>0</v>
      </c>
      <c r="I681">
        <f t="shared" si="140"/>
        <v>1</v>
      </c>
      <c r="J681">
        <f t="shared" si="133"/>
        <v>0</v>
      </c>
      <c r="K681">
        <f t="shared" si="141"/>
        <v>4</v>
      </c>
      <c r="L681">
        <f t="shared" si="142"/>
        <v>0</v>
      </c>
      <c r="M681" s="31">
        <f t="shared" ref="M681:W696" si="149">(M35-$M35)/$M35</f>
        <v>0</v>
      </c>
      <c r="N681" s="31">
        <f t="shared" si="149"/>
        <v>-0.3157445049048957</v>
      </c>
      <c r="O681" s="31">
        <f t="shared" si="149"/>
        <v>-0.30824887365666404</v>
      </c>
      <c r="P681" s="31">
        <f t="shared" si="149"/>
        <v>2.3254961412320601</v>
      </c>
      <c r="Q681" s="31">
        <f t="shared" si="149"/>
        <v>-0.29979881328792973</v>
      </c>
      <c r="R681" s="31">
        <f t="shared" si="149"/>
        <v>0.13545757553710283</v>
      </c>
      <c r="S681" s="31">
        <f t="shared" si="149"/>
        <v>-0.47260819672489279</v>
      </c>
      <c r="T681" s="31">
        <f t="shared" si="149"/>
        <v>-0.16228079744967153</v>
      </c>
      <c r="U681" s="31">
        <f t="shared" si="149"/>
        <v>-0.34927111608060973</v>
      </c>
      <c r="V681" s="31">
        <f t="shared" si="149"/>
        <v>4.8213149900651047</v>
      </c>
      <c r="W681" s="31">
        <f t="shared" si="149"/>
        <v>0.19604868445769685</v>
      </c>
      <c r="X681"/>
      <c r="Y681" s="31">
        <f t="shared" ref="Y681:AI696" si="150">(Y35-$Y35)/$Y35</f>
        <v>0</v>
      </c>
      <c r="Z681" s="31">
        <f t="shared" si="150"/>
        <v>-0.32198251445179493</v>
      </c>
      <c r="AA681" s="31">
        <f t="shared" si="150"/>
        <v>-0.31483737050344451</v>
      </c>
      <c r="AB681" s="31">
        <f t="shared" si="150"/>
        <v>2.4315842699334627</v>
      </c>
      <c r="AC681" s="31">
        <f t="shared" si="150"/>
        <v>-0.25018365841274909</v>
      </c>
      <c r="AD681" s="31">
        <f t="shared" si="150"/>
        <v>8.5143919421693151E-2</v>
      </c>
      <c r="AE681" s="31">
        <f t="shared" si="150"/>
        <v>-0.3713753419469813</v>
      </c>
      <c r="AF681" s="31">
        <f t="shared" si="150"/>
        <v>-0.12640756348343796</v>
      </c>
      <c r="AG681" s="31">
        <f t="shared" si="150"/>
        <v>-0.25214814144710113</v>
      </c>
      <c r="AH681" s="31">
        <f t="shared" si="150"/>
        <v>2.1503706218225638</v>
      </c>
      <c r="AI681" s="31">
        <f t="shared" si="150"/>
        <v>0.47344744335790584</v>
      </c>
      <c r="AK681" s="31">
        <f t="shared" ref="AK681:AU696" si="151">(AK35-$AK35)/$AK35</f>
        <v>0</v>
      </c>
      <c r="AL681" s="31">
        <f t="shared" si="151"/>
        <v>-0.74825497412312703</v>
      </c>
      <c r="AM681" s="31">
        <f t="shared" si="151"/>
        <v>-0.74203095971544042</v>
      </c>
      <c r="AN681" s="31">
        <f t="shared" si="151"/>
        <v>2.4315842699334627</v>
      </c>
      <c r="AO681" s="31">
        <f t="shared" si="151"/>
        <v>-0.74056266037630225</v>
      </c>
      <c r="AP681" s="31">
        <f t="shared" si="151"/>
        <v>8.5143919421693151E-2</v>
      </c>
      <c r="AQ681" s="31">
        <f t="shared" si="151"/>
        <v>-0.78920245748641948</v>
      </c>
      <c r="AR681" s="31">
        <f t="shared" si="151"/>
        <v>-0.53773968370583458</v>
      </c>
      <c r="AS681" s="31">
        <f t="shared" si="151"/>
        <v>-0.8739995637088086</v>
      </c>
      <c r="AT681" s="31">
        <f t="shared" si="151"/>
        <v>2.1503706218225638</v>
      </c>
      <c r="AU681" s="31">
        <f t="shared" si="151"/>
        <v>-2.217691468967658E-3</v>
      </c>
      <c r="AW681">
        <f t="shared" si="137"/>
        <v>-0.34824959999999988</v>
      </c>
      <c r="AX681" t="str">
        <f t="shared" si="143"/>
        <v/>
      </c>
      <c r="AY681">
        <f t="shared" si="144"/>
        <v>-0.34824959999999988</v>
      </c>
      <c r="AZ681" t="str">
        <f t="shared" si="145"/>
        <v/>
      </c>
    </row>
    <row r="682" spans="1:52" s="42" customFormat="1" x14ac:dyDescent="0.3">
      <c r="A682">
        <v>23</v>
      </c>
      <c r="B682" t="s">
        <v>71</v>
      </c>
      <c r="C682" t="s">
        <v>61</v>
      </c>
      <c r="D682" t="s">
        <v>62</v>
      </c>
      <c r="E682"/>
      <c r="F682" s="22">
        <v>0</v>
      </c>
      <c r="G682" s="22">
        <f t="shared" si="138"/>
        <v>0</v>
      </c>
      <c r="H682" s="26">
        <f t="shared" si="139"/>
        <v>0</v>
      </c>
      <c r="I682">
        <f t="shared" si="140"/>
        <v>1</v>
      </c>
      <c r="J682">
        <f t="shared" si="133"/>
        <v>0</v>
      </c>
      <c r="K682">
        <f t="shared" si="141"/>
        <v>4</v>
      </c>
      <c r="L682">
        <f t="shared" si="142"/>
        <v>0</v>
      </c>
      <c r="M682" s="31">
        <f t="shared" si="149"/>
        <v>0</v>
      </c>
      <c r="N682" s="31">
        <f t="shared" si="149"/>
        <v>-0.21289809253751535</v>
      </c>
      <c r="O682" s="31">
        <f t="shared" si="149"/>
        <v>-0.20782329538675859</v>
      </c>
      <c r="P682" s="31">
        <f t="shared" si="149"/>
        <v>4.0606090861659636</v>
      </c>
      <c r="Q682" s="31">
        <f t="shared" si="149"/>
        <v>1.7410283545814417E-2</v>
      </c>
      <c r="R682" s="31">
        <f t="shared" si="149"/>
        <v>0.33067158764149496</v>
      </c>
      <c r="S682" s="31">
        <f t="shared" si="149"/>
        <v>-0.36591232936467111</v>
      </c>
      <c r="T682" s="31">
        <f t="shared" si="149"/>
        <v>-0.2190583655058716</v>
      </c>
      <c r="U682" s="31">
        <f t="shared" si="149"/>
        <v>-0.3831650039546492</v>
      </c>
      <c r="V682" s="31">
        <f t="shared" si="149"/>
        <v>6.2188989791506808</v>
      </c>
      <c r="W682" s="31">
        <f t="shared" si="149"/>
        <v>0.50317909126130411</v>
      </c>
      <c r="X682"/>
      <c r="Y682" s="31">
        <f t="shared" si="150"/>
        <v>0</v>
      </c>
      <c r="Z682" s="31">
        <f t="shared" si="150"/>
        <v>-0.2587625873793164</v>
      </c>
      <c r="AA682" s="31">
        <f t="shared" si="150"/>
        <v>-0.25637648618531822</v>
      </c>
      <c r="AB682" s="31">
        <f t="shared" si="150"/>
        <v>3.9979154456322115</v>
      </c>
      <c r="AC682" s="31">
        <f t="shared" si="150"/>
        <v>1.3271882376597394E-2</v>
      </c>
      <c r="AD682" s="31">
        <f t="shared" si="150"/>
        <v>0.25508849094203767</v>
      </c>
      <c r="AE682" s="31">
        <f t="shared" si="150"/>
        <v>-0.30181106890857645</v>
      </c>
      <c r="AF682" s="31">
        <f t="shared" si="150"/>
        <v>-0.19435072804267922</v>
      </c>
      <c r="AG682" s="31">
        <f t="shared" si="150"/>
        <v>-0.30089700304008882</v>
      </c>
      <c r="AH682" s="31">
        <f t="shared" si="150"/>
        <v>3.0058209359926886</v>
      </c>
      <c r="AI682" s="31">
        <f t="shared" si="150"/>
        <v>0.7287598401875105</v>
      </c>
      <c r="AK682" s="31">
        <f t="shared" si="151"/>
        <v>0</v>
      </c>
      <c r="AL682" s="31">
        <f t="shared" si="151"/>
        <v>-0.72069964045378865</v>
      </c>
      <c r="AM682" s="31">
        <f t="shared" si="151"/>
        <v>-0.71866998625403078</v>
      </c>
      <c r="AN682" s="31">
        <f t="shared" si="151"/>
        <v>3.9979154456322115</v>
      </c>
      <c r="AO682" s="31">
        <f t="shared" si="151"/>
        <v>-0.62926519754283716</v>
      </c>
      <c r="AP682" s="31">
        <f t="shared" si="151"/>
        <v>0.25508849094203767</v>
      </c>
      <c r="AQ682" s="31">
        <f t="shared" si="151"/>
        <v>-0.76035720202427359</v>
      </c>
      <c r="AR682" s="31">
        <f t="shared" si="151"/>
        <v>-0.57517944859435544</v>
      </c>
      <c r="AS682" s="31">
        <f t="shared" si="151"/>
        <v>-0.87873005528265524</v>
      </c>
      <c r="AT682" s="31">
        <f t="shared" si="151"/>
        <v>3.0058209359926886</v>
      </c>
      <c r="AU682" s="31">
        <f t="shared" si="151"/>
        <v>0.19486847534295701</v>
      </c>
      <c r="AW682">
        <f t="shared" si="137"/>
        <v>-0.33258239999999989</v>
      </c>
      <c r="AX682" t="str">
        <f t="shared" si="143"/>
        <v/>
      </c>
      <c r="AY682">
        <f t="shared" si="144"/>
        <v>-0.33258239999999989</v>
      </c>
      <c r="AZ682" t="str">
        <f t="shared" si="145"/>
        <v/>
      </c>
    </row>
    <row r="683" spans="1:52" s="42" customFormat="1" x14ac:dyDescent="0.3">
      <c r="A683">
        <v>23</v>
      </c>
      <c r="B683" t="s">
        <v>72</v>
      </c>
      <c r="C683" t="s">
        <v>61</v>
      </c>
      <c r="D683" t="s">
        <v>62</v>
      </c>
      <c r="E683"/>
      <c r="F683" s="22">
        <v>0</v>
      </c>
      <c r="G683" s="22">
        <f t="shared" si="138"/>
        <v>0</v>
      </c>
      <c r="H683" s="26">
        <f t="shared" si="139"/>
        <v>0</v>
      </c>
      <c r="I683">
        <f t="shared" si="140"/>
        <v>0</v>
      </c>
      <c r="J683">
        <f t="shared" si="133"/>
        <v>1</v>
      </c>
      <c r="K683">
        <f t="shared" si="141"/>
        <v>4</v>
      </c>
      <c r="L683">
        <f t="shared" si="142"/>
        <v>0</v>
      </c>
      <c r="M683" s="31">
        <f t="shared" si="149"/>
        <v>0</v>
      </c>
      <c r="N683" s="31">
        <f t="shared" si="149"/>
        <v>-6.0805250744743529E-2</v>
      </c>
      <c r="O683" s="31">
        <f t="shared" si="149"/>
        <v>-5.1858027490894153E-2</v>
      </c>
      <c r="P683" s="31">
        <f t="shared" si="149"/>
        <v>-1.4932486597157414E-2</v>
      </c>
      <c r="Q683" s="31">
        <f t="shared" si="149"/>
        <v>-0.60052726745638785</v>
      </c>
      <c r="R683" s="31">
        <f t="shared" si="149"/>
        <v>-0.16867780198271903</v>
      </c>
      <c r="S683" s="31">
        <f t="shared" si="149"/>
        <v>-0.65395265127550517</v>
      </c>
      <c r="T683" s="31">
        <f t="shared" si="149"/>
        <v>1.3614870764974583</v>
      </c>
      <c r="U683" s="31">
        <f t="shared" si="149"/>
        <v>1.0479000339182094</v>
      </c>
      <c r="V683" s="31">
        <f t="shared" si="149"/>
        <v>5.5417900952441306</v>
      </c>
      <c r="W683" s="31">
        <f t="shared" si="149"/>
        <v>0.55035537195524076</v>
      </c>
      <c r="X683"/>
      <c r="Y683" s="31">
        <f t="shared" si="150"/>
        <v>0</v>
      </c>
      <c r="Z683" s="31">
        <f t="shared" si="150"/>
        <v>-4.3444250106929531E-2</v>
      </c>
      <c r="AA683" s="31">
        <f t="shared" si="150"/>
        <v>-3.949640682588141E-2</v>
      </c>
      <c r="AB683" s="31">
        <f t="shared" si="150"/>
        <v>0.1688728466202527</v>
      </c>
      <c r="AC683" s="31">
        <f t="shared" si="150"/>
        <v>-0.40965746286036064</v>
      </c>
      <c r="AD683" s="31">
        <f t="shared" si="150"/>
        <v>0.42596872244324857</v>
      </c>
      <c r="AE683" s="31">
        <f t="shared" si="150"/>
        <v>-6.9186639793615404E-2</v>
      </c>
      <c r="AF683" s="31">
        <f t="shared" si="150"/>
        <v>0.58683597989958214</v>
      </c>
      <c r="AG683" s="31">
        <f t="shared" si="150"/>
        <v>0.67310108748246644</v>
      </c>
      <c r="AH683" s="31">
        <f t="shared" si="150"/>
        <v>2.4341092017944685</v>
      </c>
      <c r="AI683" s="31">
        <f t="shared" si="150"/>
        <v>0.82887801793920834</v>
      </c>
      <c r="AK683" s="31">
        <f t="shared" si="151"/>
        <v>0</v>
      </c>
      <c r="AL683" s="31">
        <f t="shared" si="151"/>
        <v>-0.6760637700160651</v>
      </c>
      <c r="AM683" s="31">
        <f t="shared" si="151"/>
        <v>-0.67241018857483104</v>
      </c>
      <c r="AN683" s="31">
        <f t="shared" si="151"/>
        <v>0.1688728466202527</v>
      </c>
      <c r="AO683" s="31">
        <f t="shared" si="151"/>
        <v>-0.77021363425678135</v>
      </c>
      <c r="AP683" s="31">
        <f t="shared" si="151"/>
        <v>0.42596872244324857</v>
      </c>
      <c r="AQ683" s="31">
        <f t="shared" si="151"/>
        <v>-0.67861744917982614</v>
      </c>
      <c r="AR683" s="31">
        <f t="shared" si="151"/>
        <v>-0.18722498823275879</v>
      </c>
      <c r="AS683" s="31">
        <f t="shared" si="151"/>
        <v>-0.71435868239045808</v>
      </c>
      <c r="AT683" s="31">
        <f t="shared" si="151"/>
        <v>2.4341092017944685</v>
      </c>
      <c r="AU683" s="31">
        <f t="shared" si="151"/>
        <v>-1.3785903408639536E-2</v>
      </c>
      <c r="AW683">
        <f t="shared" si="137"/>
        <v>0.36</v>
      </c>
      <c r="AX683" t="str">
        <f t="shared" si="143"/>
        <v/>
      </c>
      <c r="AY683" t="str">
        <f t="shared" si="144"/>
        <v/>
      </c>
      <c r="AZ683">
        <f t="shared" si="145"/>
        <v>0.36</v>
      </c>
    </row>
    <row r="684" spans="1:52" s="42" customFormat="1" x14ac:dyDescent="0.3">
      <c r="A684">
        <v>23</v>
      </c>
      <c r="B684" t="s">
        <v>73</v>
      </c>
      <c r="C684" t="s">
        <v>61</v>
      </c>
      <c r="D684" t="s">
        <v>62</v>
      </c>
      <c r="E684" t="s">
        <v>137</v>
      </c>
      <c r="F684" s="22">
        <v>0</v>
      </c>
      <c r="G684" s="22">
        <f t="shared" si="138"/>
        <v>1</v>
      </c>
      <c r="H684" s="26">
        <f t="shared" si="139"/>
        <v>1</v>
      </c>
      <c r="I684">
        <f t="shared" si="140"/>
        <v>0</v>
      </c>
      <c r="J684">
        <f t="shared" si="133"/>
        <v>1</v>
      </c>
      <c r="K684">
        <f t="shared" si="141"/>
        <v>4</v>
      </c>
      <c r="L684">
        <f t="shared" si="142"/>
        <v>4</v>
      </c>
      <c r="M684" s="31">
        <f t="shared" si="149"/>
        <v>0</v>
      </c>
      <c r="N684" s="31">
        <f t="shared" si="149"/>
        <v>-0.237352276906663</v>
      </c>
      <c r="O684" s="31">
        <f t="shared" si="149"/>
        <v>-0.23333302581297871</v>
      </c>
      <c r="P684" s="31">
        <f t="shared" si="149"/>
        <v>0.68834988691438193</v>
      </c>
      <c r="Q684" s="31">
        <f t="shared" si="149"/>
        <v>-0.52974566509124388</v>
      </c>
      <c r="R684" s="31">
        <f t="shared" si="149"/>
        <v>0.20602046575914615</v>
      </c>
      <c r="S684" s="31">
        <f t="shared" si="149"/>
        <v>-0.6256482439209915</v>
      </c>
      <c r="T684" s="31">
        <f t="shared" si="149"/>
        <v>0.44836024356091309</v>
      </c>
      <c r="U684" s="31">
        <f t="shared" si="149"/>
        <v>0.27073329187000428</v>
      </c>
      <c r="V684" s="31">
        <f t="shared" si="149"/>
        <v>5.0016755865541391</v>
      </c>
      <c r="W684" s="31">
        <f t="shared" si="149"/>
        <v>0.31977915405783269</v>
      </c>
      <c r="X684"/>
      <c r="Y684" s="31">
        <f t="shared" si="150"/>
        <v>0</v>
      </c>
      <c r="Z684" s="31">
        <f t="shared" si="150"/>
        <v>-0.18991354564401275</v>
      </c>
      <c r="AA684" s="31">
        <f t="shared" si="150"/>
        <v>-0.19075983869142876</v>
      </c>
      <c r="AB684" s="31">
        <f t="shared" si="150"/>
        <v>0.82285506539019304</v>
      </c>
      <c r="AC684" s="31">
        <f t="shared" si="150"/>
        <v>-0.38382116968110169</v>
      </c>
      <c r="AD684" s="31">
        <f t="shared" si="150"/>
        <v>0.75558358757436772</v>
      </c>
      <c r="AE684" s="31">
        <f t="shared" si="150"/>
        <v>-0.17516069244480184</v>
      </c>
      <c r="AF684" s="31">
        <f t="shared" si="150"/>
        <v>9.7601942187551596E-2</v>
      </c>
      <c r="AG684" s="31">
        <f t="shared" si="150"/>
        <v>0.16744360387351834</v>
      </c>
      <c r="AH684" s="31">
        <f t="shared" si="150"/>
        <v>2.1505072801074196</v>
      </c>
      <c r="AI684" s="31">
        <f t="shared" si="150"/>
        <v>0.62088772935026559</v>
      </c>
      <c r="AK684" s="31">
        <f t="shared" si="151"/>
        <v>0</v>
      </c>
      <c r="AL684" s="31">
        <f t="shared" si="151"/>
        <v>-0.73904481381554754</v>
      </c>
      <c r="AM684" s="31">
        <f t="shared" si="151"/>
        <v>-0.73910264442779161</v>
      </c>
      <c r="AN684" s="31">
        <f t="shared" si="151"/>
        <v>0.82285506539019304</v>
      </c>
      <c r="AO684" s="31">
        <f t="shared" si="151"/>
        <v>-0.76684839956813522</v>
      </c>
      <c r="AP684" s="31">
        <f t="shared" si="151"/>
        <v>0.75558358757436772</v>
      </c>
      <c r="AQ684" s="31">
        <f t="shared" si="151"/>
        <v>-0.72253239168489825</v>
      </c>
      <c r="AR684" s="31">
        <f t="shared" si="151"/>
        <v>-0.43893269392226186</v>
      </c>
      <c r="AS684" s="31">
        <f t="shared" si="151"/>
        <v>-0.79967657272038872</v>
      </c>
      <c r="AT684" s="31">
        <f t="shared" si="151"/>
        <v>2.1505072801074196</v>
      </c>
      <c r="AU684" s="31">
        <f t="shared" si="151"/>
        <v>-6.212667448732203E-2</v>
      </c>
      <c r="AW684">
        <f t="shared" si="137"/>
        <v>0.36</v>
      </c>
      <c r="AX684">
        <f t="shared" si="143"/>
        <v>0.36</v>
      </c>
      <c r="AY684" t="str">
        <f t="shared" si="144"/>
        <v/>
      </c>
      <c r="AZ684">
        <f t="shared" si="145"/>
        <v>0.36</v>
      </c>
    </row>
    <row r="685" spans="1:52" s="42" customFormat="1" x14ac:dyDescent="0.3">
      <c r="A685">
        <v>23</v>
      </c>
      <c r="B685" t="s">
        <v>74</v>
      </c>
      <c r="C685" t="s">
        <v>61</v>
      </c>
      <c r="D685" t="s">
        <v>62</v>
      </c>
      <c r="E685"/>
      <c r="F685" s="22">
        <v>0</v>
      </c>
      <c r="G685" s="22">
        <f t="shared" si="138"/>
        <v>0</v>
      </c>
      <c r="H685" s="26">
        <f t="shared" si="139"/>
        <v>0</v>
      </c>
      <c r="I685">
        <f t="shared" si="140"/>
        <v>0</v>
      </c>
      <c r="J685">
        <f t="shared" si="133"/>
        <v>1</v>
      </c>
      <c r="K685">
        <f t="shared" si="141"/>
        <v>4</v>
      </c>
      <c r="L685">
        <f t="shared" si="142"/>
        <v>0</v>
      </c>
      <c r="M685" s="31">
        <f t="shared" si="149"/>
        <v>0</v>
      </c>
      <c r="N685" s="31">
        <f t="shared" si="149"/>
        <v>-3.7961344613461713E-2</v>
      </c>
      <c r="O685" s="31">
        <f t="shared" si="149"/>
        <v>-3.3835975445575754E-2</v>
      </c>
      <c r="P685" s="31">
        <f t="shared" si="149"/>
        <v>1.8448044949178606</v>
      </c>
      <c r="Q685" s="31">
        <f t="shared" si="149"/>
        <v>2.5738247012727613E-2</v>
      </c>
      <c r="R685" s="31">
        <f t="shared" si="149"/>
        <v>1.0735004141918516</v>
      </c>
      <c r="S685" s="31">
        <f t="shared" si="149"/>
        <v>-0.23954954388503838</v>
      </c>
      <c r="T685" s="31">
        <f t="shared" si="149"/>
        <v>1.4843402495870965</v>
      </c>
      <c r="U685" s="31">
        <f t="shared" si="149"/>
        <v>0.9509249368461935</v>
      </c>
      <c r="V685" s="31">
        <f t="shared" si="149"/>
        <v>1.7530119529824391</v>
      </c>
      <c r="W685" s="31">
        <f t="shared" si="149"/>
        <v>0.28706541780350409</v>
      </c>
      <c r="X685"/>
      <c r="Y685" s="31">
        <f t="shared" si="150"/>
        <v>0</v>
      </c>
      <c r="Z685" s="31">
        <f t="shared" si="150"/>
        <v>7.2070212616514836E-3</v>
      </c>
      <c r="AA685" s="31">
        <f t="shared" si="150"/>
        <v>4.6330577971597821E-3</v>
      </c>
      <c r="AB685" s="31">
        <f t="shared" si="150"/>
        <v>1.3562261667899977</v>
      </c>
      <c r="AC685" s="31">
        <f t="shared" si="150"/>
        <v>1.6577270611661307E-2</v>
      </c>
      <c r="AD685" s="31">
        <f t="shared" si="150"/>
        <v>1.4708211657281827</v>
      </c>
      <c r="AE685" s="31">
        <f t="shared" si="150"/>
        <v>0.34274652144063239</v>
      </c>
      <c r="AF685" s="31">
        <f t="shared" si="150"/>
        <v>0.8010523865953455</v>
      </c>
      <c r="AG685" s="31">
        <f t="shared" si="150"/>
        <v>0.65760508096127679</v>
      </c>
      <c r="AH685" s="31">
        <f t="shared" si="150"/>
        <v>0.93012147810513901</v>
      </c>
      <c r="AI685" s="31">
        <f t="shared" si="150"/>
        <v>0.5811010345856209</v>
      </c>
      <c r="AK685" s="31">
        <f t="shared" si="151"/>
        <v>0</v>
      </c>
      <c r="AL685" s="31">
        <f t="shared" si="151"/>
        <v>-0.68050454673628258</v>
      </c>
      <c r="AM685" s="31">
        <f t="shared" si="151"/>
        <v>-0.68135505079594638</v>
      </c>
      <c r="AN685" s="31">
        <f t="shared" si="151"/>
        <v>1.3562261667899977</v>
      </c>
      <c r="AO685" s="31">
        <f t="shared" si="151"/>
        <v>-0.64366062987614348</v>
      </c>
      <c r="AP685" s="31">
        <f t="shared" si="151"/>
        <v>1.4708211657281827</v>
      </c>
      <c r="AQ685" s="31">
        <f t="shared" si="151"/>
        <v>-0.56427075787492198</v>
      </c>
      <c r="AR685" s="31">
        <f t="shared" si="151"/>
        <v>-7.4384265197716751E-2</v>
      </c>
      <c r="AS685" s="31">
        <f t="shared" si="151"/>
        <v>-0.72619586961674176</v>
      </c>
      <c r="AT685" s="31">
        <f t="shared" si="151"/>
        <v>0.93012147810513901</v>
      </c>
      <c r="AU685" s="31">
        <f t="shared" si="151"/>
        <v>-0.12012513048450101</v>
      </c>
      <c r="AW685">
        <f t="shared" si="137"/>
        <v>0.36</v>
      </c>
      <c r="AX685" t="str">
        <f t="shared" si="143"/>
        <v/>
      </c>
      <c r="AY685" t="str">
        <f t="shared" si="144"/>
        <v/>
      </c>
      <c r="AZ685">
        <f t="shared" si="145"/>
        <v>0.36</v>
      </c>
    </row>
    <row r="686" spans="1:52" s="42" customFormat="1" x14ac:dyDescent="0.3">
      <c r="A686">
        <v>23</v>
      </c>
      <c r="B686" t="s">
        <v>75</v>
      </c>
      <c r="C686" t="s">
        <v>61</v>
      </c>
      <c r="D686" t="s">
        <v>62</v>
      </c>
      <c r="E686"/>
      <c r="F686" s="22">
        <v>0</v>
      </c>
      <c r="G686" s="22">
        <f t="shared" si="138"/>
        <v>1</v>
      </c>
      <c r="H686" s="26">
        <f t="shared" si="139"/>
        <v>0</v>
      </c>
      <c r="I686">
        <f t="shared" si="140"/>
        <v>0</v>
      </c>
      <c r="J686">
        <f t="shared" si="133"/>
        <v>1</v>
      </c>
      <c r="K686">
        <f t="shared" si="141"/>
        <v>4</v>
      </c>
      <c r="L686">
        <f t="shared" si="142"/>
        <v>0</v>
      </c>
      <c r="M686" s="31">
        <f t="shared" si="149"/>
        <v>0</v>
      </c>
      <c r="N686" s="31">
        <f t="shared" si="149"/>
        <v>9.9969117288116624E-2</v>
      </c>
      <c r="O686" s="31">
        <f t="shared" si="149"/>
        <v>0.10383151298417471</v>
      </c>
      <c r="P686" s="31">
        <f t="shared" si="149"/>
        <v>3.736366933414021</v>
      </c>
      <c r="Q686" s="31">
        <f t="shared" si="149"/>
        <v>0.45442470839182253</v>
      </c>
      <c r="R686" s="31">
        <f t="shared" si="149"/>
        <v>2.0834259520874037</v>
      </c>
      <c r="S686" s="31">
        <f t="shared" si="149"/>
        <v>6.9074118561941927E-2</v>
      </c>
      <c r="T686" s="31">
        <f t="shared" si="149"/>
        <v>1.3231253176215603</v>
      </c>
      <c r="U686" s="31">
        <f t="shared" si="149"/>
        <v>0.83357161794906842</v>
      </c>
      <c r="V686" s="31">
        <f t="shared" si="149"/>
        <v>3.5415858072223245</v>
      </c>
      <c r="W686" s="31">
        <f t="shared" si="149"/>
        <v>0.68284598106191596</v>
      </c>
      <c r="X686"/>
      <c r="Y686" s="31">
        <f t="shared" si="150"/>
        <v>0</v>
      </c>
      <c r="Z686" s="31">
        <f t="shared" si="150"/>
        <v>3.731770307332536E-2</v>
      </c>
      <c r="AA686" s="31">
        <f t="shared" si="150"/>
        <v>3.4858621914109551E-2</v>
      </c>
      <c r="AB686" s="31">
        <f t="shared" si="150"/>
        <v>2.3911622038469131</v>
      </c>
      <c r="AC686" s="31">
        <f t="shared" si="150"/>
        <v>0.21361169366031357</v>
      </c>
      <c r="AD686" s="31">
        <f t="shared" si="150"/>
        <v>2.3078914119434293</v>
      </c>
      <c r="AE686" s="31">
        <f t="shared" si="150"/>
        <v>0.51104619434362986</v>
      </c>
      <c r="AF686" s="31">
        <f t="shared" si="150"/>
        <v>0.63262172469904998</v>
      </c>
      <c r="AG686" s="31">
        <f t="shared" si="150"/>
        <v>0.46614995061853037</v>
      </c>
      <c r="AH686" s="31">
        <f t="shared" si="150"/>
        <v>1.372135112109047</v>
      </c>
      <c r="AI686" s="31">
        <f t="shared" si="150"/>
        <v>0.78626523960192163</v>
      </c>
      <c r="AK686" s="31">
        <f t="shared" si="151"/>
        <v>0</v>
      </c>
      <c r="AL686" s="31">
        <f t="shared" si="151"/>
        <v>-0.6846068160833616</v>
      </c>
      <c r="AM686" s="31">
        <f t="shared" si="151"/>
        <v>-0.68726369241653329</v>
      </c>
      <c r="AN686" s="31">
        <f t="shared" si="151"/>
        <v>2.3911622038469131</v>
      </c>
      <c r="AO686" s="31">
        <f t="shared" si="151"/>
        <v>-0.5947036753647873</v>
      </c>
      <c r="AP686" s="31">
        <f t="shared" si="151"/>
        <v>2.3078914119434293</v>
      </c>
      <c r="AQ686" s="31">
        <f t="shared" si="151"/>
        <v>-0.51990234343364661</v>
      </c>
      <c r="AR686" s="31">
        <f t="shared" si="151"/>
        <v>-0.1606044545391544</v>
      </c>
      <c r="AS686" s="31">
        <f t="shared" si="151"/>
        <v>-0.75796354065444171</v>
      </c>
      <c r="AT686" s="31">
        <f t="shared" si="151"/>
        <v>1.372135112109047</v>
      </c>
      <c r="AU686" s="31">
        <f t="shared" si="151"/>
        <v>4.0022037029566131E-2</v>
      </c>
      <c r="AW686">
        <f t="shared" si="137"/>
        <v>0.36</v>
      </c>
      <c r="AX686" t="str">
        <f t="shared" si="143"/>
        <v/>
      </c>
      <c r="AY686" t="str">
        <f t="shared" si="144"/>
        <v/>
      </c>
      <c r="AZ686">
        <f t="shared" si="145"/>
        <v>0.36</v>
      </c>
    </row>
    <row r="687" spans="1:52" s="42" customFormat="1" x14ac:dyDescent="0.3">
      <c r="A687">
        <v>23</v>
      </c>
      <c r="B687" t="s">
        <v>76</v>
      </c>
      <c r="C687" t="s">
        <v>61</v>
      </c>
      <c r="D687" t="s">
        <v>62</v>
      </c>
      <c r="E687"/>
      <c r="F687" s="22">
        <v>0</v>
      </c>
      <c r="G687" s="22">
        <f t="shared" si="138"/>
        <v>1</v>
      </c>
      <c r="H687" s="26">
        <f t="shared" si="139"/>
        <v>0</v>
      </c>
      <c r="I687">
        <f t="shared" si="140"/>
        <v>1</v>
      </c>
      <c r="J687">
        <f t="shared" si="133"/>
        <v>0</v>
      </c>
      <c r="K687">
        <f t="shared" si="141"/>
        <v>4</v>
      </c>
      <c r="L687">
        <f t="shared" si="142"/>
        <v>0</v>
      </c>
      <c r="M687" s="31">
        <f t="shared" si="149"/>
        <v>0</v>
      </c>
      <c r="N687" s="31">
        <f t="shared" si="149"/>
        <v>0.62170869471540757</v>
      </c>
      <c r="O687" s="31">
        <f t="shared" si="149"/>
        <v>0.62308564315095571</v>
      </c>
      <c r="P687" s="31">
        <f t="shared" si="149"/>
        <v>-0.35161359824593269</v>
      </c>
      <c r="Q687" s="31">
        <f t="shared" si="149"/>
        <v>-0.38527321400155723</v>
      </c>
      <c r="R687" s="31">
        <f t="shared" si="149"/>
        <v>-0.36634827022437028</v>
      </c>
      <c r="S687" s="31">
        <f t="shared" si="149"/>
        <v>-0.40476087877981348</v>
      </c>
      <c r="T687" s="31">
        <f t="shared" si="149"/>
        <v>6.4928261521627997</v>
      </c>
      <c r="U687" s="31">
        <f t="shared" si="149"/>
        <v>5.8259496620998403</v>
      </c>
      <c r="V687" s="31">
        <f t="shared" si="149"/>
        <v>-0.8648768308499537</v>
      </c>
      <c r="W687" s="31">
        <f t="shared" si="149"/>
        <v>-0.68911016573231887</v>
      </c>
      <c r="X687"/>
      <c r="Y687" s="31">
        <f t="shared" si="150"/>
        <v>0</v>
      </c>
      <c r="Z687" s="31">
        <f t="shared" si="150"/>
        <v>0.60170772419226926</v>
      </c>
      <c r="AA687" s="31">
        <f t="shared" si="150"/>
        <v>0.56875547733772835</v>
      </c>
      <c r="AB687" s="31">
        <f t="shared" si="150"/>
        <v>-0.24662195711550569</v>
      </c>
      <c r="AC687" s="31">
        <f t="shared" si="150"/>
        <v>-7.436000584867708E-2</v>
      </c>
      <c r="AD687" s="31">
        <f t="shared" si="150"/>
        <v>0.79547117092334685</v>
      </c>
      <c r="AE687" s="31">
        <f t="shared" si="150"/>
        <v>1.0703316937558953</v>
      </c>
      <c r="AF687" s="31">
        <f t="shared" si="150"/>
        <v>1.7827960375445113</v>
      </c>
      <c r="AG687" s="31">
        <f t="shared" si="150"/>
        <v>2.434999867541046</v>
      </c>
      <c r="AH687" s="31">
        <f t="shared" si="150"/>
        <v>-0.63684540854568517</v>
      </c>
      <c r="AI687" s="31">
        <f t="shared" si="150"/>
        <v>0.32209835162092032</v>
      </c>
      <c r="AK687" s="31">
        <f t="shared" si="151"/>
        <v>0</v>
      </c>
      <c r="AL687" s="31">
        <f t="shared" si="151"/>
        <v>-0.39170101236736915</v>
      </c>
      <c r="AM687" s="31">
        <f t="shared" si="151"/>
        <v>-0.4091744562984061</v>
      </c>
      <c r="AN687" s="31">
        <f t="shared" si="151"/>
        <v>-0.24662195711550569</v>
      </c>
      <c r="AO687" s="31">
        <f t="shared" si="151"/>
        <v>-0.58823924210101231</v>
      </c>
      <c r="AP687" s="31">
        <f t="shared" si="151"/>
        <v>0.79547117092334685</v>
      </c>
      <c r="AQ687" s="31">
        <f t="shared" si="151"/>
        <v>-0.28450826949614266</v>
      </c>
      <c r="AR687" s="31">
        <f t="shared" si="151"/>
        <v>0.50529035463826844</v>
      </c>
      <c r="AS687" s="31">
        <f t="shared" si="151"/>
        <v>-0.35244070090608398</v>
      </c>
      <c r="AT687" s="31">
        <f t="shared" si="151"/>
        <v>-0.63684540854568517</v>
      </c>
      <c r="AU687" s="31">
        <f t="shared" si="151"/>
        <v>-0.23490447078081256</v>
      </c>
      <c r="AW687">
        <f t="shared" si="137"/>
        <v>-0.37175039999999998</v>
      </c>
      <c r="AX687" t="str">
        <f t="shared" si="143"/>
        <v/>
      </c>
      <c r="AY687">
        <f t="shared" si="144"/>
        <v>-0.37175039999999998</v>
      </c>
      <c r="AZ687" t="str">
        <f t="shared" si="145"/>
        <v/>
      </c>
    </row>
    <row r="688" spans="1:52" s="42" customFormat="1" x14ac:dyDescent="0.3">
      <c r="A688">
        <v>23</v>
      </c>
      <c r="B688" t="s">
        <v>77</v>
      </c>
      <c r="C688" t="s">
        <v>61</v>
      </c>
      <c r="D688" t="s">
        <v>62</v>
      </c>
      <c r="E688"/>
      <c r="F688" s="22">
        <v>0</v>
      </c>
      <c r="G688" s="22">
        <f t="shared" si="138"/>
        <v>0</v>
      </c>
      <c r="H688" s="26">
        <f t="shared" si="139"/>
        <v>0</v>
      </c>
      <c r="I688">
        <f t="shared" si="140"/>
        <v>1</v>
      </c>
      <c r="J688">
        <f t="shared" si="133"/>
        <v>0</v>
      </c>
      <c r="K688">
        <f t="shared" si="141"/>
        <v>4</v>
      </c>
      <c r="L688">
        <f t="shared" si="142"/>
        <v>0</v>
      </c>
      <c r="M688" s="31">
        <f t="shared" si="149"/>
        <v>0</v>
      </c>
      <c r="N688" s="31">
        <f t="shared" si="149"/>
        <v>0.64485201887701382</v>
      </c>
      <c r="O688" s="31">
        <f t="shared" si="149"/>
        <v>0.65043594526423698</v>
      </c>
      <c r="P688" s="31">
        <f t="shared" si="149"/>
        <v>-0.45414823601686471</v>
      </c>
      <c r="Q688" s="31">
        <f t="shared" si="149"/>
        <v>-0.35111955482052792</v>
      </c>
      <c r="R688" s="31">
        <f t="shared" si="149"/>
        <v>-0.47067773237005994</v>
      </c>
      <c r="S688" s="31">
        <f t="shared" si="149"/>
        <v>-0.37923725104984851</v>
      </c>
      <c r="T688" s="31">
        <f t="shared" si="149"/>
        <v>5.3811768903570272</v>
      </c>
      <c r="U688" s="31">
        <f t="shared" si="149"/>
        <v>4.8300639536654248</v>
      </c>
      <c r="V688" s="31">
        <f t="shared" si="149"/>
        <v>-0.85427167850856145</v>
      </c>
      <c r="W688" s="31">
        <f t="shared" si="149"/>
        <v>-0.53212058518646943</v>
      </c>
      <c r="X688"/>
      <c r="Y688" s="31">
        <f t="shared" si="150"/>
        <v>0</v>
      </c>
      <c r="Z688" s="31">
        <f t="shared" si="150"/>
        <v>0.60814093501483502</v>
      </c>
      <c r="AA688" s="31">
        <f t="shared" si="150"/>
        <v>0.59539767744664518</v>
      </c>
      <c r="AB688" s="31">
        <f t="shared" si="150"/>
        <v>-0.3091659512784462</v>
      </c>
      <c r="AC688" s="31">
        <f t="shared" si="150"/>
        <v>-8.7253168640700179E-2</v>
      </c>
      <c r="AD688" s="31">
        <f t="shared" si="150"/>
        <v>0.66832043289303111</v>
      </c>
      <c r="AE688" s="31">
        <f t="shared" si="150"/>
        <v>1.0029695730452832</v>
      </c>
      <c r="AF688" s="31">
        <f t="shared" si="150"/>
        <v>1.560158808234406</v>
      </c>
      <c r="AG688" s="31">
        <f t="shared" si="150"/>
        <v>2.154041610257762</v>
      </c>
      <c r="AH688" s="31">
        <f t="shared" si="150"/>
        <v>-0.49835584355189361</v>
      </c>
      <c r="AI688" s="31">
        <f t="shared" si="150"/>
        <v>0.7765146363205041</v>
      </c>
      <c r="AK688" s="31">
        <f t="shared" si="151"/>
        <v>0</v>
      </c>
      <c r="AL688" s="31">
        <f t="shared" si="151"/>
        <v>-0.43086110166697361</v>
      </c>
      <c r="AM688" s="31">
        <f t="shared" si="151"/>
        <v>-0.4463355881148412</v>
      </c>
      <c r="AN688" s="31">
        <f t="shared" si="151"/>
        <v>-0.3091659512784462</v>
      </c>
      <c r="AO688" s="31">
        <f t="shared" si="151"/>
        <v>-0.62968540792408323</v>
      </c>
      <c r="AP688" s="31">
        <f t="shared" si="151"/>
        <v>0.66832043289303111</v>
      </c>
      <c r="AQ688" s="31">
        <f t="shared" si="151"/>
        <v>-0.33675586441669975</v>
      </c>
      <c r="AR688" s="31">
        <f t="shared" si="151"/>
        <v>0.37969697245861656</v>
      </c>
      <c r="AS688" s="31">
        <f t="shared" si="151"/>
        <v>-0.40911832934432546</v>
      </c>
      <c r="AT688" s="31">
        <f t="shared" si="151"/>
        <v>-0.49835584355189361</v>
      </c>
      <c r="AU688" s="31">
        <f t="shared" si="151"/>
        <v>-6.9503317412707974E-2</v>
      </c>
      <c r="AW688">
        <f t="shared" si="137"/>
        <v>-0.38741759999999997</v>
      </c>
      <c r="AX688" t="str">
        <f t="shared" si="143"/>
        <v/>
      </c>
      <c r="AY688">
        <f t="shared" si="144"/>
        <v>-0.38741759999999997</v>
      </c>
      <c r="AZ688" t="str">
        <f t="shared" si="145"/>
        <v/>
      </c>
    </row>
    <row r="689" spans="1:52" s="42" customFormat="1" x14ac:dyDescent="0.3">
      <c r="A689">
        <v>24</v>
      </c>
      <c r="B689" t="s">
        <v>78</v>
      </c>
      <c r="C689" t="s">
        <v>79</v>
      </c>
      <c r="D689" t="s">
        <v>80</v>
      </c>
      <c r="E689" t="s">
        <v>137</v>
      </c>
      <c r="F689" s="22">
        <v>0</v>
      </c>
      <c r="G689" s="22">
        <f t="shared" si="138"/>
        <v>0</v>
      </c>
      <c r="H689" s="26">
        <f t="shared" si="139"/>
        <v>1</v>
      </c>
      <c r="I689">
        <f t="shared" si="140"/>
        <v>0</v>
      </c>
      <c r="J689">
        <f t="shared" si="133"/>
        <v>1</v>
      </c>
      <c r="K689">
        <f t="shared" si="141"/>
        <v>3</v>
      </c>
      <c r="L689">
        <f t="shared" si="142"/>
        <v>3</v>
      </c>
      <c r="M689" s="31">
        <f t="shared" si="149"/>
        <v>0</v>
      </c>
      <c r="N689" s="31">
        <f t="shared" si="149"/>
        <v>-0.47223023490522187</v>
      </c>
      <c r="O689" s="31">
        <f t="shared" si="149"/>
        <v>-0.46096608742609035</v>
      </c>
      <c r="P689" s="31">
        <f t="shared" si="149"/>
        <v>0.42785987545351989</v>
      </c>
      <c r="Q689" s="31">
        <f t="shared" si="149"/>
        <v>-0.7111367046785213</v>
      </c>
      <c r="R689" s="31">
        <f t="shared" si="149"/>
        <v>-0.26646524074605638</v>
      </c>
      <c r="S689" s="31">
        <f t="shared" si="149"/>
        <v>-0.77533957123643493</v>
      </c>
      <c r="T689" s="31">
        <f t="shared" si="149"/>
        <v>0.88204170842469565</v>
      </c>
      <c r="U689" s="31">
        <f t="shared" si="149"/>
        <v>0.67761696773588387</v>
      </c>
      <c r="V689" s="31">
        <f t="shared" si="149"/>
        <v>3.293596381292121</v>
      </c>
      <c r="W689" s="31">
        <f t="shared" si="149"/>
        <v>-0.5966098005182815</v>
      </c>
      <c r="X689"/>
      <c r="Y689" s="31">
        <f t="shared" si="150"/>
        <v>0</v>
      </c>
      <c r="Z689" s="31">
        <f t="shared" si="150"/>
        <v>-0.4752548017501792</v>
      </c>
      <c r="AA689" s="31">
        <f t="shared" si="150"/>
        <v>-0.49301710444721164</v>
      </c>
      <c r="AB689" s="31">
        <f t="shared" si="150"/>
        <v>0.4470605617776045</v>
      </c>
      <c r="AC689" s="31">
        <f t="shared" si="150"/>
        <v>-0.58852556300926473</v>
      </c>
      <c r="AD689" s="31">
        <f t="shared" si="150"/>
        <v>-0.29497749685637792</v>
      </c>
      <c r="AE689" s="31">
        <f t="shared" si="150"/>
        <v>-0.68063685198902779</v>
      </c>
      <c r="AF689" s="31">
        <f t="shared" si="150"/>
        <v>-0.31445086614122703</v>
      </c>
      <c r="AG689" s="31">
        <f t="shared" si="150"/>
        <v>-0.18519163462633798</v>
      </c>
      <c r="AH689" s="31">
        <f t="shared" si="150"/>
        <v>1.2736762335900222</v>
      </c>
      <c r="AI689" s="31">
        <f t="shared" si="150"/>
        <v>-1.9407061884615293E-3</v>
      </c>
      <c r="AK689" s="31">
        <f t="shared" si="151"/>
        <v>0</v>
      </c>
      <c r="AL689" s="31">
        <f t="shared" si="151"/>
        <v>-0.80414173662839761</v>
      </c>
      <c r="AM689" s="31">
        <f t="shared" si="151"/>
        <v>-0.82578802448500965</v>
      </c>
      <c r="AN689" s="31">
        <f t="shared" si="151"/>
        <v>0.4470605617776045</v>
      </c>
      <c r="AO689" s="31">
        <f t="shared" si="151"/>
        <v>-0.85354303330673731</v>
      </c>
      <c r="AP689" s="31">
        <f t="shared" si="151"/>
        <v>-0.29497749685637792</v>
      </c>
      <c r="AQ689" s="31">
        <f t="shared" si="151"/>
        <v>-0.85345186959407893</v>
      </c>
      <c r="AR689" s="31">
        <f t="shared" si="151"/>
        <v>-0.64204374378560547</v>
      </c>
      <c r="AS689" s="31">
        <f t="shared" si="151"/>
        <v>-0.86642134524907466</v>
      </c>
      <c r="AT689" s="31">
        <f t="shared" si="151"/>
        <v>1.2736762335900222</v>
      </c>
      <c r="AU689" s="31">
        <f t="shared" si="151"/>
        <v>-0.45761656218701757</v>
      </c>
      <c r="AW689">
        <f t="shared" si="137"/>
        <v>2.4191999999999998E-3</v>
      </c>
      <c r="AX689">
        <f t="shared" si="143"/>
        <v>2.4191999999999998E-3</v>
      </c>
      <c r="AY689" t="str">
        <f t="shared" si="144"/>
        <v/>
      </c>
      <c r="AZ689">
        <f t="shared" si="145"/>
        <v>2.4191999999999998E-3</v>
      </c>
    </row>
    <row r="690" spans="1:52" s="42" customFormat="1" x14ac:dyDescent="0.3">
      <c r="A690">
        <v>24</v>
      </c>
      <c r="B690" t="s">
        <v>81</v>
      </c>
      <c r="C690" t="s">
        <v>79</v>
      </c>
      <c r="D690" t="s">
        <v>80</v>
      </c>
      <c r="E690"/>
      <c r="F690" s="22">
        <v>0</v>
      </c>
      <c r="G690" s="22">
        <f t="shared" si="138"/>
        <v>1</v>
      </c>
      <c r="H690" s="26">
        <f t="shared" si="139"/>
        <v>0</v>
      </c>
      <c r="I690">
        <f t="shared" si="140"/>
        <v>1</v>
      </c>
      <c r="J690">
        <f t="shared" si="133"/>
        <v>0</v>
      </c>
      <c r="K690">
        <f t="shared" si="141"/>
        <v>3</v>
      </c>
      <c r="L690">
        <f t="shared" si="142"/>
        <v>0</v>
      </c>
      <c r="M690" s="31">
        <f t="shared" si="149"/>
        <v>0</v>
      </c>
      <c r="N690" s="31">
        <f t="shared" si="149"/>
        <v>-0.16126900217918155</v>
      </c>
      <c r="O690" s="31">
        <f t="shared" si="149"/>
        <v>-0.12624445504239226</v>
      </c>
      <c r="P690" s="31">
        <f t="shared" si="149"/>
        <v>-8.942701797714861E-2</v>
      </c>
      <c r="Q690" s="31">
        <f t="shared" si="149"/>
        <v>-0.54902504888214299</v>
      </c>
      <c r="R690" s="31">
        <f t="shared" si="149"/>
        <v>1.2425022523279998</v>
      </c>
      <c r="S690" s="31">
        <f t="shared" si="149"/>
        <v>-0.15997322281783852</v>
      </c>
      <c r="T690" s="31">
        <f t="shared" si="149"/>
        <v>9.3743786860665396E-2</v>
      </c>
      <c r="U690" s="31">
        <f t="shared" si="149"/>
        <v>-0.22691118691297896</v>
      </c>
      <c r="V690" s="31">
        <f t="shared" si="149"/>
        <v>1.6730948977298696</v>
      </c>
      <c r="W690" s="31">
        <f t="shared" si="149"/>
        <v>0.15715753057146808</v>
      </c>
      <c r="X690"/>
      <c r="Y690" s="31">
        <f t="shared" si="150"/>
        <v>0</v>
      </c>
      <c r="Z690" s="31">
        <f t="shared" si="150"/>
        <v>-0.23488116438748369</v>
      </c>
      <c r="AA690" s="31">
        <f t="shared" si="150"/>
        <v>-0.23303442014711909</v>
      </c>
      <c r="AB690" s="31">
        <f t="shared" si="150"/>
        <v>-9.6299958785671255E-2</v>
      </c>
      <c r="AC690" s="31">
        <f t="shared" si="150"/>
        <v>-0.58962749373160372</v>
      </c>
      <c r="AD690" s="31">
        <f t="shared" si="150"/>
        <v>1.0258489632320387</v>
      </c>
      <c r="AE690" s="31">
        <f t="shared" si="150"/>
        <v>-0.15171376536723918</v>
      </c>
      <c r="AF690" s="31">
        <f t="shared" si="150"/>
        <v>-0.11294403261328106</v>
      </c>
      <c r="AG690" s="31">
        <f t="shared" si="150"/>
        <v>-0.32336705254980069</v>
      </c>
      <c r="AH690" s="31">
        <f t="shared" si="150"/>
        <v>0.42127765632242653</v>
      </c>
      <c r="AI690" s="31">
        <f t="shared" si="150"/>
        <v>0.45328151433747371</v>
      </c>
      <c r="AK690" s="31">
        <f t="shared" si="151"/>
        <v>0</v>
      </c>
      <c r="AL690" s="31">
        <f t="shared" si="151"/>
        <v>-0.78034210345024091</v>
      </c>
      <c r="AM690" s="31">
        <f t="shared" si="151"/>
        <v>-0.76898505904759662</v>
      </c>
      <c r="AN690" s="31">
        <f t="shared" si="151"/>
        <v>-9.6299958785671255E-2</v>
      </c>
      <c r="AO690" s="31">
        <f t="shared" si="151"/>
        <v>-0.8657200944535266</v>
      </c>
      <c r="AP690" s="31">
        <f t="shared" si="151"/>
        <v>1.0258489632320387</v>
      </c>
      <c r="AQ690" s="31">
        <f t="shared" si="151"/>
        <v>-0.7534839313797943</v>
      </c>
      <c r="AR690" s="31">
        <f t="shared" si="151"/>
        <v>-0.51613030283748762</v>
      </c>
      <c r="AS690" s="31">
        <f t="shared" si="151"/>
        <v>-0.89790910138488744</v>
      </c>
      <c r="AT690" s="31">
        <f t="shared" si="151"/>
        <v>0.42127765632242653</v>
      </c>
      <c r="AU690" s="31">
        <f t="shared" si="151"/>
        <v>-6.3791995163784102E-2</v>
      </c>
      <c r="AW690">
        <f t="shared" si="137"/>
        <v>-0.17567999999999989</v>
      </c>
      <c r="AX690" t="str">
        <f t="shared" si="143"/>
        <v/>
      </c>
      <c r="AY690">
        <f t="shared" si="144"/>
        <v>-0.17567999999999989</v>
      </c>
      <c r="AZ690" t="str">
        <f t="shared" si="145"/>
        <v/>
      </c>
    </row>
    <row r="691" spans="1:52" s="42" customFormat="1" x14ac:dyDescent="0.3">
      <c r="A691">
        <v>24</v>
      </c>
      <c r="B691" t="s">
        <v>82</v>
      </c>
      <c r="C691" t="s">
        <v>79</v>
      </c>
      <c r="D691" t="s">
        <v>80</v>
      </c>
      <c r="E691"/>
      <c r="F691" s="22">
        <v>0</v>
      </c>
      <c r="G691" s="22">
        <f t="shared" si="138"/>
        <v>1</v>
      </c>
      <c r="H691" s="26">
        <f t="shared" si="139"/>
        <v>0</v>
      </c>
      <c r="I691">
        <f t="shared" si="140"/>
        <v>0</v>
      </c>
      <c r="J691">
        <f t="shared" si="133"/>
        <v>1</v>
      </c>
      <c r="K691">
        <f t="shared" si="141"/>
        <v>3</v>
      </c>
      <c r="L691">
        <f t="shared" si="142"/>
        <v>0</v>
      </c>
      <c r="M691" s="31">
        <f t="shared" si="149"/>
        <v>0</v>
      </c>
      <c r="N691" s="31">
        <f t="shared" si="149"/>
        <v>-0.2579609139638851</v>
      </c>
      <c r="O691" s="31">
        <f t="shared" si="149"/>
        <v>-0.24116708500486556</v>
      </c>
      <c r="P691" s="31">
        <f t="shared" si="149"/>
        <v>0.51413311113947291</v>
      </c>
      <c r="Q691" s="31">
        <f t="shared" si="149"/>
        <v>-0.53482951360982112</v>
      </c>
      <c r="R691" s="31">
        <f t="shared" si="149"/>
        <v>0.43741835570155541</v>
      </c>
      <c r="S691" s="31">
        <f t="shared" si="149"/>
        <v>-0.49314708500231047</v>
      </c>
      <c r="T691" s="31">
        <f t="shared" si="149"/>
        <v>1.319897963550855</v>
      </c>
      <c r="U691" s="31">
        <f t="shared" si="149"/>
        <v>0.61259110465685962</v>
      </c>
      <c r="V691" s="31">
        <f t="shared" si="149"/>
        <v>3.4580830745947666</v>
      </c>
      <c r="W691" s="31">
        <f t="shared" si="149"/>
        <v>0.36989643686236012</v>
      </c>
      <c r="X691"/>
      <c r="Y691" s="31">
        <f t="shared" si="150"/>
        <v>0</v>
      </c>
      <c r="Z691" s="31">
        <f t="shared" si="150"/>
        <v>-0.29636879698858098</v>
      </c>
      <c r="AA691" s="31">
        <f t="shared" si="150"/>
        <v>-0.29750418943035167</v>
      </c>
      <c r="AB691" s="31">
        <f t="shared" si="150"/>
        <v>-2.7344682589040708E-3</v>
      </c>
      <c r="AC691" s="31">
        <f t="shared" si="150"/>
        <v>-0.48421675011564275</v>
      </c>
      <c r="AD691" s="31">
        <f t="shared" si="150"/>
        <v>0.3050417255686817</v>
      </c>
      <c r="AE691" s="31">
        <f t="shared" si="150"/>
        <v>-0.38818119596156414</v>
      </c>
      <c r="AF691" s="31">
        <f t="shared" si="150"/>
        <v>0.6806471525172455</v>
      </c>
      <c r="AG691" s="31">
        <f t="shared" si="150"/>
        <v>0.24851010257401362</v>
      </c>
      <c r="AH691" s="31">
        <f t="shared" si="150"/>
        <v>1.2186837791188114</v>
      </c>
      <c r="AI691" s="31">
        <f t="shared" si="150"/>
        <v>0.40448459203180542</v>
      </c>
      <c r="AK691" s="31">
        <f t="shared" si="151"/>
        <v>0</v>
      </c>
      <c r="AL691" s="31">
        <f t="shared" si="151"/>
        <v>-0.76889100066315752</v>
      </c>
      <c r="AM691" s="31">
        <f t="shared" si="151"/>
        <v>-0.76959546179251415</v>
      </c>
      <c r="AN691" s="31">
        <f t="shared" si="151"/>
        <v>-2.7344682589040708E-3</v>
      </c>
      <c r="AO691" s="31">
        <f t="shared" si="151"/>
        <v>-0.80312721293795797</v>
      </c>
      <c r="AP691" s="31">
        <f t="shared" si="151"/>
        <v>0.3050417255686817</v>
      </c>
      <c r="AQ691" s="31">
        <f t="shared" si="151"/>
        <v>-0.81409634825164867</v>
      </c>
      <c r="AR691" s="31">
        <f t="shared" si="151"/>
        <v>-9.1831038844420718E-2</v>
      </c>
      <c r="AS691" s="31">
        <f t="shared" si="151"/>
        <v>-0.82342035602859665</v>
      </c>
      <c r="AT691" s="31">
        <f t="shared" si="151"/>
        <v>1.2186837791188114</v>
      </c>
      <c r="AU691" s="31">
        <f t="shared" si="151"/>
        <v>-0.25997507991812463</v>
      </c>
      <c r="AW691">
        <f t="shared" si="137"/>
        <v>0.16646399999999989</v>
      </c>
      <c r="AX691" t="str">
        <f t="shared" si="143"/>
        <v/>
      </c>
      <c r="AY691" t="str">
        <f t="shared" si="144"/>
        <v/>
      </c>
      <c r="AZ691">
        <f t="shared" si="145"/>
        <v>0.16646399999999989</v>
      </c>
    </row>
    <row r="692" spans="1:52" s="42" customFormat="1" x14ac:dyDescent="0.3">
      <c r="A692">
        <v>24</v>
      </c>
      <c r="B692" t="s">
        <v>83</v>
      </c>
      <c r="C692" t="s">
        <v>79</v>
      </c>
      <c r="D692" t="s">
        <v>80</v>
      </c>
      <c r="E692"/>
      <c r="F692" s="22">
        <v>0</v>
      </c>
      <c r="G692" s="22">
        <f t="shared" si="138"/>
        <v>0</v>
      </c>
      <c r="H692" s="26">
        <f t="shared" si="139"/>
        <v>0</v>
      </c>
      <c r="I692">
        <f t="shared" si="140"/>
        <v>0</v>
      </c>
      <c r="J692">
        <f t="shared" si="133"/>
        <v>1</v>
      </c>
      <c r="K692">
        <f t="shared" si="141"/>
        <v>3</v>
      </c>
      <c r="L692">
        <f t="shared" si="142"/>
        <v>0</v>
      </c>
      <c r="M692" s="31">
        <f t="shared" si="149"/>
        <v>0</v>
      </c>
      <c r="N692" s="31">
        <f t="shared" si="149"/>
        <v>1.3658255453662549</v>
      </c>
      <c r="O692" s="31">
        <f t="shared" si="149"/>
        <v>1.3659673659673657</v>
      </c>
      <c r="P692" s="31">
        <f t="shared" si="149"/>
        <v>-0.44332702787817618</v>
      </c>
      <c r="Q692" s="31">
        <f t="shared" si="149"/>
        <v>-0.26422707424795111</v>
      </c>
      <c r="R692" s="31">
        <f t="shared" si="149"/>
        <v>-0.71185182249900414</v>
      </c>
      <c r="S692" s="31">
        <f t="shared" si="149"/>
        <v>-5.6077534156866254E-2</v>
      </c>
      <c r="T692" s="31">
        <f t="shared" si="149"/>
        <v>4.7895034680003352</v>
      </c>
      <c r="U692" s="31">
        <f t="shared" si="149"/>
        <v>4.1059531978112354</v>
      </c>
      <c r="V692" s="31">
        <f t="shared" si="149"/>
        <v>4.3249026547565003E-2</v>
      </c>
      <c r="W692" s="31">
        <f t="shared" si="149"/>
        <v>1.2635673303731758</v>
      </c>
      <c r="X692"/>
      <c r="Y692" s="31">
        <f t="shared" si="150"/>
        <v>0</v>
      </c>
      <c r="Z692" s="31">
        <f t="shared" si="150"/>
        <v>0.42864475894470244</v>
      </c>
      <c r="AA692" s="31">
        <f t="shared" si="150"/>
        <v>0.39024147704349965</v>
      </c>
      <c r="AB692" s="31">
        <f t="shared" si="150"/>
        <v>-0.25952222487479693</v>
      </c>
      <c r="AC692" s="31">
        <f t="shared" si="150"/>
        <v>-0.18903410071592686</v>
      </c>
      <c r="AD692" s="31">
        <f t="shared" si="150"/>
        <v>-0.64515961863236049</v>
      </c>
      <c r="AE692" s="31">
        <f t="shared" si="150"/>
        <v>-2.0208245407555368E-2</v>
      </c>
      <c r="AF692" s="31">
        <f t="shared" si="150"/>
        <v>0.59967724114241883</v>
      </c>
      <c r="AG692" s="31">
        <f t="shared" si="150"/>
        <v>0.83972755540500399</v>
      </c>
      <c r="AH692" s="31">
        <f t="shared" si="150"/>
        <v>0.63622991445618915</v>
      </c>
      <c r="AI692" s="31">
        <f t="shared" si="150"/>
        <v>1.5266096964045377</v>
      </c>
      <c r="AK692" s="31">
        <f t="shared" si="151"/>
        <v>0</v>
      </c>
      <c r="AL692" s="31">
        <f t="shared" si="151"/>
        <v>-0.59501754295398468</v>
      </c>
      <c r="AM692" s="31">
        <f t="shared" si="151"/>
        <v>-0.60880927651715744</v>
      </c>
      <c r="AN692" s="31">
        <f t="shared" si="151"/>
        <v>-0.25952222487479693</v>
      </c>
      <c r="AO692" s="31">
        <f t="shared" si="151"/>
        <v>-0.72477549759025439</v>
      </c>
      <c r="AP692" s="31">
        <f t="shared" si="151"/>
        <v>-0.64515961863236049</v>
      </c>
      <c r="AQ692" s="31">
        <f t="shared" si="151"/>
        <v>-0.66588712239259096</v>
      </c>
      <c r="AR692" s="31">
        <f t="shared" si="151"/>
        <v>-0.16688208187933967</v>
      </c>
      <c r="AS692" s="31">
        <f t="shared" si="151"/>
        <v>-0.68399906059326299</v>
      </c>
      <c r="AT692" s="31">
        <f t="shared" si="151"/>
        <v>0.63622991445618915</v>
      </c>
      <c r="AU692" s="31">
        <f t="shared" si="151"/>
        <v>0.24997054242203859</v>
      </c>
      <c r="AW692">
        <f t="shared" si="137"/>
        <v>6.7968000000000004E-3</v>
      </c>
      <c r="AX692" t="str">
        <f t="shared" si="143"/>
        <v/>
      </c>
      <c r="AY692" t="str">
        <f t="shared" si="144"/>
        <v/>
      </c>
      <c r="AZ692">
        <f t="shared" si="145"/>
        <v>6.7968000000000004E-3</v>
      </c>
    </row>
    <row r="693" spans="1:52" s="42" customFormat="1" x14ac:dyDescent="0.3">
      <c r="A693">
        <v>24</v>
      </c>
      <c r="B693" t="s">
        <v>84</v>
      </c>
      <c r="C693" t="s">
        <v>79</v>
      </c>
      <c r="D693" t="s">
        <v>80</v>
      </c>
      <c r="E693"/>
      <c r="F693" s="22">
        <v>0</v>
      </c>
      <c r="G693" s="22">
        <f t="shared" si="138"/>
        <v>1</v>
      </c>
      <c r="H693" s="26">
        <f t="shared" si="139"/>
        <v>0</v>
      </c>
      <c r="I693">
        <f t="shared" si="140"/>
        <v>0</v>
      </c>
      <c r="J693">
        <f t="shared" si="133"/>
        <v>1</v>
      </c>
      <c r="K693">
        <f t="shared" si="141"/>
        <v>3</v>
      </c>
      <c r="L693">
        <f t="shared" si="142"/>
        <v>0</v>
      </c>
      <c r="M693" s="31">
        <f t="shared" si="149"/>
        <v>0</v>
      </c>
      <c r="N693" s="31">
        <f t="shared" si="149"/>
        <v>2.9926616613081505</v>
      </c>
      <c r="O693" s="31">
        <f t="shared" si="149"/>
        <v>3.0017772539019321</v>
      </c>
      <c r="P693" s="31">
        <f t="shared" si="149"/>
        <v>-0.32241105704182393</v>
      </c>
      <c r="Q693" s="31">
        <f t="shared" si="149"/>
        <v>1.4186591020625319</v>
      </c>
      <c r="R693" s="31">
        <f t="shared" si="149"/>
        <v>-0.73575330339902667</v>
      </c>
      <c r="S693" s="31">
        <f t="shared" si="149"/>
        <v>0.50994918200455897</v>
      </c>
      <c r="T693" s="31">
        <f t="shared" si="149"/>
        <v>8.1384675714226749</v>
      </c>
      <c r="U693" s="31">
        <f t="shared" si="149"/>
        <v>7.1257401402539999</v>
      </c>
      <c r="V693" s="31">
        <f t="shared" si="149"/>
        <v>8.8753766631656683E-2</v>
      </c>
      <c r="W693" s="31">
        <f t="shared" si="149"/>
        <v>6.1722675007911656</v>
      </c>
      <c r="X693"/>
      <c r="Y693" s="31">
        <f t="shared" si="150"/>
        <v>0</v>
      </c>
      <c r="Z693" s="31">
        <f t="shared" si="150"/>
        <v>1.0053779370420617</v>
      </c>
      <c r="AA693" s="31">
        <f t="shared" si="150"/>
        <v>0.89302390384656039</v>
      </c>
      <c r="AB693" s="31">
        <f t="shared" si="150"/>
        <v>-0.1612229806225903</v>
      </c>
      <c r="AC693" s="31">
        <f t="shared" si="150"/>
        <v>0.62432064863778647</v>
      </c>
      <c r="AD693" s="31">
        <f t="shared" si="150"/>
        <v>-0.73728144483075664</v>
      </c>
      <c r="AE693" s="31">
        <f t="shared" si="150"/>
        <v>0.14890356104521923</v>
      </c>
      <c r="AF693" s="31">
        <f t="shared" si="150"/>
        <v>0.84319596365857863</v>
      </c>
      <c r="AG693" s="31">
        <f t="shared" si="150"/>
        <v>1.2187056284640887</v>
      </c>
      <c r="AH693" s="31">
        <f t="shared" si="150"/>
        <v>0.56876531447104506</v>
      </c>
      <c r="AI693" s="31">
        <f t="shared" si="150"/>
        <v>2.686475362146322</v>
      </c>
      <c r="AK693" s="31">
        <f t="shared" si="151"/>
        <v>0</v>
      </c>
      <c r="AL693" s="31">
        <f t="shared" si="151"/>
        <v>-0.32247528312015533</v>
      </c>
      <c r="AM693" s="31">
        <f t="shared" si="151"/>
        <v>-0.38817042770054755</v>
      </c>
      <c r="AN693" s="31">
        <f t="shared" si="151"/>
        <v>-0.1612229806225903</v>
      </c>
      <c r="AO693" s="31">
        <f t="shared" si="151"/>
        <v>-0.44068919473520696</v>
      </c>
      <c r="AP693" s="31">
        <f t="shared" si="151"/>
        <v>-0.73728144483075664</v>
      </c>
      <c r="AQ693" s="31">
        <f t="shared" si="151"/>
        <v>-0.58211802480830055</v>
      </c>
      <c r="AR693" s="31">
        <f t="shared" si="151"/>
        <v>-4.1462276731618737E-2</v>
      </c>
      <c r="AS693" s="31">
        <f t="shared" si="151"/>
        <v>-0.64335849970864423</v>
      </c>
      <c r="AT693" s="31">
        <f t="shared" si="151"/>
        <v>0.56876531447104506</v>
      </c>
      <c r="AU693" s="31">
        <f t="shared" si="151"/>
        <v>0.86526315111567775</v>
      </c>
      <c r="AW693">
        <f t="shared" si="137"/>
        <v>6.7968000000000004E-3</v>
      </c>
      <c r="AX693" t="str">
        <f t="shared" si="143"/>
        <v/>
      </c>
      <c r="AY693" t="str">
        <f t="shared" si="144"/>
        <v/>
      </c>
      <c r="AZ693">
        <f t="shared" si="145"/>
        <v>6.7968000000000004E-3</v>
      </c>
    </row>
    <row r="694" spans="1:52" s="42" customFormat="1" x14ac:dyDescent="0.3">
      <c r="A694">
        <v>24</v>
      </c>
      <c r="B694" t="s">
        <v>85</v>
      </c>
      <c r="C694" t="s">
        <v>79</v>
      </c>
      <c r="D694" t="s">
        <v>80</v>
      </c>
      <c r="E694"/>
      <c r="F694" s="22">
        <v>0</v>
      </c>
      <c r="G694" s="22">
        <f t="shared" si="138"/>
        <v>0</v>
      </c>
      <c r="H694" s="26">
        <f t="shared" si="139"/>
        <v>0</v>
      </c>
      <c r="I694">
        <f t="shared" si="140"/>
        <v>0</v>
      </c>
      <c r="J694">
        <f t="shared" si="133"/>
        <v>1</v>
      </c>
      <c r="K694">
        <f t="shared" si="141"/>
        <v>3</v>
      </c>
      <c r="L694">
        <f t="shared" si="142"/>
        <v>0</v>
      </c>
      <c r="M694" s="31">
        <f t="shared" si="149"/>
        <v>0</v>
      </c>
      <c r="N694" s="31">
        <f t="shared" si="149"/>
        <v>-9.6422306671801461E-2</v>
      </c>
      <c r="O694" s="31">
        <f t="shared" si="149"/>
        <v>-8.1652270864289847E-2</v>
      </c>
      <c r="P694" s="31">
        <f t="shared" si="149"/>
        <v>1.9621612904177148</v>
      </c>
      <c r="Q694" s="31">
        <f t="shared" si="149"/>
        <v>-0.68412991037800064</v>
      </c>
      <c r="R694" s="31">
        <f t="shared" si="149"/>
        <v>0.97670967324345825</v>
      </c>
      <c r="S694" s="31">
        <f t="shared" si="149"/>
        <v>-0.50215001840123319</v>
      </c>
      <c r="T694" s="31">
        <f t="shared" si="149"/>
        <v>1.8525819856040422</v>
      </c>
      <c r="U694" s="31">
        <f t="shared" si="149"/>
        <v>0.96787164864339192</v>
      </c>
      <c r="V694" s="31">
        <f t="shared" si="149"/>
        <v>2.6596591417962863</v>
      </c>
      <c r="W694" s="31">
        <f t="shared" si="149"/>
        <v>0.27736750762863432</v>
      </c>
      <c r="X694"/>
      <c r="Y694" s="31">
        <f t="shared" si="150"/>
        <v>0</v>
      </c>
      <c r="Z694" s="31">
        <f t="shared" si="150"/>
        <v>-0.17310621550105332</v>
      </c>
      <c r="AA694" s="31">
        <f t="shared" si="150"/>
        <v>-0.19199298668478454</v>
      </c>
      <c r="AB694" s="31">
        <f t="shared" si="150"/>
        <v>0.43180815135077022</v>
      </c>
      <c r="AC694" s="31">
        <f t="shared" si="150"/>
        <v>-0.54818638908837924</v>
      </c>
      <c r="AD694" s="31">
        <f t="shared" si="150"/>
        <v>0.46111450122677189</v>
      </c>
      <c r="AE694" s="31">
        <f t="shared" si="150"/>
        <v>-0.32890513502193552</v>
      </c>
      <c r="AF694" s="31">
        <f t="shared" si="150"/>
        <v>0.94994908430537939</v>
      </c>
      <c r="AG694" s="31">
        <f t="shared" si="150"/>
        <v>0.43096519920343879</v>
      </c>
      <c r="AH694" s="31">
        <f t="shared" si="150"/>
        <v>0.85784611037057745</v>
      </c>
      <c r="AI694" s="31">
        <f t="shared" si="150"/>
        <v>0.41782486714824513</v>
      </c>
      <c r="AK694" s="31">
        <f t="shared" si="151"/>
        <v>0</v>
      </c>
      <c r="AL694" s="31">
        <f t="shared" si="151"/>
        <v>-0.71726183511906705</v>
      </c>
      <c r="AM694" s="31">
        <f t="shared" si="151"/>
        <v>-0.73396899257447479</v>
      </c>
      <c r="AN694" s="31">
        <f t="shared" si="151"/>
        <v>0.43180815135077022</v>
      </c>
      <c r="AO694" s="31">
        <f t="shared" si="151"/>
        <v>-0.84534574188226841</v>
      </c>
      <c r="AP694" s="31">
        <f t="shared" si="151"/>
        <v>0.46111450122677189</v>
      </c>
      <c r="AQ694" s="31">
        <f t="shared" si="151"/>
        <v>-0.76758810508748732</v>
      </c>
      <c r="AR694" s="31">
        <f t="shared" si="151"/>
        <v>5.1028969038189854E-2</v>
      </c>
      <c r="AS694" s="31">
        <f t="shared" si="151"/>
        <v>-0.7917611893130827</v>
      </c>
      <c r="AT694" s="31">
        <f t="shared" si="151"/>
        <v>0.85784611037057745</v>
      </c>
      <c r="AU694" s="31">
        <f t="shared" si="151"/>
        <v>-0.22458021368712869</v>
      </c>
      <c r="AW694">
        <f t="shared" si="137"/>
        <v>0.16646399999999989</v>
      </c>
      <c r="AX694" t="str">
        <f t="shared" si="143"/>
        <v/>
      </c>
      <c r="AY694" t="str">
        <f t="shared" si="144"/>
        <v/>
      </c>
      <c r="AZ694">
        <f t="shared" si="145"/>
        <v>0.16646399999999989</v>
      </c>
    </row>
    <row r="695" spans="1:52" s="42" customFormat="1" x14ac:dyDescent="0.3">
      <c r="A695">
        <v>24</v>
      </c>
      <c r="B695" t="s">
        <v>86</v>
      </c>
      <c r="C695" t="s">
        <v>79</v>
      </c>
      <c r="D695" t="s">
        <v>80</v>
      </c>
      <c r="E695"/>
      <c r="F695" s="22">
        <v>0</v>
      </c>
      <c r="G695" s="22">
        <f t="shared" si="138"/>
        <v>0</v>
      </c>
      <c r="H695" s="26">
        <f t="shared" si="139"/>
        <v>0</v>
      </c>
      <c r="I695">
        <f t="shared" si="140"/>
        <v>1</v>
      </c>
      <c r="J695">
        <f t="shared" si="133"/>
        <v>0</v>
      </c>
      <c r="K695">
        <f t="shared" si="141"/>
        <v>3</v>
      </c>
      <c r="L695">
        <f t="shared" si="142"/>
        <v>0</v>
      </c>
      <c r="M695" s="31">
        <f t="shared" si="149"/>
        <v>0</v>
      </c>
      <c r="N695" s="31">
        <f t="shared" si="149"/>
        <v>-0.20981313743115812</v>
      </c>
      <c r="O695" s="31">
        <f t="shared" si="149"/>
        <v>-0.18408437494811877</v>
      </c>
      <c r="P695" s="31">
        <f t="shared" si="149"/>
        <v>-0.54056340620582299</v>
      </c>
      <c r="Q695" s="31">
        <f t="shared" si="149"/>
        <v>-0.66428165838310649</v>
      </c>
      <c r="R695" s="31">
        <f t="shared" si="149"/>
        <v>0.12111063650965183</v>
      </c>
      <c r="S695" s="31">
        <f t="shared" si="149"/>
        <v>-0.36633312665618029</v>
      </c>
      <c r="T695" s="31">
        <f t="shared" si="149"/>
        <v>-0.12629530291382157</v>
      </c>
      <c r="U695" s="31">
        <f t="shared" si="149"/>
        <v>-0.37732172320187279</v>
      </c>
      <c r="V695" s="31">
        <f t="shared" si="149"/>
        <v>3.7630549442302765</v>
      </c>
      <c r="W695" s="31">
        <f t="shared" si="149"/>
        <v>0.42170569781177164</v>
      </c>
      <c r="X695"/>
      <c r="Y695" s="31">
        <f t="shared" si="150"/>
        <v>0</v>
      </c>
      <c r="Z695" s="31">
        <f t="shared" si="150"/>
        <v>-0.26846704305031066</v>
      </c>
      <c r="AA695" s="31">
        <f t="shared" si="150"/>
        <v>-0.26446072919241748</v>
      </c>
      <c r="AB695" s="31">
        <f t="shared" si="150"/>
        <v>-0.41770926138146375</v>
      </c>
      <c r="AC695" s="31">
        <f t="shared" si="150"/>
        <v>-0.66511679078055819</v>
      </c>
      <c r="AD695" s="31">
        <f t="shared" si="150"/>
        <v>0.16306206479538302</v>
      </c>
      <c r="AE695" s="31">
        <f t="shared" si="150"/>
        <v>-0.32502104543280652</v>
      </c>
      <c r="AF695" s="31">
        <f t="shared" si="150"/>
        <v>-0.27234729158464316</v>
      </c>
      <c r="AG695" s="31">
        <f t="shared" si="150"/>
        <v>-0.43750470976199657</v>
      </c>
      <c r="AH695" s="31">
        <f t="shared" si="150"/>
        <v>1.0127321352664962</v>
      </c>
      <c r="AI695" s="31">
        <f t="shared" si="150"/>
        <v>0.36580988972272954</v>
      </c>
      <c r="AK695" s="31">
        <f t="shared" si="151"/>
        <v>0</v>
      </c>
      <c r="AL695" s="31">
        <f t="shared" si="151"/>
        <v>-0.78759480444282604</v>
      </c>
      <c r="AM695" s="31">
        <f t="shared" si="151"/>
        <v>-0.77930556756203084</v>
      </c>
      <c r="AN695" s="31">
        <f t="shared" si="151"/>
        <v>-0.41770926138146375</v>
      </c>
      <c r="AO695" s="31">
        <f t="shared" si="151"/>
        <v>-0.89577244379791976</v>
      </c>
      <c r="AP695" s="31">
        <f t="shared" si="151"/>
        <v>0.16306206479538302</v>
      </c>
      <c r="AQ695" s="31">
        <f t="shared" si="151"/>
        <v>-0.82218689021060076</v>
      </c>
      <c r="AR695" s="31">
        <f t="shared" si="151"/>
        <v>-0.60607530704211587</v>
      </c>
      <c r="AS695" s="31">
        <f t="shared" si="151"/>
        <v>-0.91710677425193787</v>
      </c>
      <c r="AT695" s="31">
        <f t="shared" si="151"/>
        <v>1.0127321352664962</v>
      </c>
      <c r="AU695" s="31">
        <f t="shared" si="151"/>
        <v>-0.14259371410556498</v>
      </c>
      <c r="AW695">
        <f t="shared" si="137"/>
        <v>-0.17567999999999989</v>
      </c>
      <c r="AX695" t="str">
        <f t="shared" si="143"/>
        <v/>
      </c>
      <c r="AY695">
        <f t="shared" si="144"/>
        <v>-0.17567999999999989</v>
      </c>
      <c r="AZ695" t="str">
        <f t="shared" si="145"/>
        <v/>
      </c>
    </row>
    <row r="696" spans="1:52" s="42" customFormat="1" x14ac:dyDescent="0.3">
      <c r="A696">
        <v>24</v>
      </c>
      <c r="B696" t="s">
        <v>87</v>
      </c>
      <c r="C696" t="s">
        <v>79</v>
      </c>
      <c r="D696" t="s">
        <v>80</v>
      </c>
      <c r="E696" t="s">
        <v>137</v>
      </c>
      <c r="F696" s="22">
        <v>0</v>
      </c>
      <c r="G696" s="22">
        <f t="shared" si="138"/>
        <v>1</v>
      </c>
      <c r="H696" s="26">
        <f t="shared" si="139"/>
        <v>1</v>
      </c>
      <c r="I696">
        <f t="shared" si="140"/>
        <v>0</v>
      </c>
      <c r="J696">
        <f t="shared" si="133"/>
        <v>1</v>
      </c>
      <c r="K696">
        <f t="shared" si="141"/>
        <v>3</v>
      </c>
      <c r="L696">
        <f t="shared" si="142"/>
        <v>3</v>
      </c>
      <c r="M696" s="31">
        <f t="shared" si="149"/>
        <v>0</v>
      </c>
      <c r="N696" s="31">
        <f t="shared" si="149"/>
        <v>-0.41410054194886431</v>
      </c>
      <c r="O696" s="31">
        <f t="shared" si="149"/>
        <v>-0.40187548473862506</v>
      </c>
      <c r="P696" s="31">
        <f t="shared" si="149"/>
        <v>-0.4558544925162466</v>
      </c>
      <c r="Q696" s="31">
        <f t="shared" si="149"/>
        <v>-0.75254723633393472</v>
      </c>
      <c r="R696" s="31">
        <f t="shared" si="149"/>
        <v>-0.42237676886919595</v>
      </c>
      <c r="S696" s="31">
        <f t="shared" si="149"/>
        <v>-0.82503047099642735</v>
      </c>
      <c r="T696" s="31">
        <f t="shared" si="149"/>
        <v>0.99953637603234202</v>
      </c>
      <c r="U696" s="31">
        <f t="shared" si="149"/>
        <v>0.75722109304561658</v>
      </c>
      <c r="V696" s="31">
        <f t="shared" si="149"/>
        <v>0.83256897275065112</v>
      </c>
      <c r="W696" s="31">
        <f t="shared" si="149"/>
        <v>-0.47038568961729099</v>
      </c>
      <c r="X696"/>
      <c r="Y696" s="31">
        <f t="shared" si="150"/>
        <v>0</v>
      </c>
      <c r="Z696" s="31">
        <f t="shared" si="150"/>
        <v>-0.35526847395543615</v>
      </c>
      <c r="AA696" s="31">
        <f t="shared" si="150"/>
        <v>-0.39447762729433472</v>
      </c>
      <c r="AB696" s="31">
        <f t="shared" si="150"/>
        <v>-0.24973171413241613</v>
      </c>
      <c r="AC696" s="31">
        <f t="shared" si="150"/>
        <v>-0.55518440796665602</v>
      </c>
      <c r="AD696" s="31">
        <f t="shared" si="150"/>
        <v>-0.26527719407165434</v>
      </c>
      <c r="AE696" s="31">
        <f t="shared" si="150"/>
        <v>-0.68660323323499306</v>
      </c>
      <c r="AF696" s="31">
        <f t="shared" si="150"/>
        <v>-0.1588443141015716</v>
      </c>
      <c r="AG696" s="31">
        <f t="shared" si="150"/>
        <v>-3.0940894805033516E-2</v>
      </c>
      <c r="AH696" s="31">
        <f t="shared" si="150"/>
        <v>0.56752736306086471</v>
      </c>
      <c r="AI696" s="31">
        <f t="shared" si="150"/>
        <v>6.9323711999373622E-2</v>
      </c>
      <c r="AK696" s="31">
        <f t="shared" si="151"/>
        <v>0</v>
      </c>
      <c r="AL696" s="31">
        <f t="shared" si="151"/>
        <v>-0.75970555446393306</v>
      </c>
      <c r="AM696" s="31">
        <f t="shared" si="151"/>
        <v>-0.78950549354504629</v>
      </c>
      <c r="AN696" s="31">
        <f t="shared" si="151"/>
        <v>-0.24973171413241613</v>
      </c>
      <c r="AO696" s="31">
        <f t="shared" si="151"/>
        <v>-0.84303531045225344</v>
      </c>
      <c r="AP696" s="31">
        <f t="shared" si="151"/>
        <v>-0.26527719407165434</v>
      </c>
      <c r="AQ696" s="31">
        <f t="shared" si="151"/>
        <v>-0.87242115393784381</v>
      </c>
      <c r="AR696" s="31">
        <f t="shared" si="151"/>
        <v>-0.56330184726308508</v>
      </c>
      <c r="AS696" s="31">
        <f t="shared" si="151"/>
        <v>-0.83055760499152909</v>
      </c>
      <c r="AT696" s="31">
        <f t="shared" si="151"/>
        <v>0.56752736306086471</v>
      </c>
      <c r="AU696" s="31">
        <f t="shared" si="151"/>
        <v>-0.42803355629301082</v>
      </c>
      <c r="AW696">
        <f t="shared" si="137"/>
        <v>2.4191999999999998E-3</v>
      </c>
      <c r="AX696">
        <f t="shared" si="143"/>
        <v>2.4191999999999998E-3</v>
      </c>
      <c r="AY696" t="str">
        <f t="shared" si="144"/>
        <v/>
      </c>
      <c r="AZ696">
        <f t="shared" si="145"/>
        <v>2.4191999999999998E-3</v>
      </c>
    </row>
    <row r="697" spans="1:52" s="42" customFormat="1" x14ac:dyDescent="0.3">
      <c r="A697">
        <v>24</v>
      </c>
      <c r="B697" t="s">
        <v>88</v>
      </c>
      <c r="C697" t="s">
        <v>89</v>
      </c>
      <c r="D697" t="s">
        <v>80</v>
      </c>
      <c r="E697"/>
      <c r="F697" s="22">
        <v>0</v>
      </c>
      <c r="G697" s="22">
        <f t="shared" si="138"/>
        <v>0</v>
      </c>
      <c r="H697" s="26">
        <f t="shared" si="139"/>
        <v>0</v>
      </c>
      <c r="I697">
        <f t="shared" si="140"/>
        <v>1</v>
      </c>
      <c r="J697">
        <f t="shared" si="133"/>
        <v>0</v>
      </c>
      <c r="K697">
        <f t="shared" si="141"/>
        <v>3</v>
      </c>
      <c r="L697">
        <f t="shared" si="142"/>
        <v>0</v>
      </c>
      <c r="M697" s="31">
        <f t="shared" ref="M697:W704" si="152">(M51-$M51)/$M51</f>
        <v>0</v>
      </c>
      <c r="N697" s="31">
        <f t="shared" si="152"/>
        <v>-0.22281778594640436</v>
      </c>
      <c r="O697" s="31">
        <f t="shared" si="152"/>
        <v>-0.2227611290289592</v>
      </c>
      <c r="P697" s="31">
        <f t="shared" si="152"/>
        <v>0.42785987545351989</v>
      </c>
      <c r="Q697" s="31">
        <f t="shared" si="152"/>
        <v>-0.57124724914209435</v>
      </c>
      <c r="R697" s="31">
        <f t="shared" si="152"/>
        <v>-0.26646524074605638</v>
      </c>
      <c r="S697" s="31">
        <f t="shared" si="152"/>
        <v>-0.54138035528353967</v>
      </c>
      <c r="T697" s="31">
        <f t="shared" si="152"/>
        <v>0.88204170842469565</v>
      </c>
      <c r="U697" s="31">
        <f t="shared" si="152"/>
        <v>0.78936533203186987</v>
      </c>
      <c r="V697" s="31">
        <f t="shared" si="152"/>
        <v>3.293596381292121</v>
      </c>
      <c r="W697" s="31">
        <f t="shared" si="152"/>
        <v>-0.21090478746250593</v>
      </c>
      <c r="X697"/>
      <c r="Y697" s="31">
        <f t="shared" ref="Y697:AI704" si="153">(Y51-$Y51)/$Y51</f>
        <v>0</v>
      </c>
      <c r="Z697" s="31">
        <f t="shared" si="153"/>
        <v>-0.26129086110916117</v>
      </c>
      <c r="AA697" s="31">
        <f t="shared" si="153"/>
        <v>-0.29414438899204159</v>
      </c>
      <c r="AB697" s="31">
        <f t="shared" si="153"/>
        <v>0.4546717836559292</v>
      </c>
      <c r="AC697" s="31">
        <f t="shared" si="153"/>
        <v>-0.4194079923446522</v>
      </c>
      <c r="AD697" s="31">
        <f t="shared" si="153"/>
        <v>-0.29909193272034035</v>
      </c>
      <c r="AE697" s="31">
        <f t="shared" si="153"/>
        <v>-0.44454031123217291</v>
      </c>
      <c r="AF697" s="31">
        <f t="shared" si="153"/>
        <v>-0.32684492428145018</v>
      </c>
      <c r="AG697" s="31">
        <f t="shared" si="153"/>
        <v>-5.1168810711765635E-2</v>
      </c>
      <c r="AH697" s="31">
        <f t="shared" si="153"/>
        <v>1.0271592245681087</v>
      </c>
      <c r="AI697" s="31">
        <f t="shared" si="153"/>
        <v>0.11518116095140227</v>
      </c>
      <c r="AK697" s="31">
        <f t="shared" ref="AK697:AU704" si="154">(AK51-$AK51)/$AK51</f>
        <v>0</v>
      </c>
      <c r="AL697" s="31">
        <f t="shared" si="154"/>
        <v>-0.65404540672701539</v>
      </c>
      <c r="AM697" s="31">
        <f t="shared" si="154"/>
        <v>-0.69041539933587404</v>
      </c>
      <c r="AN697" s="31">
        <f t="shared" si="154"/>
        <v>0.4546717836559292</v>
      </c>
      <c r="AO697" s="31">
        <f t="shared" si="154"/>
        <v>-0.72319693015183817</v>
      </c>
      <c r="AP697" s="31">
        <f t="shared" si="154"/>
        <v>-0.29909193272034035</v>
      </c>
      <c r="AQ697" s="31">
        <f t="shared" si="154"/>
        <v>-0.71385837058339241</v>
      </c>
      <c r="AR697" s="31">
        <f t="shared" si="154"/>
        <v>-0.64841785225308324</v>
      </c>
      <c r="AS697" s="31">
        <f t="shared" si="154"/>
        <v>-0.79870043580175043</v>
      </c>
      <c r="AT697" s="31">
        <f t="shared" si="154"/>
        <v>1.0271592245681087</v>
      </c>
      <c r="AU697" s="31">
        <f t="shared" si="154"/>
        <v>-0.34292205535137871</v>
      </c>
      <c r="AW697">
        <f t="shared" si="137"/>
        <v>-0.1629849599999999</v>
      </c>
      <c r="AX697" t="str">
        <f t="shared" si="143"/>
        <v/>
      </c>
      <c r="AY697">
        <f t="shared" si="144"/>
        <v>-0.1629849599999999</v>
      </c>
      <c r="AZ697" t="str">
        <f t="shared" si="145"/>
        <v/>
      </c>
    </row>
    <row r="698" spans="1:52" s="42" customFormat="1" x14ac:dyDescent="0.3">
      <c r="A698">
        <v>24</v>
      </c>
      <c r="B698" t="s">
        <v>90</v>
      </c>
      <c r="C698" t="s">
        <v>89</v>
      </c>
      <c r="D698" t="s">
        <v>80</v>
      </c>
      <c r="E698"/>
      <c r="F698" s="22">
        <v>0</v>
      </c>
      <c r="G698" s="22">
        <f t="shared" si="138"/>
        <v>1</v>
      </c>
      <c r="H698" s="26">
        <f t="shared" si="139"/>
        <v>0</v>
      </c>
      <c r="I698">
        <f t="shared" si="140"/>
        <v>1</v>
      </c>
      <c r="J698">
        <f t="shared" si="133"/>
        <v>0</v>
      </c>
      <c r="K698">
        <f t="shared" si="141"/>
        <v>3</v>
      </c>
      <c r="L698">
        <f t="shared" si="142"/>
        <v>0</v>
      </c>
      <c r="M698" s="31">
        <f t="shared" si="152"/>
        <v>0</v>
      </c>
      <c r="N698" s="31">
        <f t="shared" si="152"/>
        <v>-0.26861731363731273</v>
      </c>
      <c r="O698" s="31">
        <f t="shared" si="152"/>
        <v>-0.25668351074860479</v>
      </c>
      <c r="P698" s="31">
        <f t="shared" si="152"/>
        <v>-8.942701797714861E-2</v>
      </c>
      <c r="Q698" s="31">
        <f t="shared" si="152"/>
        <v>-0.62665891191611944</v>
      </c>
      <c r="R698" s="31">
        <f t="shared" si="152"/>
        <v>1.2425022523279998</v>
      </c>
      <c r="S698" s="31">
        <f t="shared" si="152"/>
        <v>-0.34843802345606051</v>
      </c>
      <c r="T698" s="31">
        <f t="shared" si="152"/>
        <v>9.3743786860665396E-2</v>
      </c>
      <c r="U698" s="31">
        <f t="shared" si="152"/>
        <v>-0.29496904616211744</v>
      </c>
      <c r="V698" s="31">
        <f t="shared" si="152"/>
        <v>1.6730948977298696</v>
      </c>
      <c r="W698" s="31">
        <f t="shared" si="152"/>
        <v>-0.10841050946167895</v>
      </c>
      <c r="X698"/>
      <c r="Y698" s="31">
        <f t="shared" si="153"/>
        <v>0</v>
      </c>
      <c r="Z698" s="31">
        <f t="shared" si="153"/>
        <v>-0.26578523629148648</v>
      </c>
      <c r="AA698" s="31">
        <f t="shared" si="153"/>
        <v>-0.27706987938827027</v>
      </c>
      <c r="AB698" s="31">
        <f t="shared" si="153"/>
        <v>-5.3639347387364422E-2</v>
      </c>
      <c r="AC698" s="31">
        <f t="shared" si="153"/>
        <v>-0.50182043668393594</v>
      </c>
      <c r="AD698" s="31">
        <f t="shared" si="153"/>
        <v>1.0286473997484975</v>
      </c>
      <c r="AE698" s="31">
        <f t="shared" si="153"/>
        <v>-0.2591444118983301</v>
      </c>
      <c r="AF698" s="31">
        <f t="shared" si="153"/>
        <v>-9.3778078640901777E-2</v>
      </c>
      <c r="AG698" s="31">
        <f t="shared" si="153"/>
        <v>-0.35534750069056348</v>
      </c>
      <c r="AH698" s="31">
        <f t="shared" si="153"/>
        <v>0.30234874615586282</v>
      </c>
      <c r="AI698" s="31">
        <f t="shared" si="153"/>
        <v>0.14744068549011155</v>
      </c>
      <c r="AK698" s="31">
        <f t="shared" si="154"/>
        <v>0</v>
      </c>
      <c r="AL698" s="31">
        <f t="shared" si="154"/>
        <v>-0.72671162661981359</v>
      </c>
      <c r="AM698" s="31">
        <f t="shared" si="154"/>
        <v>-0.73544646047254303</v>
      </c>
      <c r="AN698" s="31">
        <f t="shared" si="154"/>
        <v>-5.3639347387364422E-2</v>
      </c>
      <c r="AO698" s="31">
        <f t="shared" si="154"/>
        <v>-0.78075793593730003</v>
      </c>
      <c r="AP698" s="31">
        <f t="shared" si="154"/>
        <v>1.0286473997484975</v>
      </c>
      <c r="AQ698" s="31">
        <f t="shared" si="154"/>
        <v>-0.72951164520980871</v>
      </c>
      <c r="AR698" s="31">
        <f t="shared" si="154"/>
        <v>-0.50773998546545074</v>
      </c>
      <c r="AS698" s="31">
        <f t="shared" si="154"/>
        <v>-0.88485740903100296</v>
      </c>
      <c r="AT698" s="31">
        <f t="shared" si="154"/>
        <v>0.30234874615586282</v>
      </c>
      <c r="AU698" s="31">
        <f t="shared" si="154"/>
        <v>-0.25958541292541298</v>
      </c>
      <c r="AW698">
        <f t="shared" si="137"/>
        <v>-5.1839999999999997E-2</v>
      </c>
      <c r="AX698" t="str">
        <f t="shared" si="143"/>
        <v/>
      </c>
      <c r="AY698">
        <f t="shared" si="144"/>
        <v>-5.1839999999999997E-2</v>
      </c>
      <c r="AZ698" t="str">
        <f t="shared" si="145"/>
        <v/>
      </c>
    </row>
    <row r="699" spans="1:52" s="42" customFormat="1" x14ac:dyDescent="0.3">
      <c r="A699">
        <v>24</v>
      </c>
      <c r="B699" t="s">
        <v>91</v>
      </c>
      <c r="C699" t="s">
        <v>89</v>
      </c>
      <c r="D699" t="s">
        <v>80</v>
      </c>
      <c r="E699" t="s">
        <v>137</v>
      </c>
      <c r="F699" s="22">
        <v>0</v>
      </c>
      <c r="G699" s="22">
        <f t="shared" si="138"/>
        <v>1</v>
      </c>
      <c r="H699" s="26">
        <f t="shared" si="139"/>
        <v>1</v>
      </c>
      <c r="I699">
        <f t="shared" si="140"/>
        <v>0</v>
      </c>
      <c r="J699">
        <f t="shared" si="133"/>
        <v>1</v>
      </c>
      <c r="K699">
        <f t="shared" si="141"/>
        <v>3</v>
      </c>
      <c r="L699">
        <f t="shared" si="142"/>
        <v>3</v>
      </c>
      <c r="M699" s="31">
        <f t="shared" si="152"/>
        <v>0</v>
      </c>
      <c r="N699" s="31">
        <f t="shared" si="152"/>
        <v>-0.42683041965792212</v>
      </c>
      <c r="O699" s="31">
        <f t="shared" si="152"/>
        <v>-0.41736622855178329</v>
      </c>
      <c r="P699" s="31">
        <f t="shared" si="152"/>
        <v>0.51413311113947291</v>
      </c>
      <c r="Q699" s="31">
        <f t="shared" si="152"/>
        <v>-0.64708877112307672</v>
      </c>
      <c r="R699" s="31">
        <f t="shared" si="152"/>
        <v>0.43741835570155541</v>
      </c>
      <c r="S699" s="31">
        <f t="shared" si="152"/>
        <v>-0.68799750721791497</v>
      </c>
      <c r="T699" s="31">
        <f t="shared" si="152"/>
        <v>1.319897963550855</v>
      </c>
      <c r="U699" s="31">
        <f t="shared" si="152"/>
        <v>0.46906692759625518</v>
      </c>
      <c r="V699" s="31">
        <f t="shared" si="152"/>
        <v>3.4580830745947666</v>
      </c>
      <c r="W699" s="31">
        <f t="shared" si="152"/>
        <v>-0.13156324342224032</v>
      </c>
      <c r="X699"/>
      <c r="Y699" s="31">
        <f t="shared" si="153"/>
        <v>0</v>
      </c>
      <c r="Z699" s="31">
        <f t="shared" si="153"/>
        <v>-0.34369592921582309</v>
      </c>
      <c r="AA699" s="31">
        <f t="shared" si="153"/>
        <v>-0.37868452596085661</v>
      </c>
      <c r="AB699" s="31">
        <f t="shared" si="153"/>
        <v>2.8083513262967937E-2</v>
      </c>
      <c r="AC699" s="31">
        <f t="shared" si="153"/>
        <v>-0.50966814956592543</v>
      </c>
      <c r="AD699" s="31">
        <f t="shared" si="153"/>
        <v>0.26882938777637611</v>
      </c>
      <c r="AE699" s="31">
        <f t="shared" si="153"/>
        <v>-0.54334890022603721</v>
      </c>
      <c r="AF699" s="31">
        <f t="shared" si="153"/>
        <v>0.63535226561861302</v>
      </c>
      <c r="AG699" s="31">
        <f t="shared" si="153"/>
        <v>0.14401273095907938</v>
      </c>
      <c r="AH699" s="31">
        <f t="shared" si="153"/>
        <v>1.0516336551566516</v>
      </c>
      <c r="AI699" s="31">
        <f t="shared" si="153"/>
        <v>0.12449109043665701</v>
      </c>
      <c r="AK699" s="31">
        <f t="shared" si="154"/>
        <v>0</v>
      </c>
      <c r="AL699" s="31">
        <f t="shared" si="154"/>
        <v>-0.72983339691068894</v>
      </c>
      <c r="AM699" s="31">
        <f t="shared" si="154"/>
        <v>-0.76261108293922042</v>
      </c>
      <c r="AN699" s="31">
        <f t="shared" si="154"/>
        <v>2.8083513262967937E-2</v>
      </c>
      <c r="AO699" s="31">
        <f t="shared" si="154"/>
        <v>-0.78419467606034021</v>
      </c>
      <c r="AP699" s="31">
        <f t="shared" si="154"/>
        <v>0.26882938777637611</v>
      </c>
      <c r="AQ699" s="31">
        <f t="shared" si="154"/>
        <v>-0.81006173862987785</v>
      </c>
      <c r="AR699" s="31">
        <f t="shared" si="154"/>
        <v>-0.11385324390824633</v>
      </c>
      <c r="AS699" s="31">
        <f t="shared" si="154"/>
        <v>-0.80193633795129327</v>
      </c>
      <c r="AT699" s="31">
        <f t="shared" si="154"/>
        <v>1.0516336551566516</v>
      </c>
      <c r="AU699" s="31">
        <f t="shared" si="154"/>
        <v>-0.40006969088179745</v>
      </c>
      <c r="AW699">
        <f t="shared" si="137"/>
        <v>0.79487999999999981</v>
      </c>
      <c r="AX699">
        <f t="shared" si="143"/>
        <v>0.79487999999999981</v>
      </c>
      <c r="AY699" t="str">
        <f t="shared" si="144"/>
        <v/>
      </c>
      <c r="AZ699">
        <f t="shared" si="145"/>
        <v>0.79487999999999981</v>
      </c>
    </row>
    <row r="700" spans="1:52" s="42" customFormat="1" x14ac:dyDescent="0.3">
      <c r="A700">
        <v>24</v>
      </c>
      <c r="B700" t="s">
        <v>92</v>
      </c>
      <c r="C700" t="s">
        <v>89</v>
      </c>
      <c r="D700" t="s">
        <v>80</v>
      </c>
      <c r="E700"/>
      <c r="F700" s="22">
        <v>0</v>
      </c>
      <c r="G700" s="22">
        <f t="shared" si="138"/>
        <v>0</v>
      </c>
      <c r="H700" s="26">
        <f t="shared" si="139"/>
        <v>0</v>
      </c>
      <c r="I700">
        <f t="shared" si="140"/>
        <v>1</v>
      </c>
      <c r="J700">
        <f t="shared" si="133"/>
        <v>0</v>
      </c>
      <c r="K700">
        <f t="shared" si="141"/>
        <v>3</v>
      </c>
      <c r="L700">
        <f t="shared" si="142"/>
        <v>0</v>
      </c>
      <c r="M700" s="31">
        <f t="shared" si="152"/>
        <v>0</v>
      </c>
      <c r="N700" s="31">
        <f t="shared" si="152"/>
        <v>0.71389779322973457</v>
      </c>
      <c r="O700" s="31">
        <f t="shared" si="152"/>
        <v>0.71855979789173929</v>
      </c>
      <c r="P700" s="31">
        <f t="shared" si="152"/>
        <v>-0.44332702787817618</v>
      </c>
      <c r="Q700" s="31">
        <f t="shared" si="152"/>
        <v>-0.41281335227055477</v>
      </c>
      <c r="R700" s="31">
        <f t="shared" si="152"/>
        <v>-0.71185182249900414</v>
      </c>
      <c r="S700" s="31">
        <f t="shared" si="152"/>
        <v>-0.60259642931876756</v>
      </c>
      <c r="T700" s="31">
        <f t="shared" si="152"/>
        <v>4.7895034680003352</v>
      </c>
      <c r="U700" s="31">
        <f t="shared" si="152"/>
        <v>4.2910409006442407</v>
      </c>
      <c r="V700" s="31">
        <f t="shared" si="152"/>
        <v>4.3249026547565003E-2</v>
      </c>
      <c r="W700" s="31">
        <f t="shared" si="152"/>
        <v>0.18709960881150842</v>
      </c>
      <c r="X700"/>
      <c r="Y700" s="31">
        <f t="shared" si="153"/>
        <v>0</v>
      </c>
      <c r="Z700" s="31">
        <f t="shared" si="153"/>
        <v>0.45469940546379306</v>
      </c>
      <c r="AA700" s="31">
        <f t="shared" si="153"/>
        <v>0.33672074288724124</v>
      </c>
      <c r="AB700" s="31">
        <f t="shared" si="153"/>
        <v>-0.19047337054531113</v>
      </c>
      <c r="AC700" s="31">
        <f t="shared" si="153"/>
        <v>-9.1929176324519551E-2</v>
      </c>
      <c r="AD700" s="31">
        <f t="shared" si="153"/>
        <v>-0.62735999742631843</v>
      </c>
      <c r="AE700" s="31">
        <f t="shared" si="153"/>
        <v>-0.32507344736062455</v>
      </c>
      <c r="AF700" s="31">
        <f t="shared" si="153"/>
        <v>0.73163354412127946</v>
      </c>
      <c r="AG700" s="31">
        <f t="shared" si="153"/>
        <v>1.2515632401826708</v>
      </c>
      <c r="AH700" s="31">
        <f t="shared" si="153"/>
        <v>0.61136178278760256</v>
      </c>
      <c r="AI700" s="31">
        <f t="shared" si="153"/>
        <v>1.0273974068140308</v>
      </c>
      <c r="AK700" s="31">
        <f t="shared" si="154"/>
        <v>0</v>
      </c>
      <c r="AL700" s="31">
        <f t="shared" si="154"/>
        <v>-0.35997729732762729</v>
      </c>
      <c r="AM700" s="31">
        <f t="shared" si="154"/>
        <v>-0.44027363057943952</v>
      </c>
      <c r="AN700" s="31">
        <f t="shared" si="154"/>
        <v>-0.19047337054531113</v>
      </c>
      <c r="AO700" s="31">
        <f t="shared" si="154"/>
        <v>-0.57977420449349626</v>
      </c>
      <c r="AP700" s="31">
        <f t="shared" si="154"/>
        <v>-0.62735999742631843</v>
      </c>
      <c r="AQ700" s="31">
        <f t="shared" si="154"/>
        <v>-0.62766919863565251</v>
      </c>
      <c r="AR700" s="31">
        <f t="shared" si="154"/>
        <v>-0.11172838375089184</v>
      </c>
      <c r="AS700" s="31">
        <f t="shared" si="154"/>
        <v>-0.5343205956217818</v>
      </c>
      <c r="AT700" s="31">
        <f t="shared" si="154"/>
        <v>0.61136178278760256</v>
      </c>
      <c r="AU700" s="31">
        <f t="shared" si="154"/>
        <v>0.1071511682205588</v>
      </c>
      <c r="AW700">
        <f t="shared" si="137"/>
        <v>-0.58005503999999974</v>
      </c>
      <c r="AX700" t="str">
        <f t="shared" si="143"/>
        <v/>
      </c>
      <c r="AY700">
        <f t="shared" si="144"/>
        <v>-0.58005503999999974</v>
      </c>
      <c r="AZ700" t="str">
        <f t="shared" si="145"/>
        <v/>
      </c>
    </row>
    <row r="701" spans="1:52" s="42" customFormat="1" x14ac:dyDescent="0.3">
      <c r="A701">
        <v>24</v>
      </c>
      <c r="B701" t="s">
        <v>93</v>
      </c>
      <c r="C701" t="s">
        <v>89</v>
      </c>
      <c r="D701" t="s">
        <v>80</v>
      </c>
      <c r="E701"/>
      <c r="F701" s="22">
        <v>0</v>
      </c>
      <c r="G701" s="22">
        <f t="shared" si="138"/>
        <v>1</v>
      </c>
      <c r="H701" s="26">
        <f t="shared" si="139"/>
        <v>0</v>
      </c>
      <c r="I701">
        <f t="shared" si="140"/>
        <v>1</v>
      </c>
      <c r="J701">
        <f t="shared" si="133"/>
        <v>0</v>
      </c>
      <c r="K701">
        <f t="shared" si="141"/>
        <v>3</v>
      </c>
      <c r="L701">
        <f t="shared" si="142"/>
        <v>0</v>
      </c>
      <c r="M701" s="31">
        <f t="shared" si="152"/>
        <v>0</v>
      </c>
      <c r="N701" s="31">
        <f t="shared" si="152"/>
        <v>2.1563937569083578</v>
      </c>
      <c r="O701" s="31">
        <f t="shared" si="152"/>
        <v>2.1568787752312724</v>
      </c>
      <c r="P701" s="31">
        <f t="shared" si="152"/>
        <v>-0.32241105704182393</v>
      </c>
      <c r="Q701" s="31">
        <f t="shared" si="152"/>
        <v>0.39078029472602771</v>
      </c>
      <c r="R701" s="31">
        <f t="shared" si="152"/>
        <v>-0.73575330339902667</v>
      </c>
      <c r="S701" s="31">
        <f t="shared" si="152"/>
        <v>0.12873165988634755</v>
      </c>
      <c r="T701" s="31">
        <f t="shared" si="152"/>
        <v>8.1384675714226749</v>
      </c>
      <c r="U701" s="31">
        <f t="shared" si="152"/>
        <v>7.6728408085014657</v>
      </c>
      <c r="V701" s="31">
        <f t="shared" si="152"/>
        <v>8.8753766631656683E-2</v>
      </c>
      <c r="W701" s="31">
        <f t="shared" si="152"/>
        <v>3.8393190480340134</v>
      </c>
      <c r="X701"/>
      <c r="Y701" s="31">
        <f t="shared" si="153"/>
        <v>0</v>
      </c>
      <c r="Z701" s="31">
        <f t="shared" si="153"/>
        <v>0.98448913416762829</v>
      </c>
      <c r="AA701" s="31">
        <f t="shared" si="153"/>
        <v>0.85527576725780252</v>
      </c>
      <c r="AB701" s="31">
        <f t="shared" si="153"/>
        <v>-6.8071540143355647E-2</v>
      </c>
      <c r="AC701" s="31">
        <f t="shared" si="153"/>
        <v>0.39854256374619929</v>
      </c>
      <c r="AD701" s="31">
        <f t="shared" si="153"/>
        <v>-0.71276956466648489</v>
      </c>
      <c r="AE701" s="31">
        <f t="shared" si="153"/>
        <v>0.20976912030409303</v>
      </c>
      <c r="AF701" s="31">
        <f t="shared" si="153"/>
        <v>0.98927287562584354</v>
      </c>
      <c r="AG701" s="31">
        <f t="shared" si="153"/>
        <v>1.8083076163194989</v>
      </c>
      <c r="AH701" s="31">
        <f t="shared" si="153"/>
        <v>0.77586778884773377</v>
      </c>
      <c r="AI701" s="31">
        <f t="shared" si="153"/>
        <v>2.1949901740066662</v>
      </c>
      <c r="AK701" s="31">
        <f t="shared" si="154"/>
        <v>0</v>
      </c>
      <c r="AL701" s="31">
        <f t="shared" si="154"/>
        <v>-0.19186803843603609</v>
      </c>
      <c r="AM701" s="31">
        <f t="shared" si="154"/>
        <v>-0.31930346770407275</v>
      </c>
      <c r="AN701" s="31">
        <f t="shared" si="154"/>
        <v>-6.8071540143355647E-2</v>
      </c>
      <c r="AO701" s="31">
        <f t="shared" si="154"/>
        <v>-0.39362640213176525</v>
      </c>
      <c r="AP701" s="31">
        <f t="shared" si="154"/>
        <v>-0.71276956466648489</v>
      </c>
      <c r="AQ701" s="31">
        <f t="shared" si="154"/>
        <v>-0.38412936759693633</v>
      </c>
      <c r="AR701" s="31">
        <f t="shared" si="154"/>
        <v>3.4626549383505859E-2</v>
      </c>
      <c r="AS701" s="31">
        <f t="shared" si="154"/>
        <v>-0.41054476097967713</v>
      </c>
      <c r="AT701" s="31">
        <f t="shared" si="154"/>
        <v>0.77586778884773377</v>
      </c>
      <c r="AU701" s="31">
        <f t="shared" si="154"/>
        <v>0.62534716382819644</v>
      </c>
      <c r="AW701">
        <f t="shared" si="137"/>
        <v>-0.58005503999999974</v>
      </c>
      <c r="AX701" t="str">
        <f t="shared" si="143"/>
        <v/>
      </c>
      <c r="AY701">
        <f t="shared" si="144"/>
        <v>-0.58005503999999974</v>
      </c>
      <c r="AZ701" t="str">
        <f t="shared" si="145"/>
        <v/>
      </c>
    </row>
    <row r="702" spans="1:52" s="42" customFormat="1" x14ac:dyDescent="0.3">
      <c r="A702">
        <v>24</v>
      </c>
      <c r="B702" t="s">
        <v>94</v>
      </c>
      <c r="C702" t="s">
        <v>89</v>
      </c>
      <c r="D702" t="s">
        <v>80</v>
      </c>
      <c r="E702" t="s">
        <v>137</v>
      </c>
      <c r="F702" s="22">
        <v>0</v>
      </c>
      <c r="G702" s="22">
        <f t="shared" si="138"/>
        <v>0</v>
      </c>
      <c r="H702" s="26">
        <f t="shared" si="139"/>
        <v>1</v>
      </c>
      <c r="I702">
        <f t="shared" si="140"/>
        <v>0</v>
      </c>
      <c r="J702">
        <f t="shared" si="133"/>
        <v>1</v>
      </c>
      <c r="K702">
        <f t="shared" si="141"/>
        <v>3</v>
      </c>
      <c r="L702">
        <f t="shared" si="142"/>
        <v>3</v>
      </c>
      <c r="M702" s="31">
        <f t="shared" si="152"/>
        <v>0</v>
      </c>
      <c r="N702" s="31">
        <f t="shared" si="152"/>
        <v>-0.29541422021844627</v>
      </c>
      <c r="O702" s="31">
        <f t="shared" si="152"/>
        <v>-0.28770557033500799</v>
      </c>
      <c r="P702" s="31">
        <f t="shared" si="152"/>
        <v>1.9621612904177148</v>
      </c>
      <c r="Q702" s="31">
        <f t="shared" si="152"/>
        <v>-0.72905841099336699</v>
      </c>
      <c r="R702" s="31">
        <f t="shared" si="152"/>
        <v>0.97670967324345825</v>
      </c>
      <c r="S702" s="31">
        <f t="shared" si="152"/>
        <v>-0.50616879805876691</v>
      </c>
      <c r="T702" s="31">
        <f t="shared" si="152"/>
        <v>1.8525819856040422</v>
      </c>
      <c r="U702" s="31">
        <f t="shared" si="152"/>
        <v>0.78652443002354799</v>
      </c>
      <c r="V702" s="31">
        <f t="shared" si="152"/>
        <v>2.6596591417962863</v>
      </c>
      <c r="W702" s="31">
        <f t="shared" si="152"/>
        <v>-0.16434699370725955</v>
      </c>
      <c r="X702"/>
      <c r="Y702" s="31">
        <f t="shared" si="153"/>
        <v>0</v>
      </c>
      <c r="Z702" s="31">
        <f t="shared" si="153"/>
        <v>-0.27679750244076612</v>
      </c>
      <c r="AA702" s="31">
        <f t="shared" si="153"/>
        <v>-0.27860486138299267</v>
      </c>
      <c r="AB702" s="31">
        <f t="shared" si="153"/>
        <v>0.3941779749024602</v>
      </c>
      <c r="AC702" s="31">
        <f t="shared" si="153"/>
        <v>-0.5421073602044465</v>
      </c>
      <c r="AD702" s="31">
        <f t="shared" si="153"/>
        <v>0.4443128762616394</v>
      </c>
      <c r="AE702" s="31">
        <f t="shared" si="153"/>
        <v>-0.38728290019313116</v>
      </c>
      <c r="AF702" s="31">
        <f t="shared" si="153"/>
        <v>0.93520489582290078</v>
      </c>
      <c r="AG702" s="31">
        <f t="shared" si="153"/>
        <v>0.33524014655851958</v>
      </c>
      <c r="AH702" s="31">
        <f t="shared" si="153"/>
        <v>0.83544387644185669</v>
      </c>
      <c r="AI702" s="31">
        <f t="shared" si="153"/>
        <v>0.21236159462500034</v>
      </c>
      <c r="AK702" s="31">
        <f t="shared" si="154"/>
        <v>0</v>
      </c>
      <c r="AL702" s="31">
        <f t="shared" si="154"/>
        <v>-0.72485932560747901</v>
      </c>
      <c r="AM702" s="31">
        <f t="shared" si="154"/>
        <v>-0.72767296718386942</v>
      </c>
      <c r="AN702" s="31">
        <f t="shared" si="154"/>
        <v>0.3941779749024602</v>
      </c>
      <c r="AO702" s="31">
        <f t="shared" si="154"/>
        <v>-0.81284114480860281</v>
      </c>
      <c r="AP702" s="31">
        <f t="shared" si="154"/>
        <v>0.4443128762616394</v>
      </c>
      <c r="AQ702" s="31">
        <f t="shared" si="154"/>
        <v>-0.73397854530652906</v>
      </c>
      <c r="AR702" s="31">
        <f t="shared" si="154"/>
        <v>4.6513464972727452E-2</v>
      </c>
      <c r="AS702" s="31">
        <f t="shared" si="154"/>
        <v>-0.76126436531745401</v>
      </c>
      <c r="AT702" s="31">
        <f t="shared" si="154"/>
        <v>0.83544387644185669</v>
      </c>
      <c r="AU702" s="31">
        <f t="shared" si="154"/>
        <v>-0.32261968058075813</v>
      </c>
      <c r="AW702">
        <f t="shared" si="137"/>
        <v>0.79487999999999981</v>
      </c>
      <c r="AX702">
        <f t="shared" si="143"/>
        <v>0.79487999999999981</v>
      </c>
      <c r="AY702" t="str">
        <f t="shared" si="144"/>
        <v/>
      </c>
      <c r="AZ702">
        <f t="shared" si="145"/>
        <v>0.79487999999999981</v>
      </c>
    </row>
    <row r="703" spans="1:52" s="42" customFormat="1" x14ac:dyDescent="0.3">
      <c r="A703">
        <v>24</v>
      </c>
      <c r="B703" t="s">
        <v>95</v>
      </c>
      <c r="C703" t="s">
        <v>89</v>
      </c>
      <c r="D703" t="s">
        <v>80</v>
      </c>
      <c r="E703"/>
      <c r="F703" s="22">
        <v>0</v>
      </c>
      <c r="G703" s="22">
        <f t="shared" si="138"/>
        <v>0</v>
      </c>
      <c r="H703" s="26">
        <f t="shared" si="139"/>
        <v>0</v>
      </c>
      <c r="I703">
        <f t="shared" si="140"/>
        <v>1</v>
      </c>
      <c r="J703">
        <f t="shared" si="133"/>
        <v>0</v>
      </c>
      <c r="K703">
        <f t="shared" si="141"/>
        <v>3</v>
      </c>
      <c r="L703">
        <f t="shared" si="142"/>
        <v>0</v>
      </c>
      <c r="M703" s="31">
        <f t="shared" si="152"/>
        <v>0</v>
      </c>
      <c r="N703" s="31">
        <f t="shared" si="152"/>
        <v>-0.34358725193823408</v>
      </c>
      <c r="O703" s="31">
        <f t="shared" si="152"/>
        <v>-0.32683829347304849</v>
      </c>
      <c r="P703" s="31">
        <f t="shared" si="152"/>
        <v>-0.54056340620582299</v>
      </c>
      <c r="Q703" s="31">
        <f t="shared" si="152"/>
        <v>-0.75517859660231201</v>
      </c>
      <c r="R703" s="31">
        <f t="shared" si="152"/>
        <v>0.12111063650965183</v>
      </c>
      <c r="S703" s="31">
        <f t="shared" si="152"/>
        <v>-0.48427484676989135</v>
      </c>
      <c r="T703" s="31">
        <f t="shared" si="152"/>
        <v>-0.12629530291382157</v>
      </c>
      <c r="U703" s="31">
        <f t="shared" si="152"/>
        <v>-0.43431217245261927</v>
      </c>
      <c r="V703" s="31">
        <f t="shared" si="152"/>
        <v>3.7630549442302765</v>
      </c>
      <c r="W703" s="31">
        <f t="shared" si="152"/>
        <v>-4.4120981851148496E-2</v>
      </c>
      <c r="X703"/>
      <c r="Y703" s="31">
        <f t="shared" si="153"/>
        <v>0</v>
      </c>
      <c r="Z703" s="31">
        <f t="shared" si="153"/>
        <v>-0.36337124462371473</v>
      </c>
      <c r="AA703" s="31">
        <f t="shared" si="153"/>
        <v>-0.3587032314357726</v>
      </c>
      <c r="AB703" s="31">
        <f t="shared" si="153"/>
        <v>-0.41310035769502523</v>
      </c>
      <c r="AC703" s="31">
        <f t="shared" si="153"/>
        <v>-0.66103313184066803</v>
      </c>
      <c r="AD703" s="31">
        <f t="shared" si="153"/>
        <v>0.14966248903369853</v>
      </c>
      <c r="AE703" s="31">
        <f t="shared" si="153"/>
        <v>-0.42141819288867871</v>
      </c>
      <c r="AF703" s="31">
        <f t="shared" si="153"/>
        <v>-0.27744135711697882</v>
      </c>
      <c r="AG703" s="31">
        <f t="shared" si="153"/>
        <v>-0.48142429667574643</v>
      </c>
      <c r="AH703" s="31">
        <f t="shared" si="153"/>
        <v>1.0258422316530846</v>
      </c>
      <c r="AI703" s="31">
        <f t="shared" si="153"/>
        <v>1.2533743393458868E-2</v>
      </c>
      <c r="AK703" s="31">
        <f t="shared" si="154"/>
        <v>0</v>
      </c>
      <c r="AL703" s="31">
        <f t="shared" si="154"/>
        <v>-0.7626180299233668</v>
      </c>
      <c r="AM703" s="31">
        <f t="shared" si="154"/>
        <v>-0.75903724852552246</v>
      </c>
      <c r="AN703" s="31">
        <f t="shared" si="154"/>
        <v>-0.41310035769502523</v>
      </c>
      <c r="AO703" s="31">
        <f t="shared" si="154"/>
        <v>-0.85638730200795055</v>
      </c>
      <c r="AP703" s="31">
        <f t="shared" si="154"/>
        <v>0.14966248903369853</v>
      </c>
      <c r="AQ703" s="31">
        <f t="shared" si="154"/>
        <v>-0.80987804096648042</v>
      </c>
      <c r="AR703" s="31">
        <f t="shared" si="154"/>
        <v>-0.61009073119092372</v>
      </c>
      <c r="AS703" s="31">
        <f t="shared" si="154"/>
        <v>-0.90443596650094615</v>
      </c>
      <c r="AT703" s="31">
        <f t="shared" si="154"/>
        <v>1.0258422316530846</v>
      </c>
      <c r="AU703" s="31">
        <f t="shared" si="154"/>
        <v>-0.38443910492622063</v>
      </c>
      <c r="AW703">
        <f t="shared" si="137"/>
        <v>-5.1839999999999997E-2</v>
      </c>
      <c r="AX703" t="str">
        <f t="shared" si="143"/>
        <v/>
      </c>
      <c r="AY703">
        <f t="shared" si="144"/>
        <v>-5.1839999999999997E-2</v>
      </c>
      <c r="AZ703" t="str">
        <f t="shared" si="145"/>
        <v/>
      </c>
    </row>
    <row r="704" spans="1:52" s="42" customFormat="1" x14ac:dyDescent="0.3">
      <c r="A704">
        <v>24</v>
      </c>
      <c r="B704" t="s">
        <v>96</v>
      </c>
      <c r="C704" t="s">
        <v>89</v>
      </c>
      <c r="D704" t="s">
        <v>80</v>
      </c>
      <c r="E704"/>
      <c r="F704" s="22">
        <v>0</v>
      </c>
      <c r="G704" s="22">
        <f t="shared" si="138"/>
        <v>1</v>
      </c>
      <c r="H704" s="26">
        <f t="shared" si="139"/>
        <v>0</v>
      </c>
      <c r="I704">
        <f t="shared" si="140"/>
        <v>1</v>
      </c>
      <c r="J704">
        <f t="shared" si="133"/>
        <v>0</v>
      </c>
      <c r="K704">
        <f t="shared" si="141"/>
        <v>3</v>
      </c>
      <c r="L704">
        <f t="shared" si="142"/>
        <v>0</v>
      </c>
      <c r="M704" s="31">
        <f t="shared" si="152"/>
        <v>0</v>
      </c>
      <c r="N704" s="31">
        <f t="shared" si="152"/>
        <v>-0.25559313798192029</v>
      </c>
      <c r="O704" s="31">
        <f t="shared" si="152"/>
        <v>-0.24613377144799942</v>
      </c>
      <c r="P704" s="31">
        <f t="shared" si="152"/>
        <v>-0.4558544925162466</v>
      </c>
      <c r="Q704" s="31">
        <f t="shared" si="152"/>
        <v>-0.71596263310620145</v>
      </c>
      <c r="R704" s="31">
        <f t="shared" si="152"/>
        <v>-0.42237676886919595</v>
      </c>
      <c r="S704" s="31">
        <f t="shared" si="152"/>
        <v>-0.73868931228153067</v>
      </c>
      <c r="T704" s="31">
        <f t="shared" si="152"/>
        <v>0.99953637603234202</v>
      </c>
      <c r="U704" s="31">
        <f t="shared" si="152"/>
        <v>0.83109376201738505</v>
      </c>
      <c r="V704" s="31">
        <f t="shared" si="152"/>
        <v>0.83256897275065112</v>
      </c>
      <c r="W704" s="31">
        <f t="shared" si="152"/>
        <v>-0.20137165606720844</v>
      </c>
      <c r="X704"/>
      <c r="Y704" s="31">
        <f t="shared" si="153"/>
        <v>0</v>
      </c>
      <c r="Z704" s="31">
        <f t="shared" si="153"/>
        <v>-0.21055185698351592</v>
      </c>
      <c r="AA704" s="31">
        <f t="shared" si="153"/>
        <v>-0.24043908031128228</v>
      </c>
      <c r="AB704" s="31">
        <f t="shared" si="153"/>
        <v>-0.26748530261453313</v>
      </c>
      <c r="AC704" s="31">
        <f t="shared" si="153"/>
        <v>-0.45721421559525771</v>
      </c>
      <c r="AD704" s="31">
        <f t="shared" si="153"/>
        <v>-0.26601268758662677</v>
      </c>
      <c r="AE704" s="31">
        <f t="shared" si="153"/>
        <v>-0.54197657804769639</v>
      </c>
      <c r="AF704" s="31">
        <f t="shared" si="153"/>
        <v>-0.16753755576851129</v>
      </c>
      <c r="AG704" s="31">
        <f t="shared" si="153"/>
        <v>7.7259372439270585E-2</v>
      </c>
      <c r="AH704" s="31">
        <f t="shared" si="153"/>
        <v>0.5203400923927417</v>
      </c>
      <c r="AI704" s="31">
        <f t="shared" si="153"/>
        <v>0.21435951103981654</v>
      </c>
      <c r="AK704" s="31">
        <f t="shared" si="154"/>
        <v>0</v>
      </c>
      <c r="AL704" s="31">
        <f t="shared" si="154"/>
        <v>-0.69067787260110591</v>
      </c>
      <c r="AM704" s="31">
        <f t="shared" si="154"/>
        <v>-0.7182951452645211</v>
      </c>
      <c r="AN704" s="31">
        <f t="shared" si="154"/>
        <v>-0.26748530261453313</v>
      </c>
      <c r="AO704" s="31">
        <f t="shared" si="154"/>
        <v>-0.76306691331622167</v>
      </c>
      <c r="AP704" s="31">
        <f t="shared" si="154"/>
        <v>-0.26601268758662677</v>
      </c>
      <c r="AQ704" s="31">
        <f t="shared" si="154"/>
        <v>-0.76546756651948655</v>
      </c>
      <c r="AR704" s="31">
        <f t="shared" si="154"/>
        <v>-0.56788385416821496</v>
      </c>
      <c r="AS704" s="31">
        <f t="shared" si="154"/>
        <v>-0.76582968401537388</v>
      </c>
      <c r="AT704" s="31">
        <f t="shared" si="154"/>
        <v>0.5203400923927417</v>
      </c>
      <c r="AU704" s="31">
        <f t="shared" si="154"/>
        <v>-0.37216038575161675</v>
      </c>
      <c r="AW704">
        <f t="shared" si="137"/>
        <v>-0.1629849599999999</v>
      </c>
      <c r="AX704" t="str">
        <f t="shared" si="143"/>
        <v/>
      </c>
      <c r="AY704">
        <f t="shared" si="144"/>
        <v>-0.1629849599999999</v>
      </c>
      <c r="AZ704" t="str">
        <f t="shared" si="145"/>
        <v/>
      </c>
    </row>
    <row r="705" spans="1:52" s="42" customFormat="1" x14ac:dyDescent="0.3">
      <c r="A705"/>
      <c r="B705"/>
      <c r="C705"/>
      <c r="D705"/>
      <c r="E705"/>
      <c r="F705" s="22"/>
      <c r="G705" s="22"/>
      <c r="H705" s="26"/>
      <c r="I705"/>
      <c r="J705"/>
      <c r="K705"/>
      <c r="L705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W705"/>
      <c r="AX705"/>
      <c r="AY705"/>
      <c r="AZ705"/>
    </row>
    <row r="706" spans="1:52" s="42" customFormat="1" x14ac:dyDescent="0.3">
      <c r="A706"/>
      <c r="B706"/>
      <c r="C706"/>
      <c r="D706"/>
      <c r="E706"/>
      <c r="F706" s="22"/>
      <c r="G706" s="22"/>
      <c r="H706" s="26"/>
      <c r="I706"/>
      <c r="J706"/>
      <c r="K706"/>
      <c r="L706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W706"/>
      <c r="AX706"/>
      <c r="AY706"/>
      <c r="AZ706"/>
    </row>
    <row r="707" spans="1:52" s="42" customFormat="1" x14ac:dyDescent="0.3">
      <c r="A707"/>
      <c r="B707"/>
      <c r="C707"/>
      <c r="D707"/>
      <c r="E707"/>
      <c r="F707" s="22"/>
      <c r="G707" s="22"/>
      <c r="H707" s="26"/>
      <c r="I707"/>
      <c r="J707"/>
      <c r="K707"/>
      <c r="L707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W707"/>
      <c r="AX707"/>
      <c r="AY707"/>
      <c r="AZ707"/>
    </row>
    <row r="708" spans="1:52" s="42" customFormat="1" x14ac:dyDescent="0.3">
      <c r="A708"/>
      <c r="B708"/>
      <c r="C708"/>
      <c r="D708"/>
      <c r="E708"/>
      <c r="F708" s="22"/>
      <c r="G708" s="22"/>
      <c r="H708" s="26"/>
      <c r="I708"/>
      <c r="J708"/>
      <c r="K708"/>
      <c r="L708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W708"/>
      <c r="AX708"/>
      <c r="AY708"/>
      <c r="AZ708"/>
    </row>
    <row r="709" spans="1:52" s="42" customFormat="1" x14ac:dyDescent="0.3">
      <c r="A709"/>
      <c r="B709"/>
      <c r="C709"/>
      <c r="D709"/>
      <c r="E709"/>
      <c r="F709" s="22"/>
      <c r="G709" s="22"/>
      <c r="H709" s="26"/>
      <c r="I709"/>
      <c r="J709"/>
      <c r="K709"/>
      <c r="L709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W709"/>
      <c r="AX709"/>
      <c r="AY709"/>
      <c r="AZ709"/>
    </row>
    <row r="710" spans="1:52" s="42" customFormat="1" x14ac:dyDescent="0.3">
      <c r="A710"/>
      <c r="B710"/>
      <c r="C710"/>
      <c r="D710"/>
      <c r="E710"/>
      <c r="F710" s="22"/>
      <c r="G710" s="22"/>
      <c r="H710" s="26"/>
      <c r="I710"/>
      <c r="J710"/>
      <c r="K710"/>
      <c r="L710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W710"/>
      <c r="AX710"/>
      <c r="AY710"/>
      <c r="AZ710"/>
    </row>
    <row r="711" spans="1:52" s="42" customFormat="1" x14ac:dyDescent="0.3">
      <c r="A711"/>
      <c r="B711"/>
      <c r="C711"/>
      <c r="D711"/>
      <c r="E711"/>
      <c r="F711" s="22"/>
      <c r="G711" s="22"/>
      <c r="H711" s="26"/>
      <c r="I711"/>
      <c r="J711"/>
      <c r="K711"/>
      <c r="L71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W711"/>
      <c r="AX711"/>
      <c r="AY711"/>
      <c r="AZ711"/>
    </row>
    <row r="712" spans="1:52" s="42" customFormat="1" x14ac:dyDescent="0.3">
      <c r="A712"/>
      <c r="B712"/>
      <c r="C712"/>
      <c r="D712"/>
      <c r="E712"/>
      <c r="F712" s="22"/>
      <c r="G712" s="22"/>
      <c r="H712" s="26"/>
      <c r="I712"/>
      <c r="J712"/>
      <c r="K712"/>
      <c r="L712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W712"/>
      <c r="AX712"/>
      <c r="AY712"/>
      <c r="AZ712"/>
    </row>
    <row r="713" spans="1:52" s="42" customFormat="1" x14ac:dyDescent="0.3">
      <c r="A713"/>
      <c r="B713"/>
      <c r="C713"/>
      <c r="D713"/>
      <c r="E713"/>
      <c r="F713" s="22"/>
      <c r="G713" s="22"/>
      <c r="H713" s="26"/>
      <c r="I713"/>
      <c r="J713"/>
      <c r="K713"/>
      <c r="L713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W713"/>
      <c r="AX713"/>
      <c r="AY713"/>
      <c r="AZ713"/>
    </row>
    <row r="714" spans="1:52" s="42" customFormat="1" x14ac:dyDescent="0.3">
      <c r="A714"/>
      <c r="B714"/>
      <c r="C714"/>
      <c r="D714"/>
      <c r="E714"/>
      <c r="F714" s="22"/>
      <c r="G714" s="22"/>
      <c r="H714" s="26"/>
      <c r="I714"/>
      <c r="J714"/>
      <c r="K714"/>
      <c r="L714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W714"/>
      <c r="AX714"/>
      <c r="AY714"/>
      <c r="AZ714"/>
    </row>
    <row r="715" spans="1:52" s="42" customFormat="1" x14ac:dyDescent="0.3">
      <c r="A715"/>
      <c r="B715"/>
      <c r="C715"/>
      <c r="D715"/>
      <c r="E715"/>
      <c r="F715" s="22"/>
      <c r="G715" s="22"/>
      <c r="H715" s="26"/>
      <c r="I715"/>
      <c r="J715"/>
      <c r="K715"/>
      <c r="L715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W715"/>
      <c r="AX715"/>
      <c r="AY715"/>
      <c r="AZ715"/>
    </row>
    <row r="716" spans="1:52" s="42" customFormat="1" x14ac:dyDescent="0.3">
      <c r="A716"/>
      <c r="B716"/>
      <c r="C716"/>
      <c r="D716"/>
      <c r="E716"/>
      <c r="F716" s="22"/>
      <c r="G716" s="22"/>
      <c r="H716" s="26"/>
      <c r="I716"/>
      <c r="J716"/>
      <c r="K716"/>
      <c r="L716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W716"/>
      <c r="AX716"/>
      <c r="AY716"/>
      <c r="AZ716"/>
    </row>
    <row r="717" spans="1:52" s="42" customFormat="1" x14ac:dyDescent="0.3">
      <c r="A717"/>
      <c r="B717"/>
      <c r="C717"/>
      <c r="D717"/>
      <c r="E717"/>
      <c r="F717" s="22"/>
      <c r="G717" s="22"/>
      <c r="H717" s="26"/>
      <c r="I717"/>
      <c r="J717"/>
      <c r="K717"/>
      <c r="L717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W717"/>
      <c r="AX717"/>
      <c r="AY717"/>
      <c r="AZ717"/>
    </row>
    <row r="718" spans="1:52" s="42" customFormat="1" x14ac:dyDescent="0.3">
      <c r="A718"/>
      <c r="B718"/>
      <c r="C718"/>
      <c r="D718"/>
      <c r="E718"/>
      <c r="F718" s="22"/>
      <c r="G718" s="22"/>
      <c r="H718" s="26"/>
      <c r="I718"/>
      <c r="J718"/>
      <c r="K718"/>
      <c r="L718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W718"/>
      <c r="AX718"/>
      <c r="AY718"/>
      <c r="AZ718"/>
    </row>
    <row r="719" spans="1:52" s="42" customFormat="1" x14ac:dyDescent="0.3">
      <c r="A719"/>
      <c r="B719"/>
      <c r="C719"/>
      <c r="D719"/>
      <c r="E719"/>
      <c r="F719" s="22"/>
      <c r="G719" s="22"/>
      <c r="H719" s="26"/>
      <c r="I719"/>
      <c r="J719"/>
      <c r="K719"/>
      <c r="L719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W719"/>
      <c r="AX719"/>
      <c r="AY719"/>
      <c r="AZ719"/>
    </row>
    <row r="720" spans="1:52" s="42" customFormat="1" x14ac:dyDescent="0.3">
      <c r="A720"/>
      <c r="B720"/>
      <c r="C720"/>
      <c r="D720"/>
      <c r="E720"/>
      <c r="F720" s="22"/>
      <c r="G720" s="22"/>
      <c r="H720" s="26"/>
      <c r="I720"/>
      <c r="J720"/>
      <c r="K720"/>
      <c r="L720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W720"/>
      <c r="AX720"/>
      <c r="AY720"/>
      <c r="AZ720"/>
    </row>
    <row r="721" spans="1:52" s="42" customFormat="1" x14ac:dyDescent="0.3">
      <c r="A721"/>
      <c r="B721"/>
      <c r="C721"/>
      <c r="D721"/>
      <c r="E721"/>
      <c r="F721" s="22"/>
      <c r="G721" s="22"/>
      <c r="H721" s="26"/>
      <c r="I721"/>
      <c r="J721"/>
      <c r="K721"/>
      <c r="L72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W721"/>
      <c r="AX721"/>
      <c r="AY721"/>
      <c r="AZ721"/>
    </row>
    <row r="722" spans="1:52" s="42" customFormat="1" x14ac:dyDescent="0.3">
      <c r="A722"/>
      <c r="B722"/>
      <c r="C722"/>
      <c r="D722"/>
      <c r="E722"/>
      <c r="F722" s="22"/>
      <c r="G722" s="22"/>
      <c r="H722" s="26"/>
      <c r="I722"/>
      <c r="J722"/>
      <c r="K722"/>
      <c r="L722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W722"/>
      <c r="AX722"/>
      <c r="AY722"/>
      <c r="AZ722"/>
    </row>
    <row r="723" spans="1:52" s="42" customFormat="1" x14ac:dyDescent="0.3">
      <c r="A723"/>
      <c r="B723"/>
      <c r="C723"/>
      <c r="D723"/>
      <c r="E723"/>
      <c r="F723" s="22"/>
      <c r="G723" s="22"/>
      <c r="H723" s="26"/>
      <c r="I723"/>
      <c r="J723"/>
      <c r="K723"/>
      <c r="L723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W723"/>
      <c r="AX723"/>
      <c r="AY723"/>
      <c r="AZ723"/>
    </row>
    <row r="724" spans="1:52" s="42" customFormat="1" x14ac:dyDescent="0.3">
      <c r="A724"/>
      <c r="B724"/>
      <c r="C724"/>
      <c r="D724"/>
      <c r="E724"/>
      <c r="F724" s="22"/>
      <c r="G724" s="22"/>
      <c r="H724" s="26"/>
      <c r="I724"/>
      <c r="J724"/>
      <c r="K724"/>
      <c r="L724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W724"/>
      <c r="AX724"/>
      <c r="AY724"/>
      <c r="AZ724"/>
    </row>
    <row r="725" spans="1:52" s="42" customFormat="1" x14ac:dyDescent="0.3">
      <c r="A725"/>
      <c r="B725"/>
      <c r="C725"/>
      <c r="D725"/>
      <c r="E725"/>
      <c r="F725" s="22"/>
      <c r="G725" s="22"/>
      <c r="H725" s="26"/>
      <c r="I725"/>
      <c r="J725"/>
      <c r="K725"/>
      <c r="L725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W725"/>
      <c r="AX725"/>
      <c r="AY725"/>
      <c r="AZ725"/>
    </row>
    <row r="726" spans="1:52" s="42" customFormat="1" x14ac:dyDescent="0.3">
      <c r="A726"/>
      <c r="B726"/>
      <c r="C726"/>
      <c r="D726"/>
      <c r="E726"/>
      <c r="F726" s="22"/>
      <c r="G726" s="22"/>
      <c r="H726" s="26"/>
      <c r="I726"/>
      <c r="J726"/>
      <c r="K726"/>
      <c r="L726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W726"/>
      <c r="AX726"/>
      <c r="AY726"/>
      <c r="AZ726"/>
    </row>
    <row r="727" spans="1:52" s="42" customFormat="1" x14ac:dyDescent="0.3">
      <c r="A727"/>
      <c r="B727"/>
      <c r="C727"/>
      <c r="D727"/>
      <c r="E727"/>
      <c r="F727" s="22"/>
      <c r="G727" s="22"/>
      <c r="H727" s="26"/>
      <c r="I727"/>
      <c r="J727"/>
      <c r="K727"/>
      <c r="L727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W727"/>
      <c r="AX727"/>
      <c r="AY727"/>
      <c r="AZ727"/>
    </row>
    <row r="728" spans="1:52" s="42" customFormat="1" x14ac:dyDescent="0.3">
      <c r="A728"/>
      <c r="B728"/>
      <c r="C728"/>
      <c r="D728"/>
      <c r="E728"/>
      <c r="F728" s="22"/>
      <c r="G728" s="22"/>
      <c r="H728" s="26"/>
      <c r="I728"/>
      <c r="J728"/>
      <c r="K728"/>
      <c r="L728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W728"/>
      <c r="AX728"/>
      <c r="AY728"/>
      <c r="AZ728"/>
    </row>
    <row r="729" spans="1:52" s="42" customFormat="1" x14ac:dyDescent="0.3">
      <c r="A729"/>
      <c r="B729"/>
      <c r="C729"/>
      <c r="D729"/>
      <c r="E729"/>
      <c r="F729" s="22"/>
      <c r="G729" s="22"/>
      <c r="H729" s="26"/>
      <c r="I729"/>
      <c r="J729"/>
      <c r="K729"/>
      <c r="L729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W729"/>
      <c r="AX729"/>
      <c r="AY729"/>
      <c r="AZ729"/>
    </row>
    <row r="730" spans="1:52" s="42" customFormat="1" x14ac:dyDescent="0.3">
      <c r="A730"/>
      <c r="B730"/>
      <c r="C730"/>
      <c r="D730"/>
      <c r="E730"/>
      <c r="F730" s="22"/>
      <c r="G730" s="22"/>
      <c r="H730" s="26"/>
      <c r="I730"/>
      <c r="J730"/>
      <c r="K730"/>
      <c r="L730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W730"/>
      <c r="AX730"/>
      <c r="AY730"/>
      <c r="AZ730"/>
    </row>
    <row r="731" spans="1:52" s="42" customFormat="1" x14ac:dyDescent="0.3">
      <c r="A731"/>
      <c r="B731"/>
      <c r="C731"/>
      <c r="D731"/>
      <c r="E731"/>
      <c r="F731" s="22"/>
      <c r="G731" s="22"/>
      <c r="H731" s="26"/>
      <c r="I731"/>
      <c r="J731"/>
      <c r="K731"/>
      <c r="L7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W731"/>
      <c r="AX731"/>
      <c r="AY731"/>
      <c r="AZ731"/>
    </row>
    <row r="732" spans="1:52" s="42" customFormat="1" x14ac:dyDescent="0.3">
      <c r="A732"/>
      <c r="B732"/>
      <c r="C732"/>
      <c r="D732"/>
      <c r="E732"/>
      <c r="F732" s="22"/>
      <c r="G732" s="22"/>
      <c r="H732" s="26"/>
      <c r="I732"/>
      <c r="J732"/>
      <c r="K732"/>
      <c r="L732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W732"/>
      <c r="AX732"/>
      <c r="AY732"/>
      <c r="AZ732"/>
    </row>
    <row r="733" spans="1:52" s="42" customFormat="1" x14ac:dyDescent="0.3">
      <c r="A733"/>
      <c r="B733"/>
      <c r="C733"/>
      <c r="D733"/>
      <c r="E733"/>
      <c r="F733" s="22"/>
      <c r="G733" s="22"/>
      <c r="H733" s="26"/>
      <c r="I733"/>
      <c r="J733"/>
      <c r="K733"/>
      <c r="L733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W733"/>
      <c r="AX733"/>
      <c r="AY733"/>
      <c r="AZ733"/>
    </row>
    <row r="734" spans="1:52" s="42" customFormat="1" x14ac:dyDescent="0.3">
      <c r="A734"/>
      <c r="B734"/>
      <c r="C734"/>
      <c r="D734"/>
      <c r="E734"/>
      <c r="F734" s="22"/>
      <c r="G734" s="22"/>
      <c r="H734" s="26"/>
      <c r="I734"/>
      <c r="J734"/>
      <c r="K734"/>
      <c r="L734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W734"/>
      <c r="AX734"/>
      <c r="AY734"/>
      <c r="AZ734"/>
    </row>
    <row r="735" spans="1:52" s="42" customFormat="1" x14ac:dyDescent="0.3">
      <c r="A735"/>
      <c r="B735"/>
      <c r="C735"/>
      <c r="D735"/>
      <c r="E735"/>
      <c r="F735" s="22"/>
      <c r="G735" s="22"/>
      <c r="H735" s="26"/>
      <c r="I735"/>
      <c r="J735"/>
      <c r="K735"/>
      <c r="L735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W735"/>
      <c r="AX735"/>
      <c r="AY735"/>
      <c r="AZ735"/>
    </row>
    <row r="736" spans="1:52" s="42" customFormat="1" x14ac:dyDescent="0.3">
      <c r="A736"/>
      <c r="B736"/>
      <c r="C736"/>
      <c r="D736"/>
      <c r="E736"/>
      <c r="F736" s="22"/>
      <c r="G736" s="22"/>
      <c r="H736" s="26"/>
      <c r="I736"/>
      <c r="J736"/>
      <c r="K736"/>
      <c r="L736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W736"/>
      <c r="AX736"/>
      <c r="AY736"/>
      <c r="AZ736"/>
    </row>
    <row r="737" spans="1:52" s="42" customFormat="1" x14ac:dyDescent="0.3">
      <c r="A737"/>
      <c r="B737"/>
      <c r="C737"/>
      <c r="D737"/>
      <c r="E737"/>
      <c r="F737" s="22"/>
      <c r="G737" s="22"/>
      <c r="H737" s="26"/>
      <c r="I737"/>
      <c r="J737"/>
      <c r="K737"/>
      <c r="L737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W737"/>
      <c r="AX737"/>
      <c r="AY737"/>
      <c r="AZ737"/>
    </row>
    <row r="738" spans="1:52" s="42" customFormat="1" x14ac:dyDescent="0.3">
      <c r="A738"/>
      <c r="B738"/>
      <c r="C738"/>
      <c r="D738"/>
      <c r="E738"/>
      <c r="F738" s="22"/>
      <c r="G738" s="22"/>
      <c r="H738" s="26"/>
      <c r="I738"/>
      <c r="J738"/>
      <c r="K738"/>
      <c r="L738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W738"/>
      <c r="AX738"/>
      <c r="AY738"/>
      <c r="AZ738"/>
    </row>
    <row r="739" spans="1:52" s="42" customFormat="1" x14ac:dyDescent="0.3">
      <c r="A739"/>
      <c r="B739"/>
      <c r="C739"/>
      <c r="D739"/>
      <c r="E739"/>
      <c r="F739" s="22"/>
      <c r="G739" s="22"/>
      <c r="H739" s="26"/>
      <c r="I739"/>
      <c r="J739"/>
      <c r="K739"/>
      <c r="L739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W739"/>
      <c r="AX739"/>
      <c r="AY739"/>
      <c r="AZ739"/>
    </row>
    <row r="740" spans="1:52" s="42" customFormat="1" x14ac:dyDescent="0.3">
      <c r="A740"/>
      <c r="B740"/>
      <c r="C740"/>
      <c r="D740"/>
      <c r="E740"/>
      <c r="F740" s="22"/>
      <c r="G740" s="22"/>
      <c r="H740" s="26"/>
      <c r="I740"/>
      <c r="J740"/>
      <c r="K740"/>
      <c r="L740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W740"/>
      <c r="AX740"/>
      <c r="AY740"/>
      <c r="AZ740"/>
    </row>
    <row r="741" spans="1:52" s="42" customFormat="1" x14ac:dyDescent="0.3">
      <c r="A741"/>
      <c r="B741"/>
      <c r="C741"/>
      <c r="D741"/>
      <c r="E741"/>
      <c r="F741" s="22"/>
      <c r="G741" s="22"/>
      <c r="H741" s="26"/>
      <c r="I741"/>
      <c r="J741"/>
      <c r="K741"/>
      <c r="L74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W741"/>
      <c r="AX741"/>
      <c r="AY741"/>
      <c r="AZ741"/>
    </row>
    <row r="742" spans="1:52" s="42" customFormat="1" x14ac:dyDescent="0.3">
      <c r="A742"/>
      <c r="B742"/>
      <c r="C742"/>
      <c r="D742"/>
      <c r="E742"/>
      <c r="F742" s="22"/>
      <c r="G742" s="22"/>
      <c r="H742" s="26"/>
      <c r="I742"/>
      <c r="J742"/>
      <c r="K742"/>
      <c r="L742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W742"/>
      <c r="AX742"/>
      <c r="AY742"/>
      <c r="AZ742"/>
    </row>
    <row r="743" spans="1:52" s="42" customFormat="1" x14ac:dyDescent="0.3">
      <c r="A743"/>
      <c r="B743"/>
      <c r="C743"/>
      <c r="D743"/>
      <c r="E743"/>
      <c r="F743" s="22"/>
      <c r="G743" s="22"/>
      <c r="H743" s="26"/>
      <c r="I743"/>
      <c r="J743"/>
      <c r="K743"/>
      <c r="L743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W743"/>
      <c r="AX743"/>
      <c r="AY743"/>
      <c r="AZ743"/>
    </row>
    <row r="744" spans="1:52" s="42" customFormat="1" x14ac:dyDescent="0.3">
      <c r="A744"/>
      <c r="B744"/>
      <c r="C744"/>
      <c r="D744"/>
      <c r="E744"/>
      <c r="F744" s="22"/>
      <c r="G744" s="22"/>
      <c r="H744" s="26"/>
      <c r="I744"/>
      <c r="J744"/>
      <c r="K744"/>
      <c r="L744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W744"/>
      <c r="AX744"/>
      <c r="AY744"/>
      <c r="AZ744"/>
    </row>
    <row r="745" spans="1:52" s="42" customFormat="1" x14ac:dyDescent="0.3">
      <c r="A745"/>
      <c r="B745"/>
      <c r="C745"/>
      <c r="D745"/>
      <c r="E745"/>
      <c r="F745" s="22"/>
      <c r="G745" s="22"/>
      <c r="H745" s="26"/>
      <c r="I745"/>
      <c r="J745"/>
      <c r="K745"/>
      <c r="L745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W745"/>
      <c r="AX745"/>
      <c r="AY745"/>
      <c r="AZ745"/>
    </row>
    <row r="746" spans="1:52" s="42" customFormat="1" x14ac:dyDescent="0.3">
      <c r="A746"/>
      <c r="B746"/>
      <c r="C746"/>
      <c r="D746"/>
      <c r="E746"/>
      <c r="F746" s="22"/>
      <c r="G746" s="22"/>
      <c r="H746" s="26"/>
      <c r="I746"/>
      <c r="J746"/>
      <c r="K746"/>
      <c r="L746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W746"/>
      <c r="AX746"/>
      <c r="AY746"/>
      <c r="AZ746"/>
    </row>
    <row r="747" spans="1:52" s="42" customFormat="1" x14ac:dyDescent="0.3">
      <c r="A747"/>
      <c r="B747"/>
      <c r="C747"/>
      <c r="D747"/>
      <c r="E747"/>
      <c r="F747" s="22"/>
      <c r="G747" s="22"/>
      <c r="H747" s="26"/>
      <c r="I747"/>
      <c r="J747"/>
      <c r="K747"/>
      <c r="L747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W747"/>
      <c r="AX747"/>
      <c r="AY747"/>
      <c r="AZ747"/>
    </row>
    <row r="748" spans="1:52" s="42" customFormat="1" x14ac:dyDescent="0.3">
      <c r="A748"/>
      <c r="B748"/>
      <c r="C748"/>
      <c r="D748"/>
      <c r="E748"/>
      <c r="F748" s="22"/>
      <c r="G748" s="22"/>
      <c r="H748" s="26"/>
      <c r="I748"/>
      <c r="J748"/>
      <c r="K748"/>
      <c r="L748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W748"/>
      <c r="AX748"/>
      <c r="AY748"/>
      <c r="AZ748"/>
    </row>
    <row r="749" spans="1:52" s="42" customFormat="1" x14ac:dyDescent="0.3">
      <c r="A749"/>
      <c r="B749"/>
      <c r="C749"/>
      <c r="D749"/>
      <c r="E749"/>
      <c r="F749" s="22"/>
      <c r="G749" s="22"/>
      <c r="H749" s="26"/>
      <c r="I749"/>
      <c r="J749"/>
      <c r="K749"/>
      <c r="L749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W749"/>
      <c r="AX749"/>
      <c r="AY749"/>
      <c r="AZ749"/>
    </row>
    <row r="750" spans="1:52" s="42" customFormat="1" x14ac:dyDescent="0.3">
      <c r="A750"/>
      <c r="B750"/>
      <c r="C750"/>
      <c r="D750"/>
      <c r="E750"/>
      <c r="F750" s="22"/>
      <c r="G750" s="22"/>
      <c r="H750" s="26"/>
      <c r="I750"/>
      <c r="J750"/>
      <c r="K750"/>
      <c r="L750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W750"/>
      <c r="AX750"/>
      <c r="AY750"/>
      <c r="AZ750"/>
    </row>
    <row r="751" spans="1:52" s="42" customFormat="1" x14ac:dyDescent="0.3">
      <c r="A751"/>
      <c r="B751"/>
      <c r="C751"/>
      <c r="D751"/>
      <c r="E751"/>
      <c r="F751" s="22"/>
      <c r="G751" s="22"/>
      <c r="H751" s="26"/>
      <c r="I751"/>
      <c r="J751"/>
      <c r="K751"/>
      <c r="L75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W751"/>
      <c r="AX751"/>
      <c r="AY751"/>
      <c r="AZ751"/>
    </row>
    <row r="752" spans="1:52" s="42" customFormat="1" x14ac:dyDescent="0.3">
      <c r="A752"/>
      <c r="B752"/>
      <c r="C752"/>
      <c r="D752"/>
      <c r="E752"/>
      <c r="F752" s="22"/>
      <c r="G752" s="22"/>
      <c r="H752" s="26"/>
      <c r="I752"/>
      <c r="J752"/>
      <c r="K752"/>
      <c r="L752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W752"/>
      <c r="AX752"/>
      <c r="AY752"/>
      <c r="AZ752"/>
    </row>
    <row r="753" spans="1:52" s="42" customFormat="1" x14ac:dyDescent="0.3">
      <c r="A753"/>
      <c r="B753"/>
      <c r="C753"/>
      <c r="D753"/>
      <c r="E753"/>
      <c r="F753" s="22"/>
      <c r="G753" s="22"/>
      <c r="H753" s="26"/>
      <c r="I753"/>
      <c r="J753"/>
      <c r="K753"/>
      <c r="L753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W753"/>
      <c r="AX753"/>
      <c r="AY753"/>
      <c r="AZ753"/>
    </row>
    <row r="754" spans="1:52" s="42" customFormat="1" x14ac:dyDescent="0.3">
      <c r="A754"/>
      <c r="B754"/>
      <c r="C754"/>
      <c r="D754"/>
      <c r="E754"/>
      <c r="F754" s="22"/>
      <c r="G754" s="22"/>
      <c r="H754" s="26"/>
      <c r="I754"/>
      <c r="J754"/>
      <c r="K754"/>
      <c r="L754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W754"/>
      <c r="AX754"/>
      <c r="AY754"/>
      <c r="AZ754"/>
    </row>
    <row r="755" spans="1:52" s="42" customFormat="1" x14ac:dyDescent="0.3">
      <c r="A755"/>
      <c r="B755"/>
      <c r="C755"/>
      <c r="D755"/>
      <c r="E755"/>
      <c r="F755" s="22"/>
      <c r="G755" s="22"/>
      <c r="H755" s="26"/>
      <c r="I755"/>
      <c r="J755"/>
      <c r="K755"/>
      <c r="L755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W755"/>
      <c r="AX755"/>
      <c r="AY755"/>
      <c r="AZ755"/>
    </row>
    <row r="756" spans="1:52" s="42" customFormat="1" x14ac:dyDescent="0.3">
      <c r="A756"/>
      <c r="B756"/>
      <c r="C756"/>
      <c r="D756"/>
      <c r="E756"/>
      <c r="F756" s="22"/>
      <c r="G756" s="22"/>
      <c r="H756" s="26"/>
      <c r="I756"/>
      <c r="J756"/>
      <c r="K756"/>
      <c r="L756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W756"/>
      <c r="AX756"/>
      <c r="AY756"/>
      <c r="AZ756"/>
    </row>
    <row r="757" spans="1:52" s="42" customFormat="1" x14ac:dyDescent="0.3">
      <c r="A757"/>
      <c r="B757"/>
      <c r="C757"/>
      <c r="D757"/>
      <c r="E757"/>
      <c r="F757" s="22"/>
      <c r="G757" s="22"/>
      <c r="H757" s="26"/>
      <c r="I757"/>
      <c r="J757"/>
      <c r="K757"/>
      <c r="L757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W757"/>
      <c r="AX757"/>
      <c r="AY757"/>
      <c r="AZ757"/>
    </row>
    <row r="758" spans="1:52" s="42" customFormat="1" x14ac:dyDescent="0.3">
      <c r="A758"/>
      <c r="B758"/>
      <c r="C758"/>
      <c r="D758"/>
      <c r="E758"/>
      <c r="F758" s="22"/>
      <c r="G758" s="22"/>
      <c r="H758" s="26"/>
      <c r="I758"/>
      <c r="J758"/>
      <c r="K758"/>
      <c r="L758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W758"/>
      <c r="AX758"/>
      <c r="AY758"/>
      <c r="AZ758"/>
    </row>
    <row r="759" spans="1:52" s="42" customFormat="1" x14ac:dyDescent="0.3">
      <c r="A759"/>
      <c r="B759"/>
      <c r="C759"/>
      <c r="D759"/>
      <c r="E759"/>
      <c r="F759" s="22"/>
      <c r="G759" s="22"/>
      <c r="H759" s="26"/>
      <c r="I759"/>
      <c r="J759"/>
      <c r="K759"/>
      <c r="L759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W759"/>
      <c r="AX759"/>
      <c r="AY759"/>
      <c r="AZ759"/>
    </row>
    <row r="760" spans="1:52" s="42" customFormat="1" x14ac:dyDescent="0.3">
      <c r="A760"/>
      <c r="B760"/>
      <c r="C760"/>
      <c r="D760"/>
      <c r="E760"/>
      <c r="F760" s="22"/>
      <c r="G760" s="22"/>
      <c r="H760" s="26"/>
      <c r="I760"/>
      <c r="J760"/>
      <c r="K760"/>
      <c r="L760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W760"/>
      <c r="AX760"/>
      <c r="AY760"/>
      <c r="AZ760"/>
    </row>
    <row r="761" spans="1:52" s="42" customFormat="1" x14ac:dyDescent="0.3">
      <c r="A761"/>
      <c r="B761"/>
      <c r="C761"/>
      <c r="D761"/>
      <c r="E761"/>
      <c r="F761" s="22"/>
      <c r="G761" s="22"/>
      <c r="H761" s="26"/>
      <c r="I761"/>
      <c r="J761"/>
      <c r="K761"/>
      <c r="L76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W761"/>
      <c r="AX761"/>
      <c r="AY761"/>
      <c r="AZ761"/>
    </row>
    <row r="762" spans="1:52" s="42" customFormat="1" x14ac:dyDescent="0.3">
      <c r="A762"/>
      <c r="B762"/>
      <c r="C762"/>
      <c r="D762"/>
      <c r="E762"/>
      <c r="F762" s="22"/>
      <c r="G762" s="22"/>
      <c r="H762" s="26"/>
      <c r="I762"/>
      <c r="J762"/>
      <c r="K762"/>
      <c r="L762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W762"/>
      <c r="AX762"/>
      <c r="AY762"/>
      <c r="AZ762"/>
    </row>
    <row r="763" spans="1:52" s="42" customFormat="1" x14ac:dyDescent="0.3">
      <c r="A763"/>
      <c r="B763"/>
      <c r="C763"/>
      <c r="D763"/>
      <c r="E763"/>
      <c r="F763" s="22"/>
      <c r="G763" s="22"/>
      <c r="H763" s="26"/>
      <c r="I763"/>
      <c r="J763"/>
      <c r="K763"/>
      <c r="L763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W763"/>
      <c r="AX763"/>
      <c r="AY763"/>
      <c r="AZ763"/>
    </row>
    <row r="764" spans="1:52" s="42" customFormat="1" x14ac:dyDescent="0.3">
      <c r="A764"/>
      <c r="B764"/>
      <c r="C764"/>
      <c r="D764"/>
      <c r="E764"/>
      <c r="F764" s="22"/>
      <c r="G764" s="22"/>
      <c r="H764" s="26"/>
      <c r="I764"/>
      <c r="J764"/>
      <c r="K764"/>
      <c r="L764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W764"/>
      <c r="AX764"/>
      <c r="AY764"/>
      <c r="AZ764"/>
    </row>
    <row r="765" spans="1:52" s="42" customFormat="1" x14ac:dyDescent="0.3">
      <c r="A765"/>
      <c r="B765"/>
      <c r="C765"/>
      <c r="D765"/>
      <c r="E765"/>
      <c r="F765" s="22"/>
      <c r="G765" s="22"/>
      <c r="H765" s="26"/>
      <c r="I765"/>
      <c r="J765"/>
      <c r="K765"/>
      <c r="L765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W765"/>
      <c r="AX765"/>
      <c r="AY765"/>
      <c r="AZ765"/>
    </row>
    <row r="766" spans="1:52" s="42" customFormat="1" x14ac:dyDescent="0.3">
      <c r="A766"/>
      <c r="B766"/>
      <c r="C766"/>
      <c r="D766"/>
      <c r="E766"/>
      <c r="F766" s="22"/>
      <c r="G766" s="22"/>
      <c r="H766" s="26"/>
      <c r="I766"/>
      <c r="J766"/>
      <c r="K766"/>
      <c r="L766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W766"/>
      <c r="AX766"/>
      <c r="AY766"/>
      <c r="AZ766"/>
    </row>
    <row r="767" spans="1:52" s="42" customFormat="1" x14ac:dyDescent="0.3">
      <c r="A767"/>
      <c r="B767"/>
      <c r="C767"/>
      <c r="D767"/>
      <c r="E767"/>
      <c r="F767" s="22"/>
      <c r="G767" s="22"/>
      <c r="H767" s="26"/>
      <c r="I767"/>
      <c r="J767"/>
      <c r="K767"/>
      <c r="L767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W767"/>
      <c r="AX767"/>
      <c r="AY767"/>
      <c r="AZ767"/>
    </row>
    <row r="768" spans="1:52" s="42" customFormat="1" x14ac:dyDescent="0.3">
      <c r="A768"/>
      <c r="B768"/>
      <c r="C768"/>
      <c r="D768"/>
      <c r="E768"/>
      <c r="F768" s="22"/>
      <c r="G768" s="22"/>
      <c r="H768" s="26"/>
      <c r="I768"/>
      <c r="J768"/>
      <c r="K768"/>
      <c r="L768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W768"/>
      <c r="AX768"/>
      <c r="AY768"/>
      <c r="AZ768"/>
    </row>
    <row r="769" spans="1:52" s="42" customFormat="1" x14ac:dyDescent="0.3">
      <c r="A769"/>
      <c r="B769"/>
      <c r="C769"/>
      <c r="D769"/>
      <c r="E769"/>
      <c r="F769" s="22"/>
      <c r="G769" s="22"/>
      <c r="H769" s="26"/>
      <c r="I769"/>
      <c r="J769"/>
      <c r="K769"/>
      <c r="L769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W769"/>
      <c r="AX769"/>
      <c r="AY769"/>
      <c r="AZ769"/>
    </row>
    <row r="770" spans="1:52" s="42" customFormat="1" x14ac:dyDescent="0.3">
      <c r="A770"/>
      <c r="B770"/>
      <c r="C770"/>
      <c r="D770"/>
      <c r="E770"/>
      <c r="F770" s="22"/>
      <c r="G770" s="22"/>
      <c r="H770" s="26"/>
      <c r="I770"/>
      <c r="J770"/>
      <c r="K770"/>
      <c r="L770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W770"/>
      <c r="AX770"/>
      <c r="AY770"/>
      <c r="AZ770"/>
    </row>
    <row r="771" spans="1:52" s="42" customFormat="1" x14ac:dyDescent="0.3">
      <c r="A771"/>
      <c r="B771"/>
      <c r="C771"/>
      <c r="D771"/>
      <c r="E771"/>
      <c r="F771" s="22"/>
      <c r="G771" s="22"/>
      <c r="H771" s="26"/>
      <c r="I771"/>
      <c r="J771"/>
      <c r="K771"/>
      <c r="L77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W771"/>
      <c r="AX771"/>
      <c r="AY771"/>
      <c r="AZ771"/>
    </row>
    <row r="772" spans="1:52" s="42" customFormat="1" x14ac:dyDescent="0.3">
      <c r="A772"/>
      <c r="B772"/>
      <c r="C772"/>
      <c r="D772"/>
      <c r="E772"/>
      <c r="F772" s="22"/>
      <c r="G772" s="22"/>
      <c r="H772" s="26"/>
      <c r="I772"/>
      <c r="J772"/>
      <c r="K772"/>
      <c r="L772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W772"/>
      <c r="AX772"/>
      <c r="AY772"/>
      <c r="AZ772"/>
    </row>
    <row r="773" spans="1:52" s="42" customFormat="1" x14ac:dyDescent="0.3">
      <c r="A773"/>
      <c r="B773"/>
      <c r="C773"/>
      <c r="D773"/>
      <c r="E773"/>
      <c r="F773" s="22"/>
      <c r="G773" s="22"/>
      <c r="H773" s="26"/>
      <c r="I773"/>
      <c r="J773"/>
      <c r="K773"/>
      <c r="L773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W773"/>
      <c r="AX773"/>
      <c r="AY773"/>
      <c r="AZ773"/>
    </row>
    <row r="774" spans="1:52" s="42" customFormat="1" x14ac:dyDescent="0.3">
      <c r="A774"/>
      <c r="B774"/>
      <c r="C774"/>
      <c r="D774"/>
      <c r="E774"/>
      <c r="F774" s="22"/>
      <c r="G774" s="22"/>
      <c r="H774" s="26"/>
      <c r="I774"/>
      <c r="J774"/>
      <c r="K774"/>
      <c r="L774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W774"/>
      <c r="AX774"/>
      <c r="AY774"/>
      <c r="AZ774"/>
    </row>
    <row r="775" spans="1:52" s="42" customFormat="1" x14ac:dyDescent="0.3">
      <c r="A775"/>
      <c r="B775"/>
      <c r="C775"/>
      <c r="D775"/>
      <c r="E775"/>
      <c r="F775" s="22"/>
      <c r="G775" s="22"/>
      <c r="H775" s="26"/>
      <c r="I775"/>
      <c r="J775"/>
      <c r="K775"/>
      <c r="L775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W775"/>
      <c r="AX775"/>
      <c r="AY775"/>
      <c r="AZ775"/>
    </row>
    <row r="776" spans="1:52" s="42" customFormat="1" x14ac:dyDescent="0.3">
      <c r="A776"/>
      <c r="B776"/>
      <c r="C776"/>
      <c r="D776"/>
      <c r="E776"/>
      <c r="F776" s="22"/>
      <c r="G776" s="22"/>
      <c r="H776" s="26"/>
      <c r="I776"/>
      <c r="J776"/>
      <c r="K776"/>
      <c r="L776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W776"/>
      <c r="AX776"/>
      <c r="AY776"/>
      <c r="AZ776"/>
    </row>
    <row r="777" spans="1:52" s="42" customFormat="1" x14ac:dyDescent="0.3">
      <c r="A777"/>
      <c r="B777"/>
      <c r="C777"/>
      <c r="D777"/>
      <c r="E777"/>
      <c r="F777" s="22"/>
      <c r="G777" s="22"/>
      <c r="H777" s="26"/>
      <c r="I777"/>
      <c r="J777"/>
      <c r="K777"/>
      <c r="L777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W777"/>
      <c r="AX777"/>
      <c r="AY777"/>
      <c r="AZ777"/>
    </row>
    <row r="778" spans="1:52" s="42" customFormat="1" x14ac:dyDescent="0.3">
      <c r="A778"/>
      <c r="B778"/>
      <c r="C778"/>
      <c r="D778"/>
      <c r="E778"/>
      <c r="F778" s="22"/>
      <c r="G778" s="22"/>
      <c r="H778" s="26"/>
      <c r="I778"/>
      <c r="J778"/>
      <c r="K778"/>
      <c r="L778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W778"/>
      <c r="AX778"/>
      <c r="AY778"/>
      <c r="AZ778"/>
    </row>
    <row r="779" spans="1:52" s="42" customFormat="1" x14ac:dyDescent="0.3">
      <c r="A779"/>
      <c r="B779"/>
      <c r="C779"/>
      <c r="D779"/>
      <c r="E779"/>
      <c r="F779" s="22"/>
      <c r="G779" s="22"/>
      <c r="H779" s="26"/>
      <c r="I779"/>
      <c r="J779"/>
      <c r="K779"/>
      <c r="L779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W779"/>
      <c r="AX779"/>
      <c r="AY779"/>
      <c r="AZ779"/>
    </row>
    <row r="780" spans="1:52" s="42" customFormat="1" x14ac:dyDescent="0.3">
      <c r="A780"/>
      <c r="B780"/>
      <c r="C780"/>
      <c r="D780"/>
      <c r="E780"/>
      <c r="F780" s="22"/>
      <c r="G780" s="22"/>
      <c r="H780" s="26"/>
      <c r="I780"/>
      <c r="J780"/>
      <c r="K780"/>
      <c r="L780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W780"/>
      <c r="AX780"/>
      <c r="AY780"/>
      <c r="AZ780"/>
    </row>
    <row r="781" spans="1:52" s="42" customFormat="1" x14ac:dyDescent="0.3">
      <c r="A781"/>
      <c r="B781"/>
      <c r="C781"/>
      <c r="D781"/>
      <c r="E781"/>
      <c r="F781" s="22"/>
      <c r="G781" s="22"/>
      <c r="H781" s="26"/>
      <c r="I781"/>
      <c r="J781"/>
      <c r="K781"/>
      <c r="L78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W781"/>
      <c r="AX781"/>
      <c r="AY781"/>
      <c r="AZ781"/>
    </row>
    <row r="782" spans="1:52" s="42" customFormat="1" x14ac:dyDescent="0.3">
      <c r="A782"/>
      <c r="B782"/>
      <c r="C782"/>
      <c r="D782"/>
      <c r="E782"/>
      <c r="F782" s="22"/>
      <c r="G782" s="22"/>
      <c r="H782" s="26"/>
      <c r="I782"/>
      <c r="J782"/>
      <c r="K782"/>
      <c r="L782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W782"/>
      <c r="AX782"/>
      <c r="AY782"/>
      <c r="AZ782"/>
    </row>
    <row r="783" spans="1:52" s="42" customFormat="1" x14ac:dyDescent="0.3">
      <c r="A783"/>
      <c r="B783"/>
      <c r="C783"/>
      <c r="D783"/>
      <c r="E783"/>
      <c r="F783" s="22"/>
      <c r="G783" s="22"/>
      <c r="H783" s="26"/>
      <c r="I783"/>
      <c r="J783"/>
      <c r="K783"/>
      <c r="L783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W783"/>
      <c r="AX783"/>
      <c r="AY783"/>
      <c r="AZ783"/>
    </row>
    <row r="784" spans="1:52" s="42" customFormat="1" x14ac:dyDescent="0.3">
      <c r="A784"/>
      <c r="B784"/>
      <c r="C784"/>
      <c r="D784"/>
      <c r="E784"/>
      <c r="F784" s="22"/>
      <c r="G784" s="22"/>
      <c r="H784" s="26"/>
      <c r="I784"/>
      <c r="J784"/>
      <c r="K784"/>
      <c r="L784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W784"/>
      <c r="AX784"/>
      <c r="AY784"/>
      <c r="AZ784"/>
    </row>
    <row r="785" spans="1:52" s="42" customFormat="1" x14ac:dyDescent="0.3">
      <c r="A785"/>
      <c r="B785"/>
      <c r="C785"/>
      <c r="D785"/>
      <c r="E785"/>
      <c r="F785" s="22"/>
      <c r="G785" s="22"/>
      <c r="H785" s="26"/>
      <c r="I785"/>
      <c r="J785"/>
      <c r="K785"/>
      <c r="L785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W785"/>
      <c r="AX785"/>
      <c r="AY785"/>
      <c r="AZ785"/>
    </row>
    <row r="786" spans="1:52" s="42" customFormat="1" x14ac:dyDescent="0.3">
      <c r="A786"/>
      <c r="B786"/>
      <c r="C786"/>
      <c r="D786"/>
      <c r="E786"/>
      <c r="F786" s="22"/>
      <c r="G786" s="22"/>
      <c r="H786" s="26"/>
      <c r="I786"/>
      <c r="J786"/>
      <c r="K786"/>
      <c r="L786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W786"/>
      <c r="AX786"/>
      <c r="AY786"/>
      <c r="AZ786"/>
    </row>
    <row r="787" spans="1:52" s="42" customFormat="1" x14ac:dyDescent="0.3">
      <c r="A787"/>
      <c r="B787"/>
      <c r="C787"/>
      <c r="D787"/>
      <c r="E787"/>
      <c r="F787" s="22"/>
      <c r="G787" s="22"/>
      <c r="H787" s="26"/>
      <c r="I787"/>
      <c r="J787"/>
      <c r="K787"/>
      <c r="L787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W787"/>
      <c r="AX787"/>
      <c r="AY787"/>
      <c r="AZ787"/>
    </row>
    <row r="788" spans="1:52" s="42" customFormat="1" x14ac:dyDescent="0.3">
      <c r="A788"/>
      <c r="B788"/>
      <c r="C788"/>
      <c r="D788"/>
      <c r="E788"/>
      <c r="F788" s="22"/>
      <c r="G788" s="22"/>
      <c r="H788" s="26"/>
      <c r="I788"/>
      <c r="J788"/>
      <c r="K788"/>
      <c r="L788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W788"/>
      <c r="AX788"/>
      <c r="AY788"/>
      <c r="AZ788"/>
    </row>
    <row r="789" spans="1:52" s="42" customFormat="1" x14ac:dyDescent="0.3">
      <c r="A789"/>
      <c r="B789"/>
      <c r="C789"/>
      <c r="D789"/>
      <c r="E789"/>
      <c r="F789" s="22"/>
      <c r="G789" s="22"/>
      <c r="H789" s="26"/>
      <c r="I789"/>
      <c r="J789"/>
      <c r="K789"/>
      <c r="L789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W789"/>
      <c r="AX789"/>
      <c r="AY789"/>
      <c r="AZ789"/>
    </row>
    <row r="790" spans="1:52" s="42" customFormat="1" x14ac:dyDescent="0.3">
      <c r="A790"/>
      <c r="B790"/>
      <c r="C790"/>
      <c r="D790"/>
      <c r="E790"/>
      <c r="F790" s="22"/>
      <c r="G790" s="22"/>
      <c r="H790" s="26"/>
      <c r="I790"/>
      <c r="J790"/>
      <c r="K790"/>
      <c r="L790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W790"/>
      <c r="AX790"/>
      <c r="AY790"/>
      <c r="AZ790"/>
    </row>
    <row r="791" spans="1:52" s="42" customFormat="1" x14ac:dyDescent="0.3">
      <c r="A791"/>
      <c r="B791"/>
      <c r="C791"/>
      <c r="D791"/>
      <c r="E791"/>
      <c r="F791" s="22"/>
      <c r="G791" s="22"/>
      <c r="H791" s="26"/>
      <c r="I791"/>
      <c r="J791"/>
      <c r="K791"/>
      <c r="L79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W791"/>
      <c r="AX791"/>
      <c r="AY791"/>
      <c r="AZ791"/>
    </row>
    <row r="792" spans="1:52" s="42" customFormat="1" x14ac:dyDescent="0.3">
      <c r="A792"/>
      <c r="B792"/>
      <c r="C792"/>
      <c r="D792"/>
      <c r="E792"/>
      <c r="F792" s="22"/>
      <c r="G792" s="22"/>
      <c r="H792" s="26"/>
      <c r="I792"/>
      <c r="J792"/>
      <c r="K792"/>
      <c r="L792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W792"/>
      <c r="AX792"/>
      <c r="AY792"/>
      <c r="AZ792"/>
    </row>
    <row r="793" spans="1:52" s="42" customFormat="1" x14ac:dyDescent="0.3">
      <c r="A793"/>
      <c r="B793"/>
      <c r="C793"/>
      <c r="D793"/>
      <c r="E793"/>
      <c r="F793" s="22"/>
      <c r="G793" s="22"/>
      <c r="H793" s="26"/>
      <c r="I793"/>
      <c r="J793"/>
      <c r="K793"/>
      <c r="L793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W793"/>
      <c r="AX793"/>
      <c r="AY793"/>
      <c r="AZ793"/>
    </row>
    <row r="794" spans="1:52" s="42" customFormat="1" x14ac:dyDescent="0.3">
      <c r="A794"/>
      <c r="B794"/>
      <c r="C794"/>
      <c r="D794"/>
      <c r="E794"/>
      <c r="F794" s="22"/>
      <c r="G794" s="22"/>
      <c r="H794" s="26"/>
      <c r="I794"/>
      <c r="J794"/>
      <c r="K794"/>
      <c r="L794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W794"/>
      <c r="AX794"/>
      <c r="AY794"/>
      <c r="AZ794"/>
    </row>
    <row r="795" spans="1:52" s="42" customFormat="1" x14ac:dyDescent="0.3">
      <c r="A795"/>
      <c r="B795"/>
      <c r="C795"/>
      <c r="D795"/>
      <c r="E795"/>
      <c r="F795" s="22"/>
      <c r="G795" s="22"/>
      <c r="H795" s="26"/>
      <c r="I795"/>
      <c r="J795"/>
      <c r="K795"/>
      <c r="L795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W795"/>
      <c r="AX795"/>
      <c r="AY795"/>
      <c r="AZ795"/>
    </row>
    <row r="796" spans="1:52" s="42" customFormat="1" x14ac:dyDescent="0.3">
      <c r="A796"/>
      <c r="B796"/>
      <c r="C796"/>
      <c r="D796"/>
      <c r="E796"/>
      <c r="F796" s="22"/>
      <c r="G796" s="22"/>
      <c r="H796" s="26"/>
      <c r="I796"/>
      <c r="J796"/>
      <c r="K796"/>
      <c r="L796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W796"/>
      <c r="AX796"/>
      <c r="AY796"/>
      <c r="AZ796"/>
    </row>
    <row r="797" spans="1:52" s="42" customFormat="1" x14ac:dyDescent="0.3">
      <c r="A797"/>
      <c r="B797"/>
      <c r="C797"/>
      <c r="D797"/>
      <c r="E797"/>
      <c r="F797" s="22"/>
      <c r="G797" s="22"/>
      <c r="H797" s="26"/>
      <c r="I797"/>
      <c r="J797"/>
      <c r="K797"/>
      <c r="L797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W797"/>
      <c r="AX797"/>
      <c r="AY797"/>
      <c r="AZ797"/>
    </row>
    <row r="798" spans="1:52" s="42" customFormat="1" x14ac:dyDescent="0.3">
      <c r="A798"/>
      <c r="B798"/>
      <c r="C798"/>
      <c r="D798"/>
      <c r="E798"/>
      <c r="F798" s="22"/>
      <c r="G798" s="22"/>
      <c r="H798" s="26"/>
      <c r="I798"/>
      <c r="J798"/>
      <c r="K798"/>
      <c r="L798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W798"/>
      <c r="AX798"/>
      <c r="AY798"/>
      <c r="AZ798"/>
    </row>
    <row r="799" spans="1:52" s="42" customFormat="1" x14ac:dyDescent="0.3">
      <c r="A799"/>
      <c r="B799"/>
      <c r="C799"/>
      <c r="D799"/>
      <c r="E799"/>
      <c r="F799" s="22"/>
      <c r="G799" s="22"/>
      <c r="H799" s="26"/>
      <c r="I799"/>
      <c r="J799"/>
      <c r="K799"/>
      <c r="L799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W799"/>
      <c r="AX799"/>
      <c r="AY799"/>
      <c r="AZ799"/>
    </row>
    <row r="800" spans="1:52" s="42" customFormat="1" x14ac:dyDescent="0.3">
      <c r="A800"/>
      <c r="B800"/>
      <c r="C800"/>
      <c r="D800"/>
      <c r="E800"/>
      <c r="F800" s="22"/>
      <c r="G800" s="22"/>
      <c r="H800" s="26"/>
      <c r="I800"/>
      <c r="J800"/>
      <c r="K800"/>
      <c r="L800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W800"/>
      <c r="AX800"/>
      <c r="AY800"/>
      <c r="AZ800"/>
    </row>
    <row r="801" spans="1:52" s="42" customFormat="1" x14ac:dyDescent="0.3">
      <c r="A801"/>
      <c r="B801"/>
      <c r="C801"/>
      <c r="D801"/>
      <c r="E801"/>
      <c r="F801" s="22"/>
      <c r="G801" s="22"/>
      <c r="H801" s="26"/>
      <c r="I801"/>
      <c r="J801"/>
      <c r="K801"/>
      <c r="L80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W801"/>
      <c r="AX801"/>
      <c r="AY801"/>
      <c r="AZ801"/>
    </row>
    <row r="802" spans="1:52" s="42" customFormat="1" x14ac:dyDescent="0.3">
      <c r="A802"/>
      <c r="B802"/>
      <c r="C802"/>
      <c r="D802"/>
      <c r="E802"/>
      <c r="F802" s="22"/>
      <c r="G802" s="22"/>
      <c r="H802" s="26"/>
      <c r="I802"/>
      <c r="J802"/>
      <c r="K802"/>
      <c r="L802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W802"/>
      <c r="AX802"/>
      <c r="AY802"/>
      <c r="AZ802"/>
    </row>
    <row r="803" spans="1:52" s="42" customFormat="1" x14ac:dyDescent="0.3">
      <c r="A803"/>
      <c r="B803"/>
      <c r="C803"/>
      <c r="D803"/>
      <c r="E803"/>
      <c r="F803" s="22"/>
      <c r="G803" s="22"/>
      <c r="H803" s="26"/>
      <c r="I803"/>
      <c r="J803"/>
      <c r="K803"/>
      <c r="L803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W803"/>
      <c r="AX803"/>
      <c r="AY803"/>
      <c r="AZ803"/>
    </row>
    <row r="804" spans="1:52" s="42" customFormat="1" x14ac:dyDescent="0.3">
      <c r="A804"/>
      <c r="B804"/>
      <c r="C804"/>
      <c r="D804"/>
      <c r="E804"/>
      <c r="F804" s="22"/>
      <c r="G804" s="22"/>
      <c r="H804" s="26"/>
      <c r="I804"/>
      <c r="J804"/>
      <c r="K804"/>
      <c r="L804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W804"/>
      <c r="AX804"/>
      <c r="AY804"/>
      <c r="AZ804"/>
    </row>
    <row r="805" spans="1:52" s="42" customFormat="1" x14ac:dyDescent="0.3">
      <c r="A805"/>
      <c r="B805"/>
      <c r="C805"/>
      <c r="D805"/>
      <c r="E805"/>
      <c r="F805" s="22"/>
      <c r="G805" s="22"/>
      <c r="H805" s="26"/>
      <c r="I805"/>
      <c r="J805"/>
      <c r="K805"/>
      <c r="L805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W805"/>
      <c r="AX805"/>
      <c r="AY805"/>
      <c r="AZ805"/>
    </row>
    <row r="806" spans="1:52" s="42" customFormat="1" x14ac:dyDescent="0.3">
      <c r="A806"/>
      <c r="B806"/>
      <c r="C806"/>
      <c r="D806"/>
      <c r="E806"/>
      <c r="F806" s="22"/>
      <c r="G806" s="22"/>
      <c r="H806" s="26"/>
      <c r="I806"/>
      <c r="J806"/>
      <c r="K806"/>
      <c r="L806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W806"/>
      <c r="AX806"/>
      <c r="AY806"/>
      <c r="AZ806"/>
    </row>
    <row r="807" spans="1:52" s="42" customFormat="1" x14ac:dyDescent="0.3">
      <c r="A807"/>
      <c r="B807"/>
      <c r="C807"/>
      <c r="D807"/>
      <c r="E807"/>
      <c r="F807" s="22"/>
      <c r="G807" s="22"/>
      <c r="H807" s="26"/>
      <c r="I807"/>
      <c r="J807"/>
      <c r="K807"/>
      <c r="L807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W807"/>
      <c r="AX807"/>
      <c r="AY807"/>
      <c r="AZ807"/>
    </row>
    <row r="808" spans="1:52" s="42" customFormat="1" x14ac:dyDescent="0.3">
      <c r="A808"/>
      <c r="B808"/>
      <c r="C808"/>
      <c r="D808"/>
      <c r="E808"/>
      <c r="F808" s="22"/>
      <c r="G808" s="22"/>
      <c r="H808" s="26"/>
      <c r="I808"/>
      <c r="J808"/>
      <c r="K808"/>
      <c r="L808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W808"/>
      <c r="AX808"/>
      <c r="AY808"/>
      <c r="AZ808"/>
    </row>
    <row r="809" spans="1:52" s="42" customFormat="1" x14ac:dyDescent="0.3">
      <c r="A809"/>
      <c r="B809"/>
      <c r="C809"/>
      <c r="D809"/>
      <c r="E809"/>
      <c r="F809" s="22"/>
      <c r="G809" s="22"/>
      <c r="H809" s="26"/>
      <c r="I809"/>
      <c r="J809"/>
      <c r="K809"/>
      <c r="L809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W809"/>
      <c r="AX809"/>
      <c r="AY809"/>
      <c r="AZ809"/>
    </row>
    <row r="810" spans="1:52" s="42" customFormat="1" x14ac:dyDescent="0.3">
      <c r="A810"/>
      <c r="B810"/>
      <c r="C810"/>
      <c r="D810"/>
      <c r="E810"/>
      <c r="F810" s="22"/>
      <c r="G810" s="22"/>
      <c r="H810" s="26"/>
      <c r="I810"/>
      <c r="J810"/>
      <c r="K810"/>
      <c r="L810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W810"/>
      <c r="AX810"/>
      <c r="AY810"/>
      <c r="AZ810"/>
    </row>
    <row r="811" spans="1:52" s="42" customFormat="1" x14ac:dyDescent="0.3">
      <c r="A811"/>
      <c r="B811"/>
      <c r="C811"/>
      <c r="D811"/>
      <c r="E811"/>
      <c r="F811" s="22"/>
      <c r="G811" s="22"/>
      <c r="H811" s="26"/>
      <c r="I811"/>
      <c r="J811"/>
      <c r="K811"/>
      <c r="L81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W811"/>
      <c r="AX811"/>
      <c r="AY811"/>
      <c r="AZ811"/>
    </row>
    <row r="812" spans="1:52" s="42" customFormat="1" x14ac:dyDescent="0.3">
      <c r="A812"/>
      <c r="B812"/>
      <c r="C812"/>
      <c r="D812"/>
      <c r="E812"/>
      <c r="F812" s="22"/>
      <c r="G812" s="22"/>
      <c r="H812" s="26"/>
      <c r="I812"/>
      <c r="J812"/>
      <c r="K812"/>
      <c r="L812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W812"/>
      <c r="AX812"/>
      <c r="AY812"/>
      <c r="AZ812"/>
    </row>
    <row r="813" spans="1:52" s="42" customFormat="1" x14ac:dyDescent="0.3">
      <c r="A813"/>
      <c r="B813"/>
      <c r="C813"/>
      <c r="D813"/>
      <c r="E813"/>
      <c r="F813" s="22"/>
      <c r="G813" s="22"/>
      <c r="H813" s="26"/>
      <c r="I813"/>
      <c r="J813"/>
      <c r="K813"/>
      <c r="L813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W813"/>
      <c r="AX813"/>
      <c r="AY813"/>
      <c r="AZ813"/>
    </row>
    <row r="814" spans="1:52" s="42" customFormat="1" x14ac:dyDescent="0.3">
      <c r="A814"/>
      <c r="B814"/>
      <c r="C814"/>
      <c r="D814"/>
      <c r="E814"/>
      <c r="F814" s="22"/>
      <c r="G814" s="22"/>
      <c r="H814" s="26"/>
      <c r="I814"/>
      <c r="J814"/>
      <c r="K814"/>
      <c r="L814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W814"/>
      <c r="AX814"/>
      <c r="AY814"/>
      <c r="AZ814"/>
    </row>
    <row r="815" spans="1:52" s="42" customFormat="1" x14ac:dyDescent="0.3">
      <c r="A815"/>
      <c r="B815"/>
      <c r="C815"/>
      <c r="D815"/>
      <c r="E815"/>
      <c r="F815" s="22"/>
      <c r="G815" s="22"/>
      <c r="H815" s="26"/>
      <c r="I815"/>
      <c r="J815"/>
      <c r="K815"/>
      <c r="L815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W815"/>
      <c r="AX815"/>
      <c r="AY815"/>
      <c r="AZ815"/>
    </row>
    <row r="816" spans="1:52" s="42" customFormat="1" x14ac:dyDescent="0.3">
      <c r="A816"/>
      <c r="B816"/>
      <c r="C816"/>
      <c r="D816"/>
      <c r="E816"/>
      <c r="F816" s="22"/>
      <c r="G816" s="22"/>
      <c r="H816" s="26"/>
      <c r="I816"/>
      <c r="J816"/>
      <c r="K816"/>
      <c r="L816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W816"/>
      <c r="AX816"/>
      <c r="AY816"/>
      <c r="AZ816"/>
    </row>
    <row r="817" spans="1:52" s="42" customFormat="1" x14ac:dyDescent="0.3">
      <c r="A817"/>
      <c r="B817"/>
      <c r="C817"/>
      <c r="D817"/>
      <c r="E817"/>
      <c r="F817" s="22"/>
      <c r="G817" s="22"/>
      <c r="H817" s="26"/>
      <c r="I817"/>
      <c r="J817"/>
      <c r="K817"/>
      <c r="L817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W817"/>
      <c r="AX817"/>
      <c r="AY817"/>
      <c r="AZ817"/>
    </row>
    <row r="818" spans="1:52" s="42" customFormat="1" x14ac:dyDescent="0.3">
      <c r="A818"/>
      <c r="B818"/>
      <c r="C818"/>
      <c r="D818"/>
      <c r="E818"/>
      <c r="F818" s="22"/>
      <c r="G818" s="22"/>
      <c r="H818" s="26"/>
      <c r="I818"/>
      <c r="J818"/>
      <c r="K818"/>
      <c r="L818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W818"/>
      <c r="AX818"/>
      <c r="AY818"/>
      <c r="AZ818"/>
    </row>
    <row r="819" spans="1:52" s="42" customFormat="1" x14ac:dyDescent="0.3">
      <c r="A819"/>
      <c r="B819"/>
      <c r="C819"/>
      <c r="D819"/>
      <c r="E819"/>
      <c r="F819" s="22"/>
      <c r="G819" s="22"/>
      <c r="H819" s="26"/>
      <c r="I819"/>
      <c r="J819"/>
      <c r="K819"/>
      <c r="L819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W819"/>
      <c r="AX819"/>
      <c r="AY819"/>
      <c r="AZ819"/>
    </row>
    <row r="820" spans="1:52" s="42" customFormat="1" x14ac:dyDescent="0.3">
      <c r="A820"/>
      <c r="B820"/>
      <c r="C820"/>
      <c r="D820"/>
      <c r="E820"/>
      <c r="F820" s="22"/>
      <c r="G820" s="22"/>
      <c r="H820" s="26"/>
      <c r="I820"/>
      <c r="J820"/>
      <c r="K820"/>
      <c r="L820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W820"/>
      <c r="AX820"/>
      <c r="AY820"/>
      <c r="AZ820"/>
    </row>
    <row r="821" spans="1:52" s="42" customFormat="1" x14ac:dyDescent="0.3">
      <c r="A821"/>
      <c r="B821"/>
      <c r="C821"/>
      <c r="D821"/>
      <c r="E821"/>
      <c r="F821" s="22"/>
      <c r="G821" s="22"/>
      <c r="H821" s="26"/>
      <c r="I821"/>
      <c r="J821"/>
      <c r="K821"/>
      <c r="L82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W821"/>
      <c r="AX821"/>
      <c r="AY821"/>
      <c r="AZ821"/>
    </row>
    <row r="822" spans="1:52" s="42" customFormat="1" x14ac:dyDescent="0.3">
      <c r="A822"/>
      <c r="B822"/>
      <c r="C822"/>
      <c r="D822"/>
      <c r="E822"/>
      <c r="F822" s="22"/>
      <c r="G822" s="22"/>
      <c r="H822" s="26"/>
      <c r="I822"/>
      <c r="J822"/>
      <c r="K822"/>
      <c r="L822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W822"/>
      <c r="AX822"/>
      <c r="AY822"/>
      <c r="AZ822"/>
    </row>
    <row r="823" spans="1:52" s="42" customFormat="1" x14ac:dyDescent="0.3">
      <c r="A823"/>
      <c r="B823"/>
      <c r="C823"/>
      <c r="D823"/>
      <c r="E823"/>
      <c r="F823" s="22"/>
      <c r="G823" s="22"/>
      <c r="H823" s="26"/>
      <c r="I823"/>
      <c r="J823"/>
      <c r="K823"/>
      <c r="L823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W823"/>
      <c r="AX823"/>
      <c r="AY823"/>
      <c r="AZ823"/>
    </row>
    <row r="824" spans="1:52" s="42" customFormat="1" x14ac:dyDescent="0.3">
      <c r="A824"/>
      <c r="B824"/>
      <c r="C824"/>
      <c r="D824"/>
      <c r="E824"/>
      <c r="F824" s="22"/>
      <c r="G824" s="22"/>
      <c r="H824" s="26"/>
      <c r="I824"/>
      <c r="J824"/>
      <c r="K824"/>
      <c r="L824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W824"/>
      <c r="AX824"/>
      <c r="AY824"/>
      <c r="AZ824"/>
    </row>
    <row r="825" spans="1:52" s="42" customFormat="1" x14ac:dyDescent="0.3">
      <c r="A825"/>
      <c r="B825"/>
      <c r="C825"/>
      <c r="D825"/>
      <c r="E825"/>
      <c r="F825" s="22"/>
      <c r="G825" s="22"/>
      <c r="H825" s="26"/>
      <c r="I825"/>
      <c r="J825"/>
      <c r="K825"/>
      <c r="L825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W825"/>
      <c r="AX825"/>
      <c r="AY825"/>
      <c r="AZ825"/>
    </row>
    <row r="826" spans="1:52" s="42" customFormat="1" x14ac:dyDescent="0.3">
      <c r="A826"/>
      <c r="B826"/>
      <c r="C826"/>
      <c r="D826"/>
      <c r="E826"/>
      <c r="F826" s="22"/>
      <c r="G826" s="22"/>
      <c r="H826" s="26"/>
      <c r="I826"/>
      <c r="J826"/>
      <c r="K826"/>
      <c r="L826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W826"/>
      <c r="AX826"/>
      <c r="AY826"/>
      <c r="AZ826"/>
    </row>
    <row r="827" spans="1:52" s="42" customFormat="1" x14ac:dyDescent="0.3">
      <c r="A827"/>
      <c r="B827"/>
      <c r="C827"/>
      <c r="D827"/>
      <c r="E827"/>
      <c r="F827" s="22"/>
      <c r="G827" s="22"/>
      <c r="H827" s="26"/>
      <c r="I827"/>
      <c r="J827"/>
      <c r="K827"/>
      <c r="L827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W827"/>
      <c r="AX827"/>
      <c r="AY827"/>
      <c r="AZ827"/>
    </row>
    <row r="828" spans="1:52" s="42" customFormat="1" x14ac:dyDescent="0.3">
      <c r="A828"/>
      <c r="B828"/>
      <c r="C828"/>
      <c r="D828"/>
      <c r="E828"/>
      <c r="F828" s="22"/>
      <c r="G828" s="22"/>
      <c r="H828" s="26"/>
      <c r="I828"/>
      <c r="J828"/>
      <c r="K828"/>
      <c r="L828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W828"/>
      <c r="AX828"/>
      <c r="AY828"/>
      <c r="AZ828"/>
    </row>
    <row r="829" spans="1:52" s="42" customFormat="1" x14ac:dyDescent="0.3">
      <c r="A829"/>
      <c r="B829"/>
      <c r="C829"/>
      <c r="D829"/>
      <c r="E829"/>
      <c r="F829" s="22"/>
      <c r="G829" s="22"/>
      <c r="H829" s="26"/>
      <c r="I829"/>
      <c r="J829"/>
      <c r="K829"/>
      <c r="L829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W829"/>
      <c r="AX829"/>
      <c r="AY829"/>
      <c r="AZ829"/>
    </row>
    <row r="830" spans="1:52" s="42" customFormat="1" x14ac:dyDescent="0.3">
      <c r="A830"/>
      <c r="B830"/>
      <c r="C830"/>
      <c r="D830"/>
      <c r="E830"/>
      <c r="F830" s="22"/>
      <c r="G830" s="22"/>
      <c r="H830" s="26"/>
      <c r="I830"/>
      <c r="J830"/>
      <c r="K830"/>
      <c r="L830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W830"/>
      <c r="AX830"/>
      <c r="AY830"/>
      <c r="AZ830"/>
    </row>
    <row r="831" spans="1:52" s="42" customFormat="1" x14ac:dyDescent="0.3">
      <c r="A831"/>
      <c r="B831"/>
      <c r="C831"/>
      <c r="D831"/>
      <c r="E831"/>
      <c r="F831" s="22"/>
      <c r="G831" s="22"/>
      <c r="H831" s="26"/>
      <c r="I831"/>
      <c r="J831"/>
      <c r="K831"/>
      <c r="L8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W831"/>
      <c r="AX831"/>
      <c r="AY831"/>
      <c r="AZ831"/>
    </row>
    <row r="832" spans="1:52" s="42" customFormat="1" x14ac:dyDescent="0.3">
      <c r="A832"/>
      <c r="B832"/>
      <c r="C832"/>
      <c r="D832"/>
      <c r="E832"/>
      <c r="F832" s="22"/>
      <c r="G832" s="22"/>
      <c r="H832" s="26"/>
      <c r="I832"/>
      <c r="J832"/>
      <c r="K832"/>
      <c r="L832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W832"/>
      <c r="AX832"/>
      <c r="AY832"/>
      <c r="AZ832"/>
    </row>
    <row r="833" spans="1:52" s="42" customFormat="1" x14ac:dyDescent="0.3">
      <c r="A833"/>
      <c r="B833"/>
      <c r="C833"/>
      <c r="D833"/>
      <c r="E833"/>
      <c r="F833" s="22"/>
      <c r="G833" s="22"/>
      <c r="H833" s="26"/>
      <c r="I833"/>
      <c r="J833"/>
      <c r="K833"/>
      <c r="L833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W833"/>
      <c r="AX833"/>
      <c r="AY833"/>
      <c r="AZ833"/>
    </row>
    <row r="834" spans="1:52" s="42" customFormat="1" x14ac:dyDescent="0.3">
      <c r="A834"/>
      <c r="B834"/>
      <c r="C834"/>
      <c r="D834"/>
      <c r="E834"/>
      <c r="F834" s="22"/>
      <c r="G834" s="22"/>
      <c r="H834" s="26"/>
      <c r="I834"/>
      <c r="J834"/>
      <c r="K834"/>
      <c r="L834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W834"/>
      <c r="AX834"/>
      <c r="AY834"/>
      <c r="AZ834"/>
    </row>
    <row r="835" spans="1:52" s="42" customFormat="1" x14ac:dyDescent="0.3">
      <c r="A835"/>
      <c r="B835"/>
      <c r="C835"/>
      <c r="D835"/>
      <c r="E835"/>
      <c r="F835" s="22"/>
      <c r="G835" s="22"/>
      <c r="H835" s="26"/>
      <c r="I835"/>
      <c r="J835"/>
      <c r="K835"/>
      <c r="L835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W835"/>
      <c r="AX835"/>
      <c r="AY835"/>
      <c r="AZ835"/>
    </row>
    <row r="836" spans="1:52" s="42" customFormat="1" x14ac:dyDescent="0.3">
      <c r="A836"/>
      <c r="B836"/>
      <c r="C836"/>
      <c r="D836"/>
      <c r="E836"/>
      <c r="F836" s="22"/>
      <c r="G836" s="22"/>
      <c r="H836" s="26"/>
      <c r="I836"/>
      <c r="J836"/>
      <c r="K836"/>
      <c r="L836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W836"/>
      <c r="AX836"/>
      <c r="AY836"/>
      <c r="AZ836"/>
    </row>
    <row r="837" spans="1:52" s="42" customFormat="1" x14ac:dyDescent="0.3">
      <c r="A837"/>
      <c r="B837"/>
      <c r="C837"/>
      <c r="D837"/>
      <c r="E837"/>
      <c r="F837" s="22"/>
      <c r="G837" s="22"/>
      <c r="H837" s="26"/>
      <c r="I837"/>
      <c r="J837"/>
      <c r="K837"/>
      <c r="L837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W837"/>
      <c r="AX837"/>
      <c r="AY837"/>
      <c r="AZ837"/>
    </row>
    <row r="838" spans="1:52" s="42" customFormat="1" x14ac:dyDescent="0.3">
      <c r="A838"/>
      <c r="B838"/>
      <c r="C838"/>
      <c r="D838"/>
      <c r="E838"/>
      <c r="F838" s="22"/>
      <c r="G838" s="22"/>
      <c r="H838" s="26"/>
      <c r="I838"/>
      <c r="J838"/>
      <c r="K838"/>
      <c r="L838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W838"/>
      <c r="AX838"/>
      <c r="AY838"/>
      <c r="AZ838"/>
    </row>
    <row r="839" spans="1:52" s="42" customFormat="1" x14ac:dyDescent="0.3">
      <c r="A839"/>
      <c r="B839"/>
      <c r="C839"/>
      <c r="D839"/>
      <c r="E839"/>
      <c r="F839" s="22"/>
      <c r="G839" s="22"/>
      <c r="H839" s="26"/>
      <c r="I839"/>
      <c r="J839"/>
      <c r="K839"/>
      <c r="L839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W839"/>
      <c r="AX839"/>
      <c r="AY839"/>
      <c r="AZ839"/>
    </row>
    <row r="840" spans="1:52" s="42" customFormat="1" x14ac:dyDescent="0.3">
      <c r="A840"/>
      <c r="B840"/>
      <c r="C840"/>
      <c r="D840"/>
      <c r="E840"/>
      <c r="F840" s="22"/>
      <c r="G840" s="22"/>
      <c r="H840" s="26"/>
      <c r="I840"/>
      <c r="J840"/>
      <c r="K840"/>
      <c r="L840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W840"/>
      <c r="AX840"/>
      <c r="AY840"/>
      <c r="AZ840"/>
    </row>
    <row r="841" spans="1:52" s="42" customFormat="1" x14ac:dyDescent="0.3">
      <c r="A841"/>
      <c r="B841"/>
      <c r="C841"/>
      <c r="D841"/>
      <c r="E841"/>
      <c r="F841" s="22"/>
      <c r="G841" s="22"/>
      <c r="H841" s="26"/>
      <c r="I841"/>
      <c r="J841"/>
      <c r="K841"/>
      <c r="L84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W841"/>
      <c r="AX841"/>
      <c r="AY841"/>
      <c r="AZ841"/>
    </row>
    <row r="842" spans="1:52" s="42" customFormat="1" x14ac:dyDescent="0.3">
      <c r="A842"/>
      <c r="B842"/>
      <c r="C842"/>
      <c r="D842"/>
      <c r="E842"/>
      <c r="F842" s="22"/>
      <c r="G842" s="22"/>
      <c r="H842" s="26"/>
      <c r="I842"/>
      <c r="J842"/>
      <c r="K842"/>
      <c r="L842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W842"/>
      <c r="AX842"/>
      <c r="AY842"/>
      <c r="AZ842"/>
    </row>
    <row r="843" spans="1:52" s="42" customFormat="1" x14ac:dyDescent="0.3">
      <c r="A843"/>
      <c r="B843"/>
      <c r="C843"/>
      <c r="D843"/>
      <c r="E843"/>
      <c r="F843" s="22"/>
      <c r="G843" s="22"/>
      <c r="H843" s="26"/>
      <c r="I843"/>
      <c r="J843"/>
      <c r="K843"/>
      <c r="L843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W843"/>
      <c r="AX843"/>
      <c r="AY843"/>
      <c r="AZ843"/>
    </row>
    <row r="844" spans="1:52" s="42" customFormat="1" x14ac:dyDescent="0.3">
      <c r="A844"/>
      <c r="B844"/>
      <c r="C844"/>
      <c r="D844"/>
      <c r="E844"/>
      <c r="F844" s="22"/>
      <c r="G844" s="22"/>
      <c r="H844" s="26"/>
      <c r="I844"/>
      <c r="J844"/>
      <c r="K844"/>
      <c r="L844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W844"/>
      <c r="AX844"/>
      <c r="AY844"/>
      <c r="AZ844"/>
    </row>
    <row r="845" spans="1:52" s="42" customFormat="1" x14ac:dyDescent="0.3">
      <c r="A845"/>
      <c r="B845"/>
      <c r="C845"/>
      <c r="D845"/>
      <c r="E845"/>
      <c r="F845" s="22"/>
      <c r="G845" s="22"/>
      <c r="H845" s="26"/>
      <c r="I845"/>
      <c r="J845"/>
      <c r="K845"/>
      <c r="L845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W845"/>
      <c r="AX845"/>
      <c r="AY845"/>
      <c r="AZ845"/>
    </row>
    <row r="846" spans="1:52" s="42" customFormat="1" x14ac:dyDescent="0.3">
      <c r="A846"/>
      <c r="B846"/>
      <c r="C846"/>
      <c r="D846"/>
      <c r="E846"/>
      <c r="F846" s="22"/>
      <c r="G846" s="22"/>
      <c r="H846" s="26"/>
      <c r="I846"/>
      <c r="J846"/>
      <c r="K846"/>
      <c r="L846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W846"/>
      <c r="AX846"/>
      <c r="AY846"/>
      <c r="AZ846"/>
    </row>
    <row r="847" spans="1:52" s="42" customFormat="1" x14ac:dyDescent="0.3">
      <c r="A847"/>
      <c r="B847"/>
      <c r="C847"/>
      <c r="D847"/>
      <c r="E847"/>
      <c r="F847" s="22"/>
      <c r="G847" s="22"/>
      <c r="H847" s="26"/>
      <c r="I847"/>
      <c r="J847"/>
      <c r="K847"/>
      <c r="L847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W847"/>
      <c r="AX847"/>
      <c r="AY847"/>
      <c r="AZ847"/>
    </row>
    <row r="848" spans="1:52" s="42" customFormat="1" x14ac:dyDescent="0.3">
      <c r="A848"/>
      <c r="B848"/>
      <c r="C848"/>
      <c r="D848"/>
      <c r="E848"/>
      <c r="F848" s="22"/>
      <c r="G848" s="22"/>
      <c r="H848" s="26"/>
      <c r="I848"/>
      <c r="J848"/>
      <c r="K848"/>
      <c r="L848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W848"/>
      <c r="AX848"/>
      <c r="AY848"/>
      <c r="AZ848"/>
    </row>
    <row r="849" spans="1:52" s="42" customFormat="1" x14ac:dyDescent="0.3">
      <c r="A849"/>
      <c r="B849"/>
      <c r="C849"/>
      <c r="D849"/>
      <c r="E849"/>
      <c r="F849" s="22"/>
      <c r="G849" s="22"/>
      <c r="H849" s="26"/>
      <c r="I849"/>
      <c r="J849"/>
      <c r="K849"/>
      <c r="L849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W849"/>
      <c r="AX849"/>
      <c r="AY849"/>
      <c r="AZ849"/>
    </row>
    <row r="850" spans="1:52" s="42" customFormat="1" x14ac:dyDescent="0.3">
      <c r="A850"/>
      <c r="B850"/>
      <c r="C850"/>
      <c r="D850"/>
      <c r="E850"/>
      <c r="F850" s="22"/>
      <c r="G850" s="22"/>
      <c r="H850" s="26"/>
      <c r="I850"/>
      <c r="J850"/>
      <c r="K850"/>
      <c r="L850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W850"/>
      <c r="AX850"/>
      <c r="AY850"/>
      <c r="AZ850"/>
    </row>
    <row r="851" spans="1:52" s="42" customFormat="1" x14ac:dyDescent="0.3">
      <c r="A851"/>
      <c r="B851"/>
      <c r="C851"/>
      <c r="D851"/>
      <c r="E851"/>
      <c r="F851" s="22"/>
      <c r="G851" s="22"/>
      <c r="H851" s="26"/>
      <c r="I851"/>
      <c r="J851"/>
      <c r="K851"/>
      <c r="L85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W851"/>
      <c r="AX851"/>
      <c r="AY851"/>
      <c r="AZ851"/>
    </row>
    <row r="852" spans="1:52" s="42" customFormat="1" x14ac:dyDescent="0.3">
      <c r="A852"/>
      <c r="B852"/>
      <c r="C852"/>
      <c r="D852"/>
      <c r="E852"/>
      <c r="F852" s="22"/>
      <c r="G852" s="22"/>
      <c r="H852" s="26"/>
      <c r="I852"/>
      <c r="J852"/>
      <c r="K852"/>
      <c r="L852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W852"/>
      <c r="AX852"/>
      <c r="AY852"/>
      <c r="AZ852"/>
    </row>
    <row r="853" spans="1:52" s="42" customFormat="1" x14ac:dyDescent="0.3">
      <c r="A853"/>
      <c r="B853"/>
      <c r="C853"/>
      <c r="D853"/>
      <c r="E853"/>
      <c r="F853" s="22"/>
      <c r="G853" s="22"/>
      <c r="H853" s="26"/>
      <c r="I853"/>
      <c r="J853"/>
      <c r="K853"/>
      <c r="L853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W853"/>
      <c r="AX853"/>
      <c r="AY853"/>
      <c r="AZ853"/>
    </row>
    <row r="854" spans="1:52" s="42" customFormat="1" x14ac:dyDescent="0.3">
      <c r="A854"/>
      <c r="B854"/>
      <c r="C854"/>
      <c r="D854"/>
      <c r="E854"/>
      <c r="F854" s="22"/>
      <c r="G854" s="22"/>
      <c r="H854" s="26"/>
      <c r="I854"/>
      <c r="J854"/>
      <c r="K854"/>
      <c r="L854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W854"/>
      <c r="AX854"/>
      <c r="AY854"/>
      <c r="AZ854"/>
    </row>
    <row r="855" spans="1:52" s="42" customFormat="1" x14ac:dyDescent="0.3">
      <c r="A855"/>
      <c r="B855"/>
      <c r="C855"/>
      <c r="D855"/>
      <c r="E855"/>
      <c r="F855" s="22"/>
      <c r="G855" s="22"/>
      <c r="H855" s="26"/>
      <c r="I855"/>
      <c r="J855"/>
      <c r="K855"/>
      <c r="L855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W855"/>
      <c r="AX855"/>
      <c r="AY855"/>
      <c r="AZ855"/>
    </row>
    <row r="856" spans="1:52" s="42" customFormat="1" x14ac:dyDescent="0.3">
      <c r="A856"/>
      <c r="B856"/>
      <c r="C856"/>
      <c r="D856"/>
      <c r="E856"/>
      <c r="F856" s="22"/>
      <c r="G856" s="22"/>
      <c r="H856" s="26"/>
      <c r="I856"/>
      <c r="J856"/>
      <c r="K856"/>
      <c r="L856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W856"/>
      <c r="AX856"/>
      <c r="AY856"/>
      <c r="AZ856"/>
    </row>
    <row r="857" spans="1:52" s="42" customFormat="1" x14ac:dyDescent="0.3">
      <c r="A857"/>
      <c r="B857"/>
      <c r="C857"/>
      <c r="D857"/>
      <c r="E857"/>
      <c r="F857" s="22"/>
      <c r="G857" s="22"/>
      <c r="H857" s="26"/>
      <c r="I857"/>
      <c r="J857"/>
      <c r="K857"/>
      <c r="L857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W857"/>
      <c r="AX857"/>
      <c r="AY857"/>
      <c r="AZ857"/>
    </row>
    <row r="858" spans="1:52" s="42" customFormat="1" x14ac:dyDescent="0.3">
      <c r="A858"/>
      <c r="B858"/>
      <c r="C858"/>
      <c r="D858"/>
      <c r="E858"/>
      <c r="F858" s="22"/>
      <c r="G858" s="22"/>
      <c r="H858" s="26"/>
      <c r="I858"/>
      <c r="J858"/>
      <c r="K858"/>
      <c r="L858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W858"/>
      <c r="AX858"/>
      <c r="AY858"/>
      <c r="AZ858"/>
    </row>
    <row r="859" spans="1:52" s="42" customFormat="1" x14ac:dyDescent="0.3">
      <c r="A859"/>
      <c r="B859"/>
      <c r="C859"/>
      <c r="D859"/>
      <c r="E859"/>
      <c r="F859" s="22"/>
      <c r="G859" s="22"/>
      <c r="H859" s="26"/>
      <c r="I859"/>
      <c r="J859"/>
      <c r="K859"/>
      <c r="L859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W859"/>
      <c r="AX859"/>
      <c r="AY859"/>
      <c r="AZ859"/>
    </row>
    <row r="860" spans="1:52" s="42" customFormat="1" x14ac:dyDescent="0.3">
      <c r="A860"/>
      <c r="B860"/>
      <c r="C860"/>
      <c r="D860"/>
      <c r="E860"/>
      <c r="F860" s="22"/>
      <c r="G860" s="22"/>
      <c r="H860" s="26"/>
      <c r="I860"/>
      <c r="J860"/>
      <c r="K860"/>
      <c r="L860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W860"/>
      <c r="AX860"/>
      <c r="AY860"/>
      <c r="AZ860"/>
    </row>
    <row r="861" spans="1:52" s="42" customFormat="1" x14ac:dyDescent="0.3">
      <c r="A861"/>
      <c r="B861"/>
      <c r="C861"/>
      <c r="D861"/>
      <c r="E861"/>
      <c r="F861" s="22"/>
      <c r="G861" s="22"/>
      <c r="H861" s="26"/>
      <c r="I861"/>
      <c r="J861"/>
      <c r="K861"/>
      <c r="L86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W861"/>
      <c r="AX861"/>
      <c r="AY861"/>
      <c r="AZ861"/>
    </row>
    <row r="862" spans="1:52" s="42" customFormat="1" x14ac:dyDescent="0.3">
      <c r="A862"/>
      <c r="B862"/>
      <c r="C862"/>
      <c r="D862"/>
      <c r="E862"/>
      <c r="F862" s="22"/>
      <c r="G862" s="22"/>
      <c r="H862" s="26"/>
      <c r="I862"/>
      <c r="J862"/>
      <c r="K862"/>
      <c r="L862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W862"/>
      <c r="AX862"/>
      <c r="AY862"/>
      <c r="AZ862"/>
    </row>
    <row r="863" spans="1:52" s="42" customFormat="1" x14ac:dyDescent="0.3">
      <c r="A863"/>
      <c r="B863"/>
      <c r="C863"/>
      <c r="D863"/>
      <c r="E863"/>
      <c r="F863" s="22"/>
      <c r="G863" s="22"/>
      <c r="H863" s="26"/>
      <c r="I863"/>
      <c r="J863"/>
      <c r="K863"/>
      <c r="L863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W863"/>
      <c r="AX863"/>
      <c r="AY863"/>
      <c r="AZ863"/>
    </row>
    <row r="864" spans="1:52" s="42" customFormat="1" x14ac:dyDescent="0.3">
      <c r="A864"/>
      <c r="B864"/>
      <c r="C864"/>
      <c r="D864"/>
      <c r="E864"/>
      <c r="F864" s="22"/>
      <c r="G864" s="22"/>
      <c r="H864" s="26"/>
      <c r="I864"/>
      <c r="J864"/>
      <c r="K864"/>
      <c r="L864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W864"/>
      <c r="AX864"/>
      <c r="AY864"/>
      <c r="AZ864"/>
    </row>
    <row r="865" spans="1:52" s="42" customFormat="1" x14ac:dyDescent="0.3">
      <c r="A865"/>
      <c r="B865"/>
      <c r="C865"/>
      <c r="D865"/>
      <c r="E865"/>
      <c r="F865" s="22"/>
      <c r="G865" s="22"/>
      <c r="H865" s="26"/>
      <c r="I865"/>
      <c r="J865"/>
      <c r="K865"/>
      <c r="L865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W865"/>
      <c r="AX865"/>
      <c r="AY865"/>
      <c r="AZ865"/>
    </row>
    <row r="866" spans="1:52" s="42" customFormat="1" x14ac:dyDescent="0.3">
      <c r="A866"/>
      <c r="B866"/>
      <c r="C866"/>
      <c r="D866"/>
      <c r="E866"/>
      <c r="F866" s="22"/>
      <c r="G866" s="22"/>
      <c r="H866" s="26"/>
      <c r="I866"/>
      <c r="J866"/>
      <c r="K866"/>
      <c r="L866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W866"/>
      <c r="AX866"/>
      <c r="AY866"/>
      <c r="AZ866"/>
    </row>
    <row r="867" spans="1:52" s="42" customFormat="1" x14ac:dyDescent="0.3">
      <c r="A867"/>
      <c r="B867"/>
      <c r="C867"/>
      <c r="D867"/>
      <c r="E867"/>
      <c r="F867" s="22"/>
      <c r="G867" s="22"/>
      <c r="H867" s="26"/>
      <c r="I867"/>
      <c r="J867"/>
      <c r="K867"/>
      <c r="L867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W867"/>
      <c r="AX867"/>
      <c r="AY867"/>
      <c r="AZ867"/>
    </row>
    <row r="868" spans="1:52" s="42" customFormat="1" x14ac:dyDescent="0.3">
      <c r="A868"/>
      <c r="B868"/>
      <c r="C868"/>
      <c r="D868"/>
      <c r="E868"/>
      <c r="F868" s="22"/>
      <c r="G868" s="22"/>
      <c r="H868" s="26"/>
      <c r="I868"/>
      <c r="J868"/>
      <c r="K868"/>
      <c r="L868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W868"/>
      <c r="AX868"/>
      <c r="AY868"/>
      <c r="AZ868"/>
    </row>
    <row r="869" spans="1:52" s="42" customFormat="1" x14ac:dyDescent="0.3">
      <c r="A869"/>
      <c r="B869"/>
      <c r="C869"/>
      <c r="D869"/>
      <c r="E869"/>
      <c r="F869" s="22"/>
      <c r="G869" s="22"/>
      <c r="H869" s="26"/>
      <c r="I869"/>
      <c r="J869"/>
      <c r="K869"/>
      <c r="L869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W869"/>
      <c r="AX869"/>
      <c r="AY869"/>
      <c r="AZ869"/>
    </row>
    <row r="870" spans="1:52" s="42" customFormat="1" x14ac:dyDescent="0.3">
      <c r="A870"/>
      <c r="B870"/>
      <c r="C870"/>
      <c r="D870"/>
      <c r="E870"/>
      <c r="F870" s="22"/>
      <c r="G870" s="22"/>
      <c r="H870" s="26"/>
      <c r="I870"/>
      <c r="J870"/>
      <c r="K870"/>
      <c r="L870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W870"/>
      <c r="AX870"/>
      <c r="AY870"/>
      <c r="AZ870"/>
    </row>
    <row r="871" spans="1:52" s="42" customFormat="1" x14ac:dyDescent="0.3">
      <c r="A871"/>
      <c r="B871"/>
      <c r="C871"/>
      <c r="D871"/>
      <c r="E871"/>
      <c r="F871" s="22"/>
      <c r="G871" s="22"/>
      <c r="H871" s="26"/>
      <c r="I871"/>
      <c r="J871"/>
      <c r="K871"/>
      <c r="L87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W871"/>
      <c r="AX871"/>
      <c r="AY871"/>
      <c r="AZ871"/>
    </row>
    <row r="872" spans="1:52" s="42" customFormat="1" x14ac:dyDescent="0.3">
      <c r="A872"/>
      <c r="B872"/>
      <c r="C872"/>
      <c r="D872"/>
      <c r="E872"/>
      <c r="F872" s="22"/>
      <c r="G872" s="22"/>
      <c r="H872" s="26"/>
      <c r="I872"/>
      <c r="J872"/>
      <c r="K872"/>
      <c r="L872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W872"/>
      <c r="AX872"/>
      <c r="AY872"/>
      <c r="AZ872"/>
    </row>
    <row r="873" spans="1:52" s="42" customFormat="1" x14ac:dyDescent="0.3">
      <c r="A873"/>
      <c r="B873"/>
      <c r="C873"/>
      <c r="D873"/>
      <c r="E873"/>
      <c r="F873" s="22"/>
      <c r="G873" s="22"/>
      <c r="H873" s="26"/>
      <c r="I873"/>
      <c r="J873"/>
      <c r="K873"/>
      <c r="L873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W873"/>
      <c r="AX873"/>
      <c r="AY873"/>
      <c r="AZ873"/>
    </row>
    <row r="874" spans="1:52" s="42" customFormat="1" x14ac:dyDescent="0.3">
      <c r="A874"/>
      <c r="B874"/>
      <c r="C874"/>
      <c r="D874"/>
      <c r="E874"/>
      <c r="F874" s="22"/>
      <c r="G874" s="22"/>
      <c r="H874" s="26"/>
      <c r="I874"/>
      <c r="J874"/>
      <c r="K874"/>
      <c r="L874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W874"/>
      <c r="AX874"/>
      <c r="AY874"/>
      <c r="AZ874"/>
    </row>
    <row r="875" spans="1:52" s="42" customFormat="1" x14ac:dyDescent="0.3">
      <c r="A875"/>
      <c r="B875"/>
      <c r="C875"/>
      <c r="D875"/>
      <c r="E875"/>
      <c r="F875" s="22"/>
      <c r="G875" s="22"/>
      <c r="H875" s="26"/>
      <c r="I875"/>
      <c r="J875"/>
      <c r="K875"/>
      <c r="L875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W875"/>
      <c r="AX875"/>
      <c r="AY875"/>
      <c r="AZ875"/>
    </row>
    <row r="876" spans="1:52" s="42" customFormat="1" x14ac:dyDescent="0.3">
      <c r="A876"/>
      <c r="B876"/>
      <c r="C876"/>
      <c r="D876"/>
      <c r="E876"/>
      <c r="F876" s="22"/>
      <c r="G876" s="22"/>
      <c r="H876" s="26"/>
      <c r="I876"/>
      <c r="J876"/>
      <c r="K876"/>
      <c r="L876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W876"/>
      <c r="AX876"/>
      <c r="AY876"/>
      <c r="AZ876"/>
    </row>
    <row r="877" spans="1:52" s="42" customFormat="1" x14ac:dyDescent="0.3">
      <c r="A877"/>
      <c r="B877"/>
      <c r="C877"/>
      <c r="D877"/>
      <c r="E877"/>
      <c r="F877" s="22"/>
      <c r="G877" s="22"/>
      <c r="H877" s="26"/>
      <c r="I877"/>
      <c r="J877"/>
      <c r="K877"/>
      <c r="L877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W877"/>
      <c r="AX877"/>
      <c r="AY877"/>
      <c r="AZ877"/>
    </row>
    <row r="878" spans="1:52" s="42" customFormat="1" x14ac:dyDescent="0.3">
      <c r="A878"/>
      <c r="B878"/>
      <c r="C878"/>
      <c r="D878"/>
      <c r="E878"/>
      <c r="F878" s="22"/>
      <c r="G878" s="22"/>
      <c r="H878" s="26"/>
      <c r="I878"/>
      <c r="J878"/>
      <c r="K878"/>
      <c r="L878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W878"/>
      <c r="AX878"/>
      <c r="AY878"/>
      <c r="AZ878"/>
    </row>
    <row r="879" spans="1:52" s="42" customFormat="1" x14ac:dyDescent="0.3">
      <c r="A879"/>
      <c r="B879"/>
      <c r="C879"/>
      <c r="D879"/>
      <c r="E879"/>
      <c r="F879" s="22"/>
      <c r="G879" s="22"/>
      <c r="H879" s="26"/>
      <c r="I879"/>
      <c r="J879"/>
      <c r="K879"/>
      <c r="L879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W879"/>
      <c r="AX879"/>
      <c r="AY879"/>
      <c r="AZ879"/>
    </row>
    <row r="880" spans="1:52" s="42" customFormat="1" x14ac:dyDescent="0.3">
      <c r="A880"/>
      <c r="B880"/>
      <c r="C880"/>
      <c r="D880"/>
      <c r="E880"/>
      <c r="F880" s="22"/>
      <c r="G880" s="22"/>
      <c r="H880" s="26"/>
      <c r="I880"/>
      <c r="J880"/>
      <c r="K880"/>
      <c r="L880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W880"/>
      <c r="AX880"/>
      <c r="AY880"/>
      <c r="AZ880"/>
    </row>
    <row r="881" spans="6:47" x14ac:dyDescent="0.3">
      <c r="F881" s="22"/>
      <c r="G881" s="22"/>
      <c r="H881" s="26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</row>
    <row r="882" spans="6:47" x14ac:dyDescent="0.3">
      <c r="F882" s="22"/>
      <c r="G882" s="22"/>
      <c r="H882" s="26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</row>
    <row r="883" spans="6:47" x14ac:dyDescent="0.3">
      <c r="F883" s="22"/>
      <c r="G883" s="22"/>
      <c r="H883" s="26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</row>
    <row r="884" spans="6:47" x14ac:dyDescent="0.3">
      <c r="F884" s="22"/>
      <c r="G884" s="22"/>
      <c r="H884" s="26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</row>
    <row r="885" spans="6:47" x14ac:dyDescent="0.3">
      <c r="F885" s="22"/>
      <c r="G885" s="22"/>
      <c r="H885" s="26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</row>
    <row r="886" spans="6:47" x14ac:dyDescent="0.3">
      <c r="F886" s="22"/>
      <c r="G886" s="22"/>
      <c r="H886" s="26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</row>
    <row r="887" spans="6:47" x14ac:dyDescent="0.3">
      <c r="F887" s="22"/>
      <c r="G887" s="22"/>
      <c r="H887" s="26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</row>
    <row r="888" spans="6:47" x14ac:dyDescent="0.3">
      <c r="F888" s="22"/>
      <c r="G888" s="22"/>
      <c r="H888" s="26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</row>
    <row r="889" spans="6:47" x14ac:dyDescent="0.3">
      <c r="F889" s="22"/>
      <c r="G889" s="22"/>
      <c r="H889" s="26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</row>
    <row r="890" spans="6:47" x14ac:dyDescent="0.3">
      <c r="F890" s="22"/>
      <c r="G890" s="22"/>
      <c r="H890" s="26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</row>
    <row r="891" spans="6:47" x14ac:dyDescent="0.3">
      <c r="F891" s="22"/>
      <c r="G891" s="22"/>
      <c r="H891" s="26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</row>
    <row r="892" spans="6:47" x14ac:dyDescent="0.3">
      <c r="F892" s="22"/>
      <c r="G892" s="22"/>
      <c r="H892" s="26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</row>
    <row r="893" spans="6:47" x14ac:dyDescent="0.3">
      <c r="F893" s="22"/>
      <c r="G893" s="22"/>
      <c r="H893" s="26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</row>
    <row r="894" spans="6:47" x14ac:dyDescent="0.3">
      <c r="F894" s="22"/>
      <c r="G894" s="22"/>
      <c r="H894" s="26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</row>
    <row r="895" spans="6:47" x14ac:dyDescent="0.3">
      <c r="F895" s="22"/>
      <c r="G895" s="22"/>
      <c r="H895" s="26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</row>
    <row r="896" spans="6:47" x14ac:dyDescent="0.3">
      <c r="F896" s="22"/>
      <c r="G896" s="22"/>
      <c r="H896" s="26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</row>
    <row r="897" spans="6:47" x14ac:dyDescent="0.3">
      <c r="F897" s="22"/>
      <c r="G897" s="22"/>
      <c r="H897" s="26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</row>
    <row r="898" spans="6:47" x14ac:dyDescent="0.3">
      <c r="F898" s="22"/>
      <c r="G898" s="22"/>
      <c r="H898" s="26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</row>
    <row r="899" spans="6:47" x14ac:dyDescent="0.3">
      <c r="F899" s="22"/>
      <c r="G899" s="22"/>
      <c r="H899" s="26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</row>
    <row r="900" spans="6:47" x14ac:dyDescent="0.3">
      <c r="F900" s="22"/>
      <c r="G900" s="22"/>
      <c r="H900" s="26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</row>
    <row r="901" spans="6:47" x14ac:dyDescent="0.3">
      <c r="F901" s="22"/>
      <c r="G901" s="22"/>
      <c r="H901" s="26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</row>
    <row r="902" spans="6:47" x14ac:dyDescent="0.3">
      <c r="F902" s="22"/>
      <c r="G902" s="22"/>
      <c r="H902" s="26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</row>
    <row r="903" spans="6:47" x14ac:dyDescent="0.3">
      <c r="F903" s="22"/>
      <c r="G903" s="22"/>
      <c r="H903" s="26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</row>
    <row r="904" spans="6:47" x14ac:dyDescent="0.3">
      <c r="F904" s="22"/>
      <c r="G904" s="22"/>
      <c r="H904" s="26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</row>
    <row r="905" spans="6:47" x14ac:dyDescent="0.3">
      <c r="F905" s="22"/>
      <c r="G905" s="22"/>
      <c r="H905" s="26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</row>
    <row r="906" spans="6:47" x14ac:dyDescent="0.3">
      <c r="F906" s="22"/>
      <c r="G906" s="22"/>
      <c r="H906" s="26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</row>
    <row r="907" spans="6:47" x14ac:dyDescent="0.3">
      <c r="F907" s="22"/>
      <c r="G907" s="22"/>
      <c r="H907" s="26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</row>
    <row r="908" spans="6:47" x14ac:dyDescent="0.3">
      <c r="F908" s="22"/>
      <c r="G908" s="22"/>
      <c r="H908" s="26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</row>
    <row r="909" spans="6:47" x14ac:dyDescent="0.3">
      <c r="F909" s="22"/>
      <c r="G909" s="22"/>
      <c r="H909" s="26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</row>
    <row r="910" spans="6:47" x14ac:dyDescent="0.3">
      <c r="F910" s="22"/>
      <c r="G910" s="22"/>
      <c r="H910" s="26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</row>
    <row r="911" spans="6:47" x14ac:dyDescent="0.3">
      <c r="F911" s="22"/>
      <c r="G911" s="22"/>
      <c r="H911" s="26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</row>
    <row r="912" spans="6:47" x14ac:dyDescent="0.3">
      <c r="F912" s="22"/>
      <c r="G912" s="22"/>
      <c r="H912" s="26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</row>
    <row r="913" spans="6:47" x14ac:dyDescent="0.3">
      <c r="F913" s="22"/>
      <c r="G913" s="22"/>
      <c r="H913" s="26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</row>
    <row r="914" spans="6:47" x14ac:dyDescent="0.3">
      <c r="F914" s="22"/>
      <c r="G914" s="22"/>
      <c r="H914" s="26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</row>
    <row r="915" spans="6:47" x14ac:dyDescent="0.3">
      <c r="F915" s="22"/>
      <c r="G915" s="22"/>
      <c r="H915" s="26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</row>
    <row r="916" spans="6:47" x14ac:dyDescent="0.3">
      <c r="F916" s="22"/>
      <c r="G916" s="22"/>
      <c r="H916" s="26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</row>
    <row r="917" spans="6:47" x14ac:dyDescent="0.3">
      <c r="F917" s="22"/>
      <c r="G917" s="22"/>
      <c r="H917" s="26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</row>
    <row r="918" spans="6:47" x14ac:dyDescent="0.3">
      <c r="F918" s="22"/>
      <c r="G918" s="22"/>
      <c r="H918" s="26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</row>
    <row r="919" spans="6:47" x14ac:dyDescent="0.3">
      <c r="F919" s="22"/>
      <c r="G919" s="22"/>
      <c r="H919" s="26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</row>
    <row r="920" spans="6:47" x14ac:dyDescent="0.3">
      <c r="F920" s="22"/>
      <c r="G920" s="22"/>
      <c r="H920" s="26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</row>
    <row r="921" spans="6:47" x14ac:dyDescent="0.3">
      <c r="F921" s="22"/>
      <c r="G921" s="22"/>
      <c r="H921" s="26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</row>
    <row r="922" spans="6:47" x14ac:dyDescent="0.3">
      <c r="F922" s="22"/>
      <c r="G922" s="22"/>
      <c r="H922" s="26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</row>
    <row r="923" spans="6:47" x14ac:dyDescent="0.3">
      <c r="F923" s="22"/>
      <c r="G923" s="22"/>
      <c r="H923" s="26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</row>
    <row r="924" spans="6:47" x14ac:dyDescent="0.3">
      <c r="F924" s="22"/>
      <c r="G924" s="22"/>
      <c r="H924" s="26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</row>
    <row r="925" spans="6:47" x14ac:dyDescent="0.3">
      <c r="F925" s="22"/>
      <c r="G925" s="22"/>
      <c r="H925" s="26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</row>
    <row r="926" spans="6:47" x14ac:dyDescent="0.3">
      <c r="F926" s="22"/>
      <c r="G926" s="22"/>
      <c r="H926" s="26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</row>
    <row r="927" spans="6:47" x14ac:dyDescent="0.3">
      <c r="F927" s="22"/>
      <c r="G927" s="22"/>
      <c r="H927" s="26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</row>
    <row r="928" spans="6:47" x14ac:dyDescent="0.3">
      <c r="F928" s="22"/>
      <c r="G928" s="22"/>
      <c r="H928" s="26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</row>
    <row r="929" spans="6:49" x14ac:dyDescent="0.3">
      <c r="F929" s="22"/>
      <c r="G929" s="22"/>
      <c r="H929" s="26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</row>
    <row r="930" spans="6:49" x14ac:dyDescent="0.3">
      <c r="F930" s="22"/>
      <c r="G930" s="22"/>
      <c r="H930" s="26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</row>
    <row r="931" spans="6:49" x14ac:dyDescent="0.3">
      <c r="F931" s="22"/>
      <c r="G931" s="22"/>
      <c r="H931" s="26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</row>
    <row r="932" spans="6:49" x14ac:dyDescent="0.3">
      <c r="F932" s="22"/>
      <c r="G932" s="22"/>
      <c r="H932" s="26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</row>
    <row r="933" spans="6:49" x14ac:dyDescent="0.3">
      <c r="F933" s="22"/>
      <c r="G933" s="22"/>
      <c r="H933" s="26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</row>
    <row r="934" spans="6:49" x14ac:dyDescent="0.3">
      <c r="F934" s="22"/>
      <c r="G934" s="22"/>
      <c r="H934" s="26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</row>
    <row r="935" spans="6:49" x14ac:dyDescent="0.3">
      <c r="F935" s="22"/>
      <c r="G935" s="22"/>
      <c r="H935" s="26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</row>
    <row r="936" spans="6:49" x14ac:dyDescent="0.3">
      <c r="F936" s="22"/>
      <c r="G936" s="22"/>
      <c r="H936" s="26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</row>
    <row r="938" spans="6:49" x14ac:dyDescent="0.3">
      <c r="L938" s="27" t="s">
        <v>97</v>
      </c>
      <c r="M938" s="39">
        <f>Y938</f>
        <v>0.6</v>
      </c>
      <c r="N938" s="24" t="s">
        <v>7</v>
      </c>
      <c r="O938" s="24" t="s">
        <v>8</v>
      </c>
      <c r="P938" s="24" t="s">
        <v>22</v>
      </c>
      <c r="Q938" s="24" t="s">
        <v>9</v>
      </c>
      <c r="R938" s="24" t="s">
        <v>23</v>
      </c>
      <c r="S938" s="24" t="s">
        <v>10</v>
      </c>
      <c r="T938" s="24" t="s">
        <v>24</v>
      </c>
      <c r="U938" s="24" t="s">
        <v>11</v>
      </c>
      <c r="V938" s="24" t="s">
        <v>25</v>
      </c>
      <c r="W938" s="24" t="s">
        <v>12</v>
      </c>
      <c r="Y938" s="30">
        <f>X292</f>
        <v>0.6</v>
      </c>
      <c r="Z938" s="24" t="s">
        <v>7</v>
      </c>
      <c r="AA938" s="24" t="s">
        <v>8</v>
      </c>
      <c r="AB938" s="24" t="s">
        <v>22</v>
      </c>
      <c r="AC938" s="24" t="s">
        <v>9</v>
      </c>
      <c r="AD938" s="24" t="s">
        <v>23</v>
      </c>
      <c r="AE938" s="24" t="s">
        <v>10</v>
      </c>
      <c r="AF938" s="24" t="s">
        <v>24</v>
      </c>
      <c r="AG938" s="24" t="s">
        <v>11</v>
      </c>
      <c r="AH938" s="24" t="s">
        <v>25</v>
      </c>
      <c r="AI938" s="24" t="s">
        <v>12</v>
      </c>
      <c r="AK938" s="39">
        <f t="shared" ref="AK938:AK948" si="155">Y938</f>
        <v>0.6</v>
      </c>
      <c r="AL938" s="24" t="s">
        <v>7</v>
      </c>
      <c r="AM938" s="24" t="s">
        <v>8</v>
      </c>
      <c r="AN938" s="24" t="s">
        <v>22</v>
      </c>
      <c r="AO938" s="24" t="s">
        <v>9</v>
      </c>
      <c r="AP938" s="24" t="s">
        <v>23</v>
      </c>
      <c r="AQ938" s="24" t="s">
        <v>10</v>
      </c>
      <c r="AR938" s="24" t="s">
        <v>24</v>
      </c>
      <c r="AS938" s="24" t="s">
        <v>11</v>
      </c>
      <c r="AT938" s="24" t="s">
        <v>25</v>
      </c>
      <c r="AU938" s="24" t="s">
        <v>12</v>
      </c>
    </row>
    <row r="939" spans="6:49" x14ac:dyDescent="0.3">
      <c r="M939" s="31" t="s">
        <v>98</v>
      </c>
      <c r="N939" s="31">
        <f>-1 *AVERAGE(N649:N936)</f>
        <v>-0.21847268051561283</v>
      </c>
      <c r="O939" s="31">
        <f t="shared" ref="O939:W939" si="156">-1 *AVERAGE(O649:O936)</f>
        <v>-0.22574873795813399</v>
      </c>
      <c r="P939" s="31">
        <f t="shared" si="156"/>
        <v>-0.23628016643522162</v>
      </c>
      <c r="Q939" s="31">
        <f t="shared" si="156"/>
        <v>0.38180335849519986</v>
      </c>
      <c r="R939" s="31">
        <f t="shared" si="156"/>
        <v>6.0511677075808498E-2</v>
      </c>
      <c r="S939" s="31">
        <f t="shared" si="156"/>
        <v>0.3292236933741689</v>
      </c>
      <c r="T939" s="31">
        <f t="shared" si="156"/>
        <v>-1.8833058336576851</v>
      </c>
      <c r="U939" s="31">
        <f t="shared" si="156"/>
        <v>-1.4769796703765274</v>
      </c>
      <c r="V939" s="31">
        <f t="shared" si="156"/>
        <v>-1.4252778525205831</v>
      </c>
      <c r="W939" s="31">
        <f t="shared" si="156"/>
        <v>-0.24943542509261732</v>
      </c>
      <c r="Y939" s="31" t="s">
        <v>98</v>
      </c>
      <c r="Z939" s="31">
        <f>-1 *AVERAGE(Z649:Z936)</f>
        <v>-6.7149056362584378E-2</v>
      </c>
      <c r="AA939" s="31">
        <f t="shared" ref="AA939:AI939" si="157">-1 *AVERAGE(AA649:AA936)</f>
        <v>-4.9033845483592756E-2</v>
      </c>
      <c r="AB939" s="31">
        <f t="shared" si="157"/>
        <v>-0.17703601605229544</v>
      </c>
      <c r="AC939" s="31">
        <f t="shared" si="157"/>
        <v>0.27708321034277766</v>
      </c>
      <c r="AD939" s="31">
        <f t="shared" si="157"/>
        <v>-0.1563627101687545</v>
      </c>
      <c r="AE939" s="31">
        <f t="shared" si="157"/>
        <v>3.1661462158417898E-2</v>
      </c>
      <c r="AF939" s="31">
        <f t="shared" si="157"/>
        <v>-0.31383577626331904</v>
      </c>
      <c r="AG939" s="31">
        <f t="shared" si="157"/>
        <v>-0.44656844125837108</v>
      </c>
      <c r="AH939" s="31">
        <f t="shared" si="157"/>
        <v>-0.65116070005881188</v>
      </c>
      <c r="AI939" s="31">
        <f t="shared" si="157"/>
        <v>-0.74371576769321213</v>
      </c>
      <c r="AK939" s="31" t="str">
        <f t="shared" si="155"/>
        <v>ALL</v>
      </c>
      <c r="AL939" s="31">
        <f>-1 *AVERAGE(AL649:AL936)</f>
        <v>0.62617583745320704</v>
      </c>
      <c r="AM939" s="31">
        <f t="shared" ref="AM939:AU939" si="158">-1 *AVERAGE(AM649:AM936)</f>
        <v>0.63976638574117117</v>
      </c>
      <c r="AN939" s="31">
        <f t="shared" si="158"/>
        <v>-0.17703601605229544</v>
      </c>
      <c r="AO939" s="31">
        <f t="shared" si="158"/>
        <v>0.71896589578992198</v>
      </c>
      <c r="AP939" s="31">
        <f t="shared" si="158"/>
        <v>-0.1563627101687545</v>
      </c>
      <c r="AQ939" s="31">
        <f t="shared" si="158"/>
        <v>0.65653139733366317</v>
      </c>
      <c r="AR939" s="31">
        <f t="shared" si="158"/>
        <v>0.28637166337696934</v>
      </c>
      <c r="AS939" s="31">
        <f t="shared" si="158"/>
        <v>0.73148656707188597</v>
      </c>
      <c r="AT939" s="31">
        <f t="shared" si="158"/>
        <v>-0.65116070005881188</v>
      </c>
      <c r="AU939" s="31">
        <f t="shared" si="158"/>
        <v>-7.3357939658108412E-2</v>
      </c>
    </row>
    <row r="940" spans="6:49" x14ac:dyDescent="0.3">
      <c r="M940" s="31" t="str">
        <f>"Target; Gain &gt; "&amp;M938</f>
        <v>Target; Gain &gt; 0.6</v>
      </c>
      <c r="N940" s="31">
        <f t="shared" ref="N940:W940" si="159">-1* AVERAGEIF($AX649:$AX936,"&gt;"&amp;$Y938,N649:N936)</f>
        <v>0.36112231993818422</v>
      </c>
      <c r="O940" s="31">
        <f t="shared" si="159"/>
        <v>0.35253589944339564</v>
      </c>
      <c r="P940" s="31">
        <f t="shared" si="159"/>
        <v>-1.2381472007785939</v>
      </c>
      <c r="Q940" s="31">
        <f t="shared" si="159"/>
        <v>0.68807359105822186</v>
      </c>
      <c r="R940" s="31">
        <f t="shared" si="159"/>
        <v>-0.70706401447250689</v>
      </c>
      <c r="S940" s="31">
        <f t="shared" si="159"/>
        <v>0.59708315263834089</v>
      </c>
      <c r="T940" s="31">
        <f t="shared" si="159"/>
        <v>-1.5862399745774485</v>
      </c>
      <c r="U940" s="31">
        <f t="shared" si="159"/>
        <v>-0.62779567880990161</v>
      </c>
      <c r="V940" s="31">
        <f t="shared" si="159"/>
        <v>-3.0588711081955262</v>
      </c>
      <c r="W940" s="31">
        <f t="shared" si="159"/>
        <v>0.14795511856474994</v>
      </c>
      <c r="Y940" s="31" t="str">
        <f>"Target; Gain &gt; "&amp;Y938</f>
        <v>Target; Gain &gt; 0.6</v>
      </c>
      <c r="Z940" s="31">
        <f t="shared" ref="Z940:AI940" si="160">-1* AVERAGEIF($AX649:$AX936,"&gt;"&amp;$Y938,Z649:Z936)</f>
        <v>0.31024671582829461</v>
      </c>
      <c r="AA940" s="31">
        <f t="shared" si="160"/>
        <v>0.32864469367192461</v>
      </c>
      <c r="AB940" s="31">
        <f t="shared" si="160"/>
        <v>-0.21113074408271407</v>
      </c>
      <c r="AC940" s="31">
        <f t="shared" si="160"/>
        <v>0.52588775488518591</v>
      </c>
      <c r="AD940" s="31">
        <f t="shared" si="160"/>
        <v>-0.35657113201900775</v>
      </c>
      <c r="AE940" s="31">
        <f t="shared" si="160"/>
        <v>0.46531590020958419</v>
      </c>
      <c r="AF940" s="31">
        <f t="shared" si="160"/>
        <v>-0.78527858072075696</v>
      </c>
      <c r="AG940" s="31">
        <f t="shared" si="160"/>
        <v>-0.23962643875879946</v>
      </c>
      <c r="AH940" s="31">
        <f t="shared" si="160"/>
        <v>-0.94353876579925422</v>
      </c>
      <c r="AI940" s="31">
        <f t="shared" si="160"/>
        <v>-0.16842634253082867</v>
      </c>
      <c r="AK940" s="31" t="str">
        <f t="shared" si="155"/>
        <v>Target; Gain &gt; 0.6</v>
      </c>
      <c r="AL940" s="31">
        <f t="shared" ref="AL940:AU940" si="161">-1* AVERAGEIF($AX649:$AX936,"&gt;"&amp;$Y938,AL649:AL936)</f>
        <v>0.72734636125908403</v>
      </c>
      <c r="AM940" s="31">
        <f t="shared" si="161"/>
        <v>0.74514202506154492</v>
      </c>
      <c r="AN940" s="31">
        <f t="shared" si="161"/>
        <v>-0.21113074408271407</v>
      </c>
      <c r="AO940" s="31">
        <f t="shared" si="161"/>
        <v>0.79851791043447151</v>
      </c>
      <c r="AP940" s="31">
        <f t="shared" si="161"/>
        <v>-0.35657113201900775</v>
      </c>
      <c r="AQ940" s="31">
        <f t="shared" si="161"/>
        <v>0.77202014196820345</v>
      </c>
      <c r="AR940" s="31">
        <f t="shared" si="161"/>
        <v>3.3669889467759437E-2</v>
      </c>
      <c r="AS940" s="31">
        <f t="shared" si="161"/>
        <v>0.78160035163437369</v>
      </c>
      <c r="AT940" s="31">
        <f t="shared" si="161"/>
        <v>-0.94353876579925422</v>
      </c>
      <c r="AU940" s="31">
        <f t="shared" si="161"/>
        <v>0.36134468573127776</v>
      </c>
      <c r="AV940" s="26"/>
      <c r="AW940" s="26" t="s">
        <v>31</v>
      </c>
    </row>
    <row r="941" spans="6:49" x14ac:dyDescent="0.3">
      <c r="M941" s="31" t="str">
        <f>"Gain &gt; "&amp;M938</f>
        <v>Gain &gt; 0.6</v>
      </c>
      <c r="N941" s="31">
        <f t="shared" ref="N941:W941" si="162">-1* AVERAGEIF($AW649:$AW936,"&gt;"&amp;$Y938,N649:N936)</f>
        <v>0.36112231993818422</v>
      </c>
      <c r="O941" s="31">
        <f t="shared" si="162"/>
        <v>0.35253589944339564</v>
      </c>
      <c r="P941" s="31">
        <f t="shared" si="162"/>
        <v>-1.2381472007785939</v>
      </c>
      <c r="Q941" s="31">
        <f t="shared" si="162"/>
        <v>0.68807359105822186</v>
      </c>
      <c r="R941" s="31">
        <f t="shared" si="162"/>
        <v>-0.70706401447250689</v>
      </c>
      <c r="S941" s="31">
        <f t="shared" si="162"/>
        <v>0.59708315263834089</v>
      </c>
      <c r="T941" s="31">
        <f t="shared" si="162"/>
        <v>-1.5862399745774485</v>
      </c>
      <c r="U941" s="31">
        <f t="shared" si="162"/>
        <v>-0.62779567880990161</v>
      </c>
      <c r="V941" s="31">
        <f t="shared" si="162"/>
        <v>-3.0588711081955262</v>
      </c>
      <c r="W941" s="31">
        <f t="shared" si="162"/>
        <v>0.14795511856474994</v>
      </c>
      <c r="Y941" s="31" t="str">
        <f>"Gain &gt; "&amp;Y938</f>
        <v>Gain &gt; 0.6</v>
      </c>
      <c r="Z941" s="31">
        <f t="shared" ref="Z941:AI941" si="163">-1* AVERAGEIF($AW649:$AW936,"&gt;"&amp;$Y938,Z649:Z936)</f>
        <v>0.31024671582829461</v>
      </c>
      <c r="AA941" s="31">
        <f t="shared" si="163"/>
        <v>0.32864469367192461</v>
      </c>
      <c r="AB941" s="31">
        <f t="shared" si="163"/>
        <v>-0.21113074408271407</v>
      </c>
      <c r="AC941" s="31">
        <f t="shared" si="163"/>
        <v>0.52588775488518591</v>
      </c>
      <c r="AD941" s="31">
        <f t="shared" si="163"/>
        <v>-0.35657113201900775</v>
      </c>
      <c r="AE941" s="31">
        <f t="shared" si="163"/>
        <v>0.46531590020958419</v>
      </c>
      <c r="AF941" s="31">
        <f t="shared" si="163"/>
        <v>-0.78527858072075696</v>
      </c>
      <c r="AG941" s="31">
        <f t="shared" si="163"/>
        <v>-0.23962643875879946</v>
      </c>
      <c r="AH941" s="31">
        <f t="shared" si="163"/>
        <v>-0.94353876579925422</v>
      </c>
      <c r="AI941" s="31">
        <f t="shared" si="163"/>
        <v>-0.16842634253082867</v>
      </c>
      <c r="AK941" s="31" t="str">
        <f t="shared" si="155"/>
        <v>Gain &gt; 0.6</v>
      </c>
      <c r="AL941" s="31">
        <f t="shared" ref="AL941:AU941" si="164">-1* AVERAGEIF($AW649:$AW936,"&gt;"&amp;$Y938,AL649:AL936)</f>
        <v>0.72734636125908403</v>
      </c>
      <c r="AM941" s="31">
        <f t="shared" si="164"/>
        <v>0.74514202506154492</v>
      </c>
      <c r="AN941" s="31">
        <f t="shared" si="164"/>
        <v>-0.21113074408271407</v>
      </c>
      <c r="AO941" s="31">
        <f t="shared" si="164"/>
        <v>0.79851791043447151</v>
      </c>
      <c r="AP941" s="31">
        <f t="shared" si="164"/>
        <v>-0.35657113201900775</v>
      </c>
      <c r="AQ941" s="31">
        <f t="shared" si="164"/>
        <v>0.77202014196820345</v>
      </c>
      <c r="AR941" s="31">
        <f t="shared" si="164"/>
        <v>3.3669889467759437E-2</v>
      </c>
      <c r="AS941" s="31">
        <f t="shared" si="164"/>
        <v>0.78160035163437369</v>
      </c>
      <c r="AT941" s="31">
        <f t="shared" si="164"/>
        <v>-0.94353876579925422</v>
      </c>
      <c r="AU941" s="31">
        <f t="shared" si="164"/>
        <v>0.36134468573127776</v>
      </c>
      <c r="AV941" s="26" t="s">
        <v>128</v>
      </c>
      <c r="AW941" s="43">
        <f>AVERAGEIF($H649:$H936,"=1",AW649:AW936)</f>
        <v>0.18786942657390188</v>
      </c>
    </row>
    <row r="942" spans="6:49" x14ac:dyDescent="0.3">
      <c r="M942" t="s">
        <v>128</v>
      </c>
      <c r="N942" s="31">
        <f>-1* AVERAGEIF($H649:$H936,"=1",N649:N936)</f>
        <v>-5.87263811361694E-3</v>
      </c>
      <c r="O942" s="31">
        <f t="shared" ref="O942:W942" si="165">-1* AVERAGEIF($H649:$H936,"=1",O649:O936)</f>
        <v>-1.2227567526784233E-2</v>
      </c>
      <c r="P942" s="31">
        <f t="shared" si="165"/>
        <v>-0.14184123483902486</v>
      </c>
      <c r="Q942" s="31">
        <f t="shared" si="165"/>
        <v>0.52576685001024204</v>
      </c>
      <c r="R942" s="31">
        <f t="shared" si="165"/>
        <v>0.16005782216626332</v>
      </c>
      <c r="S942" s="31">
        <f t="shared" si="165"/>
        <v>0.58768903644146475</v>
      </c>
      <c r="T942" s="31">
        <f t="shared" si="165"/>
        <v>-3.0456733720903753</v>
      </c>
      <c r="U942" s="31">
        <f t="shared" si="165"/>
        <v>-2.2383958376493691</v>
      </c>
      <c r="V942" s="31">
        <f t="shared" si="165"/>
        <v>-1.659326010539288</v>
      </c>
      <c r="W942" s="31">
        <f t="shared" si="165"/>
        <v>0.14789965332771468</v>
      </c>
      <c r="Y942" t="s">
        <v>128</v>
      </c>
      <c r="Z942" s="31">
        <f>-1* AVERAGEIF($H649:$H936,"=1",Z649:Z936)</f>
        <v>7.9032666704829443E-3</v>
      </c>
      <c r="AA942" s="31">
        <f t="shared" ref="AA942:AI942" si="166">-1* AVERAGEIF($H649:$H936,"=1",AA649:AA936)</f>
        <v>2.9630813112884256E-2</v>
      </c>
      <c r="AB942" s="31">
        <f t="shared" si="166"/>
        <v>-7.4444291123619638E-2</v>
      </c>
      <c r="AC942" s="31">
        <f t="shared" si="166"/>
        <v>0.29048958896235777</v>
      </c>
      <c r="AD942" s="31">
        <f t="shared" si="166"/>
        <v>-2.2983106922087736E-2</v>
      </c>
      <c r="AE942" s="31">
        <f t="shared" si="166"/>
        <v>0.18525680942326955</v>
      </c>
      <c r="AF942" s="31">
        <f t="shared" si="166"/>
        <v>-0.66358807378184514</v>
      </c>
      <c r="AG942" s="31">
        <f t="shared" si="166"/>
        <v>-0.75025570804735797</v>
      </c>
      <c r="AH942" s="31">
        <f t="shared" si="166"/>
        <v>-0.89125742384630391</v>
      </c>
      <c r="AI942" s="31">
        <f t="shared" si="166"/>
        <v>-0.59686379083512453</v>
      </c>
      <c r="AK942" t="str">
        <f t="shared" si="155"/>
        <v>Target (or sym)</v>
      </c>
      <c r="AL942" s="31">
        <f>-1* AVERAGEIF($H649:$H936,"=1",AL649:AL936)</f>
        <v>0.6356885299388948</v>
      </c>
      <c r="AM942" s="31">
        <f t="shared" ref="AM942:AU942" si="167">-1* AVERAGEIF($H649:$H936,"=1",AM649:AM936)</f>
        <v>0.65619115241706172</v>
      </c>
      <c r="AN942" s="31">
        <f t="shared" si="167"/>
        <v>-7.4444291123619638E-2</v>
      </c>
      <c r="AO942" s="31">
        <f t="shared" si="167"/>
        <v>0.71345157270619852</v>
      </c>
      <c r="AP942" s="31">
        <f t="shared" si="167"/>
        <v>-2.2983106922087736E-2</v>
      </c>
      <c r="AQ942" s="31">
        <f t="shared" si="167"/>
        <v>0.67371152387268973</v>
      </c>
      <c r="AR942" s="31">
        <f t="shared" si="167"/>
        <v>7.3705118670048697E-2</v>
      </c>
      <c r="AS942" s="31">
        <f t="shared" si="167"/>
        <v>0.66059979648185607</v>
      </c>
      <c r="AT942" s="31">
        <f t="shared" si="167"/>
        <v>-0.89125742384630391</v>
      </c>
      <c r="AU942" s="31">
        <f t="shared" si="167"/>
        <v>3.814759547813347E-2</v>
      </c>
      <c r="AV942" s="26" t="s">
        <v>138</v>
      </c>
      <c r="AW942" s="43">
        <f>AVERAGEIF($J649:$J936,"=1",AW649:AW936)</f>
        <v>0.24118117185446517</v>
      </c>
    </row>
    <row r="943" spans="6:49" x14ac:dyDescent="0.3">
      <c r="M943" t="str">
        <f t="shared" ref="M943:M948" si="168">Y943</f>
        <v>Gain &gt; 0</v>
      </c>
      <c r="N943" s="31">
        <f>-1* AVERAGEIF($J649:$J936,"=1",N649:N936)</f>
        <v>-5.2843973193435076E-2</v>
      </c>
      <c r="O943" s="31">
        <f t="shared" ref="O943:W943" si="169">-1* AVERAGEIF($J649:$J936,"=1",O649:O936)</f>
        <v>-5.850996746335569E-2</v>
      </c>
      <c r="P943" s="31">
        <f t="shared" si="169"/>
        <v>-0.36335134089917626</v>
      </c>
      <c r="Q943" s="31">
        <f t="shared" si="169"/>
        <v>0.44174212897935117</v>
      </c>
      <c r="R943" s="31">
        <f t="shared" si="169"/>
        <v>5.2649525266557515E-2</v>
      </c>
      <c r="S943" s="31">
        <f t="shared" si="169"/>
        <v>0.51552968149420064</v>
      </c>
      <c r="T943" s="31">
        <f t="shared" si="169"/>
        <v>-2.1510840165955156</v>
      </c>
      <c r="U943" s="31">
        <f t="shared" si="169"/>
        <v>-1.498040507932844</v>
      </c>
      <c r="V943" s="31">
        <f t="shared" si="169"/>
        <v>-1.7753283297184193</v>
      </c>
      <c r="W943" s="31">
        <f t="shared" si="169"/>
        <v>-9.4913276404791816E-2</v>
      </c>
      <c r="Y943" t="s">
        <v>100</v>
      </c>
      <c r="Z943" s="31">
        <f>-1* AVERAGEIF($J649:$J936,"=1",Z649:Z936)</f>
        <v>4.7270161991386124E-2</v>
      </c>
      <c r="AA943" s="31">
        <f t="shared" ref="AA943:AI943" si="170">-1* AVERAGEIF($J649:$J936,"=1",AA649:AA936)</f>
        <v>6.4686688259143157E-2</v>
      </c>
      <c r="AB943" s="31">
        <f t="shared" si="170"/>
        <v>-0.21420157042934573</v>
      </c>
      <c r="AC943" s="31">
        <f t="shared" si="170"/>
        <v>0.32846352269299045</v>
      </c>
      <c r="AD943" s="31">
        <f t="shared" si="170"/>
        <v>-0.18562270317320928</v>
      </c>
      <c r="AE943" s="31">
        <f t="shared" si="170"/>
        <v>0.18788317827428283</v>
      </c>
      <c r="AF943" s="31">
        <f t="shared" si="170"/>
        <v>-0.47952767466438329</v>
      </c>
      <c r="AG943" s="31">
        <f t="shared" si="170"/>
        <v>-0.44345048431057471</v>
      </c>
      <c r="AH943" s="31">
        <f t="shared" si="170"/>
        <v>-0.82017074677203494</v>
      </c>
      <c r="AI943" s="31">
        <f t="shared" si="170"/>
        <v>-0.50885466800371848</v>
      </c>
      <c r="AK943" t="str">
        <f t="shared" si="155"/>
        <v>Gain &gt; 0</v>
      </c>
      <c r="AL943" s="31">
        <f>-1* AVERAGEIF($J649:$J936,"=1",AL649:AL936)</f>
        <v>0.65478810872658344</v>
      </c>
      <c r="AM943" s="31">
        <f t="shared" ref="AM943:AU943" si="171">-1* AVERAGEIF($J649:$J936,"=1",AM649:AM936)</f>
        <v>0.66769009515937172</v>
      </c>
      <c r="AN943" s="31">
        <f t="shared" si="171"/>
        <v>-0.21420157042934573</v>
      </c>
      <c r="AO943" s="31">
        <f t="shared" si="171"/>
        <v>0.73652957978058464</v>
      </c>
      <c r="AP943" s="31">
        <f t="shared" si="171"/>
        <v>-0.18562270317320928</v>
      </c>
      <c r="AQ943" s="31">
        <f t="shared" si="171"/>
        <v>0.69689996789424313</v>
      </c>
      <c r="AR943" s="31">
        <f t="shared" si="171"/>
        <v>0.20787102423296872</v>
      </c>
      <c r="AS943" s="31">
        <f t="shared" si="171"/>
        <v>0.73584841644260635</v>
      </c>
      <c r="AT943" s="31">
        <f t="shared" si="171"/>
        <v>-0.82017074677203494</v>
      </c>
      <c r="AU943" s="31">
        <f t="shared" si="171"/>
        <v>8.8928136802617005E-2</v>
      </c>
      <c r="AV943" s="26" t="s">
        <v>101</v>
      </c>
      <c r="AW943" s="43">
        <f>AVERAGEIF($I649:$I936,"=1",AW649:AW936)</f>
        <v>-0.20902368227386978</v>
      </c>
    </row>
    <row r="944" spans="6:49" x14ac:dyDescent="0.3">
      <c r="M944" t="str">
        <f t="shared" si="168"/>
        <v>Gain &lt;=0</v>
      </c>
      <c r="N944" s="31">
        <f>-1* AVERAGEIF($I649:$I936,"=1",N649:N936)</f>
        <v>-0.3620175601948335</v>
      </c>
      <c r="O944" s="31">
        <f t="shared" ref="O944:W944" si="172">-1* AVERAGEIF($I649:$I936,"=1",O649:O936)</f>
        <v>-0.37068900572027541</v>
      </c>
      <c r="P944" s="31">
        <f t="shared" si="172"/>
        <v>-0.12615181523312777</v>
      </c>
      <c r="Q944" s="31">
        <f t="shared" si="172"/>
        <v>0.32985642407560206</v>
      </c>
      <c r="R944" s="31">
        <f t="shared" si="172"/>
        <v>6.732554197715937E-2</v>
      </c>
      <c r="S944" s="31">
        <f t="shared" si="172"/>
        <v>0.16775850367014139</v>
      </c>
      <c r="T944" s="31">
        <f t="shared" si="172"/>
        <v>-1.6512314084448971</v>
      </c>
      <c r="U944" s="31">
        <f t="shared" si="172"/>
        <v>-1.4587269444943873</v>
      </c>
      <c r="V944" s="31">
        <f t="shared" si="172"/>
        <v>-1.1219007722824588</v>
      </c>
      <c r="W944" s="31">
        <f t="shared" si="172"/>
        <v>-0.38335462062206599</v>
      </c>
      <c r="Y944" t="s">
        <v>101</v>
      </c>
      <c r="Z944" s="31">
        <f>-1* AVERAGEIF($I649:$I936,"=1",Z649:Z936)</f>
        <v>-0.16631237893602543</v>
      </c>
      <c r="AA944" s="31">
        <f t="shared" ref="AA944:AI944" si="173">-1* AVERAGEIF($I649:$I936,"=1",AA649:AA936)</f>
        <v>-0.14759164139396394</v>
      </c>
      <c r="AB944" s="31">
        <f t="shared" si="173"/>
        <v>-0.14482586892551852</v>
      </c>
      <c r="AC944" s="31">
        <f t="shared" si="173"/>
        <v>0.23255360630592647</v>
      </c>
      <c r="AD944" s="31">
        <f t="shared" si="173"/>
        <v>-0.13100404956489373</v>
      </c>
      <c r="AE944" s="31">
        <f t="shared" si="173"/>
        <v>-0.10373069180866504</v>
      </c>
      <c r="AF944" s="31">
        <f t="shared" si="173"/>
        <v>-0.17023613098239682</v>
      </c>
      <c r="AG944" s="31">
        <f t="shared" si="173"/>
        <v>-0.44927067061312792</v>
      </c>
      <c r="AH944" s="31">
        <f t="shared" si="173"/>
        <v>-0.50468532624068496</v>
      </c>
      <c r="AI944" s="31">
        <f t="shared" si="173"/>
        <v>-0.94726205409077291</v>
      </c>
      <c r="AK944" t="str">
        <f t="shared" si="155"/>
        <v>Gain &lt;=0</v>
      </c>
      <c r="AL944" s="31">
        <f>-1* AVERAGEIF($I649:$I936,"=1",AL649:AL936)</f>
        <v>0.60137853568294719</v>
      </c>
      <c r="AM944" s="31">
        <f t="shared" ref="AM944:AU944" si="174">-1* AVERAGEIF($I649:$I936,"=1",AM649:AM936)</f>
        <v>0.61556583757873062</v>
      </c>
      <c r="AN944" s="31">
        <f t="shared" si="174"/>
        <v>-0.14482586892551852</v>
      </c>
      <c r="AO944" s="31">
        <f t="shared" si="174"/>
        <v>0.70374403633134763</v>
      </c>
      <c r="AP944" s="31">
        <f t="shared" si="174"/>
        <v>-0.13100404956489373</v>
      </c>
      <c r="AQ944" s="31">
        <f t="shared" si="174"/>
        <v>0.62154530284782739</v>
      </c>
      <c r="AR944" s="31">
        <f t="shared" si="174"/>
        <v>0.35440555063510359</v>
      </c>
      <c r="AS944" s="31">
        <f t="shared" si="174"/>
        <v>0.72770629761726169</v>
      </c>
      <c r="AT944" s="31">
        <f t="shared" si="174"/>
        <v>-0.50468532624068496</v>
      </c>
      <c r="AU944" s="31">
        <f t="shared" si="174"/>
        <v>-0.21400587259073708</v>
      </c>
    </row>
    <row r="945" spans="13:49" x14ac:dyDescent="0.3">
      <c r="M945" t="str">
        <f t="shared" si="168"/>
        <v>Target; Gain &gt; 0.6; #pref=2</v>
      </c>
      <c r="N945" s="31" t="e">
        <f t="shared" ref="N945:W945" si="175">-1* AVERAGEIFS(N649:N936, $H$649:$H$936,"=1",$K649:$K936,"=2",$AW649:$AW936,"&gt;"&amp;$Y$938)</f>
        <v>#DIV/0!</v>
      </c>
      <c r="O945" s="31" t="e">
        <f t="shared" si="175"/>
        <v>#DIV/0!</v>
      </c>
      <c r="P945" s="31" t="e">
        <f t="shared" si="175"/>
        <v>#DIV/0!</v>
      </c>
      <c r="Q945" s="31" t="e">
        <f t="shared" si="175"/>
        <v>#DIV/0!</v>
      </c>
      <c r="R945" s="31" t="e">
        <f t="shared" si="175"/>
        <v>#DIV/0!</v>
      </c>
      <c r="S945" s="31" t="e">
        <f t="shared" si="175"/>
        <v>#DIV/0!</v>
      </c>
      <c r="T945" s="31" t="e">
        <f t="shared" si="175"/>
        <v>#DIV/0!</v>
      </c>
      <c r="U945" s="31" t="e">
        <f t="shared" si="175"/>
        <v>#DIV/0!</v>
      </c>
      <c r="V945" s="31" t="e">
        <f t="shared" si="175"/>
        <v>#DIV/0!</v>
      </c>
      <c r="W945" s="31" t="e">
        <f t="shared" si="175"/>
        <v>#DIV/0!</v>
      </c>
      <c r="Y945" t="str">
        <f>"Target; Gain &gt; "&amp;Y938&amp;"; #pref=2"</f>
        <v>Target; Gain &gt; 0.6; #pref=2</v>
      </c>
      <c r="Z945" s="31" t="e">
        <f t="shared" ref="Z945:AI945" si="176">-1* AVERAGEIFS(Z649:Z936, $H$649:$H$936,"=1",$K649:$K936,"=2",$AW649:$AW936,"&gt;"&amp;$Y$938)</f>
        <v>#DIV/0!</v>
      </c>
      <c r="AA945" s="31" t="e">
        <f t="shared" si="176"/>
        <v>#DIV/0!</v>
      </c>
      <c r="AB945" s="31" t="e">
        <f t="shared" si="176"/>
        <v>#DIV/0!</v>
      </c>
      <c r="AC945" s="31" t="e">
        <f t="shared" si="176"/>
        <v>#DIV/0!</v>
      </c>
      <c r="AD945" s="31" t="e">
        <f t="shared" si="176"/>
        <v>#DIV/0!</v>
      </c>
      <c r="AE945" s="31" t="e">
        <f t="shared" si="176"/>
        <v>#DIV/0!</v>
      </c>
      <c r="AF945" s="31" t="e">
        <f t="shared" si="176"/>
        <v>#DIV/0!</v>
      </c>
      <c r="AG945" s="31" t="e">
        <f t="shared" si="176"/>
        <v>#DIV/0!</v>
      </c>
      <c r="AH945" s="31" t="e">
        <f t="shared" si="176"/>
        <v>#DIV/0!</v>
      </c>
      <c r="AI945" s="31" t="e">
        <f t="shared" si="176"/>
        <v>#DIV/0!</v>
      </c>
      <c r="AK945" t="str">
        <f t="shared" si="155"/>
        <v>Target; Gain &gt; 0.6; #pref=2</v>
      </c>
      <c r="AL945" s="31" t="e">
        <f t="shared" ref="AL945:AU945" si="177">-1* AVERAGEIFS(AL649:AL936, $H$649:$H$936,"=1",$K649:$K936,"=2",$AW649:$AW936,"&gt;"&amp;$Y$938)</f>
        <v>#DIV/0!</v>
      </c>
      <c r="AM945" s="31" t="e">
        <f t="shared" si="177"/>
        <v>#DIV/0!</v>
      </c>
      <c r="AN945" s="31" t="e">
        <f t="shared" si="177"/>
        <v>#DIV/0!</v>
      </c>
      <c r="AO945" s="31" t="e">
        <f t="shared" si="177"/>
        <v>#DIV/0!</v>
      </c>
      <c r="AP945" s="31" t="e">
        <f t="shared" si="177"/>
        <v>#DIV/0!</v>
      </c>
      <c r="AQ945" s="31" t="e">
        <f t="shared" si="177"/>
        <v>#DIV/0!</v>
      </c>
      <c r="AR945" s="31" t="e">
        <f t="shared" si="177"/>
        <v>#DIV/0!</v>
      </c>
      <c r="AS945" s="31" t="e">
        <f t="shared" si="177"/>
        <v>#DIV/0!</v>
      </c>
      <c r="AT945" s="31" t="e">
        <f t="shared" si="177"/>
        <v>#DIV/0!</v>
      </c>
      <c r="AU945" s="31" t="e">
        <f t="shared" si="177"/>
        <v>#DIV/0!</v>
      </c>
    </row>
    <row r="946" spans="13:49" x14ac:dyDescent="0.3">
      <c r="M946" t="str">
        <f t="shared" si="168"/>
        <v>Target; Gain &gt; 0.6; #pref=3</v>
      </c>
      <c r="N946" s="31">
        <f t="shared" ref="N946:W946" si="178">-1* AVERAGEIFS(N649:N936,  $H$649:$H$936,"=1",$K649:$K936,"=3",$AW649:$AW936,"&gt;"&amp;$Y$938)</f>
        <v>0.36112231993818422</v>
      </c>
      <c r="O946" s="31">
        <f t="shared" si="178"/>
        <v>0.35253589944339564</v>
      </c>
      <c r="P946" s="31">
        <f t="shared" si="178"/>
        <v>-1.2381472007785939</v>
      </c>
      <c r="Q946" s="31">
        <f t="shared" si="178"/>
        <v>0.68807359105822186</v>
      </c>
      <c r="R946" s="31">
        <f t="shared" si="178"/>
        <v>-0.70706401447250689</v>
      </c>
      <c r="S946" s="31">
        <f t="shared" si="178"/>
        <v>0.59708315263834089</v>
      </c>
      <c r="T946" s="31">
        <f t="shared" si="178"/>
        <v>-1.5862399745774485</v>
      </c>
      <c r="U946" s="31">
        <f t="shared" si="178"/>
        <v>-0.62779567880990161</v>
      </c>
      <c r="V946" s="31">
        <f t="shared" si="178"/>
        <v>-3.0588711081955262</v>
      </c>
      <c r="W946" s="31">
        <f t="shared" si="178"/>
        <v>0.14795511856474994</v>
      </c>
      <c r="Y946" t="str">
        <f>"Target; Gain &gt; "&amp;Y938&amp;"; #pref=3"</f>
        <v>Target; Gain &gt; 0.6; #pref=3</v>
      </c>
      <c r="Z946" s="31">
        <f t="shared" ref="Z946:AI946" si="179">-1* AVERAGEIFS(Z649:Z936,  $H$649:$H$936,"=1",$K649:$K936,"=3",$AW649:$AW936,"&gt;"&amp;$Y$938)</f>
        <v>0.31024671582829461</v>
      </c>
      <c r="AA946" s="31">
        <f t="shared" si="179"/>
        <v>0.32864469367192461</v>
      </c>
      <c r="AB946" s="31">
        <f t="shared" si="179"/>
        <v>-0.21113074408271407</v>
      </c>
      <c r="AC946" s="31">
        <f t="shared" si="179"/>
        <v>0.52588775488518591</v>
      </c>
      <c r="AD946" s="31">
        <f t="shared" si="179"/>
        <v>-0.35657113201900775</v>
      </c>
      <c r="AE946" s="31">
        <f t="shared" si="179"/>
        <v>0.46531590020958419</v>
      </c>
      <c r="AF946" s="31">
        <f t="shared" si="179"/>
        <v>-0.78527858072075696</v>
      </c>
      <c r="AG946" s="31">
        <f t="shared" si="179"/>
        <v>-0.23962643875879946</v>
      </c>
      <c r="AH946" s="31">
        <f t="shared" si="179"/>
        <v>-0.94353876579925422</v>
      </c>
      <c r="AI946" s="31">
        <f t="shared" si="179"/>
        <v>-0.16842634253082867</v>
      </c>
      <c r="AK946" t="str">
        <f t="shared" si="155"/>
        <v>Target; Gain &gt; 0.6; #pref=3</v>
      </c>
      <c r="AL946" s="31">
        <f t="shared" ref="AL946:AU946" si="180">-1* AVERAGEIFS(AL649:AL936,  $H$649:$H$936,"=1",$K649:$K936,"=3",$AW649:$AW936,"&gt;"&amp;$Y$938)</f>
        <v>0.72734636125908403</v>
      </c>
      <c r="AM946" s="31">
        <f t="shared" si="180"/>
        <v>0.74514202506154492</v>
      </c>
      <c r="AN946" s="31">
        <f t="shared" si="180"/>
        <v>-0.21113074408271407</v>
      </c>
      <c r="AO946" s="31">
        <f t="shared" si="180"/>
        <v>0.79851791043447151</v>
      </c>
      <c r="AP946" s="31">
        <f t="shared" si="180"/>
        <v>-0.35657113201900775</v>
      </c>
      <c r="AQ946" s="31">
        <f t="shared" si="180"/>
        <v>0.77202014196820345</v>
      </c>
      <c r="AR946" s="31">
        <f t="shared" si="180"/>
        <v>3.3669889467759437E-2</v>
      </c>
      <c r="AS946" s="31">
        <f t="shared" si="180"/>
        <v>0.78160035163437369</v>
      </c>
      <c r="AT946" s="31">
        <f t="shared" si="180"/>
        <v>-0.94353876579925422</v>
      </c>
      <c r="AU946" s="31">
        <f t="shared" si="180"/>
        <v>0.36134468573127776</v>
      </c>
    </row>
    <row r="947" spans="13:49" x14ac:dyDescent="0.3">
      <c r="M947" t="str">
        <f t="shared" si="168"/>
        <v>Target; Gain &gt; 0.6; #pref=4</v>
      </c>
      <c r="N947" s="31" t="e">
        <f t="shared" ref="N947:W947" si="181">-1* AVERAGEIFS(N649:N936,  $H$649:$H$936,"=1",$K649:$K936,"=4",$AW649:$AW936,"&gt;"&amp;$Y$938)</f>
        <v>#DIV/0!</v>
      </c>
      <c r="O947" s="31" t="e">
        <f t="shared" si="181"/>
        <v>#DIV/0!</v>
      </c>
      <c r="P947" s="31" t="e">
        <f t="shared" si="181"/>
        <v>#DIV/0!</v>
      </c>
      <c r="Q947" s="31" t="e">
        <f t="shared" si="181"/>
        <v>#DIV/0!</v>
      </c>
      <c r="R947" s="31" t="e">
        <f t="shared" si="181"/>
        <v>#DIV/0!</v>
      </c>
      <c r="S947" s="31" t="e">
        <f t="shared" si="181"/>
        <v>#DIV/0!</v>
      </c>
      <c r="T947" s="31" t="e">
        <f t="shared" si="181"/>
        <v>#DIV/0!</v>
      </c>
      <c r="U947" s="31" t="e">
        <f t="shared" si="181"/>
        <v>#DIV/0!</v>
      </c>
      <c r="V947" s="31" t="e">
        <f t="shared" si="181"/>
        <v>#DIV/0!</v>
      </c>
      <c r="W947" s="31" t="e">
        <f t="shared" si="181"/>
        <v>#DIV/0!</v>
      </c>
      <c r="Y947" t="str">
        <f>"Target; Gain &gt; "&amp;Y938&amp;"; #pref=4"</f>
        <v>Target; Gain &gt; 0.6; #pref=4</v>
      </c>
      <c r="Z947" s="31" t="e">
        <f t="shared" ref="Z947:AI947" si="182">-1* AVERAGEIFS(Z649:Z936,  $H$649:$H$936,"=1",$K649:$K936,"=4",$AW649:$AW936,"&gt;"&amp;$Y$938)</f>
        <v>#DIV/0!</v>
      </c>
      <c r="AA947" s="31" t="e">
        <f t="shared" si="182"/>
        <v>#DIV/0!</v>
      </c>
      <c r="AB947" s="31" t="e">
        <f t="shared" si="182"/>
        <v>#DIV/0!</v>
      </c>
      <c r="AC947" s="31" t="e">
        <f t="shared" si="182"/>
        <v>#DIV/0!</v>
      </c>
      <c r="AD947" s="31" t="e">
        <f t="shared" si="182"/>
        <v>#DIV/0!</v>
      </c>
      <c r="AE947" s="31" t="e">
        <f t="shared" si="182"/>
        <v>#DIV/0!</v>
      </c>
      <c r="AF947" s="31" t="e">
        <f t="shared" si="182"/>
        <v>#DIV/0!</v>
      </c>
      <c r="AG947" s="31" t="e">
        <f t="shared" si="182"/>
        <v>#DIV/0!</v>
      </c>
      <c r="AH947" s="31" t="e">
        <f t="shared" si="182"/>
        <v>#DIV/0!</v>
      </c>
      <c r="AI947" s="31" t="e">
        <f t="shared" si="182"/>
        <v>#DIV/0!</v>
      </c>
      <c r="AK947" t="str">
        <f t="shared" si="155"/>
        <v>Target; Gain &gt; 0.6; #pref=4</v>
      </c>
      <c r="AL947" s="31" t="e">
        <f t="shared" ref="AL947:AU947" si="183">-1* AVERAGEIFS(AL649:AL936,  $H$649:$H$936,"=1",$K649:$K936,"=4",$AW649:$AW936,"&gt;"&amp;$Y$938)</f>
        <v>#DIV/0!</v>
      </c>
      <c r="AM947" s="31" t="e">
        <f t="shared" si="183"/>
        <v>#DIV/0!</v>
      </c>
      <c r="AN947" s="31" t="e">
        <f t="shared" si="183"/>
        <v>#DIV/0!</v>
      </c>
      <c r="AO947" s="31" t="e">
        <f t="shared" si="183"/>
        <v>#DIV/0!</v>
      </c>
      <c r="AP947" s="31" t="e">
        <f t="shared" si="183"/>
        <v>#DIV/0!</v>
      </c>
      <c r="AQ947" s="31" t="e">
        <f t="shared" si="183"/>
        <v>#DIV/0!</v>
      </c>
      <c r="AR947" s="31" t="e">
        <f t="shared" si="183"/>
        <v>#DIV/0!</v>
      </c>
      <c r="AS947" s="31" t="e">
        <f t="shared" si="183"/>
        <v>#DIV/0!</v>
      </c>
      <c r="AT947" s="31" t="e">
        <f t="shared" si="183"/>
        <v>#DIV/0!</v>
      </c>
      <c r="AU947" s="31" t="e">
        <f t="shared" si="183"/>
        <v>#DIV/0!</v>
      </c>
    </row>
    <row r="948" spans="13:49" x14ac:dyDescent="0.3">
      <c r="M948" t="str">
        <f t="shared" si="168"/>
        <v>Target (or sym); Gain &gt; 0</v>
      </c>
      <c r="N948" s="31">
        <f>-1* AVERAGEIFS(N649:N936,$H649:$H936,"=1",$J649:$J936,"=1")</f>
        <v>0.3016333951185397</v>
      </c>
      <c r="O948" s="31">
        <f t="shared" ref="O948:W948" si="184">-1* AVERAGEIFS(O649:O936,$H649:$H936,"=1",$J649:$J936,"=1")</f>
        <v>0.29483362584492495</v>
      </c>
      <c r="P948" s="31">
        <f t="shared" si="184"/>
        <v>-0.24279201150367724</v>
      </c>
      <c r="Q948" s="31">
        <f t="shared" si="184"/>
        <v>0.63489014959918466</v>
      </c>
      <c r="R948" s="31">
        <f t="shared" si="184"/>
        <v>0.11575272989948733</v>
      </c>
      <c r="S948" s="31">
        <f t="shared" si="184"/>
        <v>0.74928936948969704</v>
      </c>
      <c r="T948" s="31">
        <f t="shared" si="184"/>
        <v>-2.9582408837900207</v>
      </c>
      <c r="U948" s="31">
        <f t="shared" si="184"/>
        <v>-1.9434123550567184</v>
      </c>
      <c r="V948" s="31">
        <f t="shared" si="184"/>
        <v>-2.151703887576812</v>
      </c>
      <c r="W948" s="31">
        <f t="shared" si="184"/>
        <v>0.37644281185785944</v>
      </c>
      <c r="Y948" t="s">
        <v>129</v>
      </c>
      <c r="Z948" s="31">
        <f>-1* AVERAGEIFS(Z649:Z936,$H649:$H936,"=1",$J649:$J936,"=1")</f>
        <v>0.1975102246957009</v>
      </c>
      <c r="AA948" s="31">
        <f t="shared" ref="AA948:AI948" si="185">-1* AVERAGEIFS(AA649:AA936,$H649:$H936,"=1",$J649:$J936,"=1")</f>
        <v>0.22051931609384123</v>
      </c>
      <c r="AB948" s="31">
        <f t="shared" si="185"/>
        <v>-0.11253818680229441</v>
      </c>
      <c r="AC948" s="31">
        <f t="shared" si="185"/>
        <v>0.39882286193814137</v>
      </c>
      <c r="AD948" s="31">
        <f t="shared" si="185"/>
        <v>3.6854880143359067E-2</v>
      </c>
      <c r="AE948" s="31">
        <f t="shared" si="185"/>
        <v>0.43984828306149287</v>
      </c>
      <c r="AF948" s="31">
        <f t="shared" si="185"/>
        <v>-0.73377724635296504</v>
      </c>
      <c r="AG948" s="31">
        <f t="shared" si="185"/>
        <v>-0.57385453920499196</v>
      </c>
      <c r="AH948" s="31">
        <f t="shared" si="185"/>
        <v>-1.1349635024998799</v>
      </c>
      <c r="AI948" s="31">
        <f t="shared" si="185"/>
        <v>-0.18036120273943193</v>
      </c>
      <c r="AK948" t="str">
        <f t="shared" si="155"/>
        <v>Target (or sym); Gain &gt; 0</v>
      </c>
      <c r="AL948" s="31">
        <f>-1* AVERAGEIFS(AL649:AL936,$H649:$H936,"=1",$J649:$J936,"=1")</f>
        <v>0.66909274886793968</v>
      </c>
      <c r="AM948" s="31">
        <f t="shared" ref="AM948:AU948" si="186">-1* AVERAGEIFS(AM649:AM936,$H649:$H936,"=1",$J649:$J936,"=1")</f>
        <v>0.69259615800383434</v>
      </c>
      <c r="AN948" s="31">
        <f t="shared" si="186"/>
        <v>-0.11253818680229441</v>
      </c>
      <c r="AO948" s="31">
        <f t="shared" si="186"/>
        <v>0.74008140851643067</v>
      </c>
      <c r="AP948" s="31">
        <f t="shared" si="186"/>
        <v>3.6854880143359067E-2</v>
      </c>
      <c r="AQ948" s="31">
        <f t="shared" si="186"/>
        <v>0.73402313340677261</v>
      </c>
      <c r="AR948" s="31">
        <f t="shared" si="186"/>
        <v>6.4224424785524065E-2</v>
      </c>
      <c r="AS948" s="31">
        <f t="shared" si="186"/>
        <v>0.68921147715989961</v>
      </c>
      <c r="AT948" s="31">
        <f t="shared" si="186"/>
        <v>-1.1349635024998799</v>
      </c>
      <c r="AU948" s="31">
        <f t="shared" si="186"/>
        <v>0.29922871514166832</v>
      </c>
      <c r="AV948" s="26" t="s">
        <v>138</v>
      </c>
      <c r="AW948" s="43">
        <f>AVERAGEIF($J649:$J936,"=1",AW649:AW936)</f>
        <v>0.24118117185446517</v>
      </c>
    </row>
    <row r="949" spans="13:49" x14ac:dyDescent="0.3">
      <c r="M949" s="44">
        <f t="shared" ref="M949:O959" si="187">M938</f>
        <v>0.6</v>
      </c>
      <c r="N949" s="44" t="str">
        <f t="shared" si="187"/>
        <v>BNL Causal</v>
      </c>
      <c r="O949" s="44" t="str">
        <f t="shared" si="187"/>
        <v>BNL Causal HM</v>
      </c>
      <c r="P949" s="44" t="str">
        <f>Q938</f>
        <v>SFS Causal</v>
      </c>
      <c r="Q949" s="44" t="str">
        <f>S938</f>
        <v>SaLSa Causal</v>
      </c>
      <c r="R949" s="44" t="str">
        <f>U938</f>
        <v>D&amp;C Causal</v>
      </c>
      <c r="S949" s="44" t="str">
        <f>W938</f>
        <v>BBS Causal</v>
      </c>
      <c r="T949" s="44"/>
      <c r="U949" s="44">
        <f t="shared" ref="U949:W959" si="188">Y938</f>
        <v>0.6</v>
      </c>
      <c r="V949" s="44" t="str">
        <f t="shared" si="188"/>
        <v>BNL Causal</v>
      </c>
      <c r="W949" s="44" t="str">
        <f t="shared" si="188"/>
        <v>BNL Causal HM</v>
      </c>
      <c r="X949" s="44" t="str">
        <f>AC938</f>
        <v>SFS Causal</v>
      </c>
      <c r="Y949" s="44" t="str">
        <f>AE938</f>
        <v>SaLSa Causal</v>
      </c>
      <c r="Z949" s="44" t="str">
        <f>AG938</f>
        <v>D&amp;C Causal</v>
      </c>
      <c r="AA949" s="44" t="str">
        <f>AI938</f>
        <v>BBS Causal</v>
      </c>
      <c r="AB949" s="42"/>
      <c r="AC949" s="45">
        <f>AK938</f>
        <v>0.6</v>
      </c>
      <c r="AD949" s="45" t="str">
        <f>AL938</f>
        <v>BNL Causal</v>
      </c>
      <c r="AE949" s="45" t="str">
        <f>AM938</f>
        <v>BNL Causal HM</v>
      </c>
      <c r="AF949" s="45" t="str">
        <f>AO938</f>
        <v>SFS Causal</v>
      </c>
      <c r="AG949" s="45" t="str">
        <f>AQ938</f>
        <v>SaLSa Causal</v>
      </c>
      <c r="AH949" s="45" t="str">
        <f>AS938</f>
        <v>D&amp;C Causal</v>
      </c>
      <c r="AI949" s="45" t="str">
        <f>AU938</f>
        <v>BBS Causal</v>
      </c>
      <c r="AK949" s="44"/>
      <c r="AL949" s="44"/>
      <c r="AM949" s="44"/>
      <c r="AN949" s="42"/>
      <c r="AO949" s="42"/>
      <c r="AP949" s="42"/>
      <c r="AQ949" s="42"/>
      <c r="AR949" s="42"/>
      <c r="AS949" s="42"/>
      <c r="AT949" s="42"/>
      <c r="AU949" s="42"/>
    </row>
    <row r="950" spans="13:49" x14ac:dyDescent="0.3">
      <c r="M950" t="str">
        <f t="shared" si="187"/>
        <v>ALL</v>
      </c>
      <c r="N950" s="31">
        <f t="shared" si="187"/>
        <v>-0.21847268051561283</v>
      </c>
      <c r="O950" s="31">
        <f t="shared" si="187"/>
        <v>-0.22574873795813399</v>
      </c>
      <c r="P950" s="31">
        <f>Q939</f>
        <v>0.38180335849519986</v>
      </c>
      <c r="Q950" s="31">
        <f>S939</f>
        <v>0.3292236933741689</v>
      </c>
      <c r="R950" s="31">
        <f>U939</f>
        <v>-1.4769796703765274</v>
      </c>
      <c r="S950" s="31">
        <f>W939</f>
        <v>-0.24943542509261732</v>
      </c>
      <c r="T950" s="31"/>
      <c r="U950" s="31" t="str">
        <f t="shared" si="188"/>
        <v>ALL</v>
      </c>
      <c r="V950" s="31">
        <f t="shared" si="188"/>
        <v>-6.7149056362584378E-2</v>
      </c>
      <c r="W950" s="31">
        <f t="shared" si="188"/>
        <v>-4.9033845483592756E-2</v>
      </c>
      <c r="X950" s="31">
        <f>AC939</f>
        <v>0.27708321034277766</v>
      </c>
      <c r="Y950" s="31">
        <f>AE939</f>
        <v>3.1661462158417898E-2</v>
      </c>
      <c r="Z950" s="31">
        <f>AG939</f>
        <v>-0.44656844125837108</v>
      </c>
      <c r="AA950" s="31">
        <f>AI939</f>
        <v>-0.74371576769321213</v>
      </c>
      <c r="AB950" s="42"/>
      <c r="AC950" s="46" t="str">
        <f t="shared" ref="AC950:AE959" si="189">AK939</f>
        <v>ALL</v>
      </c>
      <c r="AD950" s="31">
        <f t="shared" si="189"/>
        <v>0.62617583745320704</v>
      </c>
      <c r="AE950" s="31">
        <f t="shared" si="189"/>
        <v>0.63976638574117117</v>
      </c>
      <c r="AF950" s="31">
        <f t="shared" ref="AF950:AF959" si="190">AO939</f>
        <v>0.71896589578992198</v>
      </c>
      <c r="AG950" s="31">
        <f t="shared" ref="AG950:AG959" si="191">AQ939</f>
        <v>0.65653139733366317</v>
      </c>
      <c r="AH950" s="31">
        <f t="shared" ref="AH950:AH959" si="192">AS939</f>
        <v>0.73148656707188597</v>
      </c>
      <c r="AI950" s="31">
        <f t="shared" ref="AI950:AI959" si="193">AU939</f>
        <v>-7.3357939658108412E-2</v>
      </c>
      <c r="AK950" s="31"/>
      <c r="AL950" s="31"/>
      <c r="AM950" s="31"/>
      <c r="AN950" s="42"/>
      <c r="AO950" s="42"/>
      <c r="AP950" s="42"/>
      <c r="AQ950" s="42"/>
      <c r="AR950" s="42"/>
      <c r="AS950" s="42"/>
      <c r="AT950" s="42"/>
      <c r="AU950" s="42"/>
    </row>
    <row r="951" spans="13:49" x14ac:dyDescent="0.3">
      <c r="M951" t="str">
        <f t="shared" si="187"/>
        <v>Target; Gain &gt; 0.6</v>
      </c>
      <c r="N951" s="31">
        <f t="shared" si="187"/>
        <v>0.36112231993818422</v>
      </c>
      <c r="O951" s="31">
        <f t="shared" si="187"/>
        <v>0.35253589944339564</v>
      </c>
      <c r="P951" s="31">
        <f>Q940</f>
        <v>0.68807359105822186</v>
      </c>
      <c r="Q951" s="31">
        <f>S940</f>
        <v>0.59708315263834089</v>
      </c>
      <c r="R951" s="31">
        <f>U940</f>
        <v>-0.62779567880990161</v>
      </c>
      <c r="S951" s="31">
        <f>W940</f>
        <v>0.14795511856474994</v>
      </c>
      <c r="T951" s="31"/>
      <c r="U951" s="31" t="str">
        <f t="shared" si="188"/>
        <v>Target; Gain &gt; 0.6</v>
      </c>
      <c r="V951" s="31">
        <f t="shared" si="188"/>
        <v>0.31024671582829461</v>
      </c>
      <c r="W951" s="31">
        <f t="shared" si="188"/>
        <v>0.32864469367192461</v>
      </c>
      <c r="X951" s="31">
        <f>AC940</f>
        <v>0.52588775488518591</v>
      </c>
      <c r="Y951" s="31">
        <f>AE940</f>
        <v>0.46531590020958419</v>
      </c>
      <c r="Z951" s="31">
        <f>AG940</f>
        <v>-0.23962643875879946</v>
      </c>
      <c r="AA951" s="31">
        <f>AI940</f>
        <v>-0.16842634253082867</v>
      </c>
      <c r="AB951" s="42"/>
      <c r="AC951" s="46" t="str">
        <f t="shared" si="189"/>
        <v>Target; Gain &gt; 0.6</v>
      </c>
      <c r="AD951" s="31">
        <f t="shared" si="189"/>
        <v>0.72734636125908403</v>
      </c>
      <c r="AE951" s="31">
        <f t="shared" si="189"/>
        <v>0.74514202506154492</v>
      </c>
      <c r="AF951" s="31">
        <f t="shared" si="190"/>
        <v>0.79851791043447151</v>
      </c>
      <c r="AG951" s="31">
        <f t="shared" si="191"/>
        <v>0.77202014196820345</v>
      </c>
      <c r="AH951" s="31">
        <f t="shared" si="192"/>
        <v>0.78160035163437369</v>
      </c>
      <c r="AI951" s="31">
        <f t="shared" si="193"/>
        <v>0.36134468573127776</v>
      </c>
      <c r="AK951" s="31"/>
      <c r="AL951" s="31"/>
      <c r="AM951" s="31"/>
      <c r="AN951" s="42"/>
      <c r="AO951" s="42"/>
      <c r="AP951" s="42"/>
      <c r="AQ951" s="42"/>
      <c r="AR951" s="42"/>
      <c r="AS951" s="42"/>
      <c r="AT951" s="42"/>
      <c r="AU951" s="42"/>
    </row>
    <row r="952" spans="13:49" x14ac:dyDescent="0.3">
      <c r="M952" t="str">
        <f t="shared" si="187"/>
        <v>Gain &gt; 0.6</v>
      </c>
      <c r="N952" s="31">
        <f t="shared" si="187"/>
        <v>0.36112231993818422</v>
      </c>
      <c r="O952" s="31">
        <f t="shared" si="187"/>
        <v>0.35253589944339564</v>
      </c>
      <c r="P952" s="31">
        <f t="shared" ref="P952:P959" si="194">Q941</f>
        <v>0.68807359105822186</v>
      </c>
      <c r="Q952" s="31">
        <f t="shared" ref="Q952:Q959" si="195">S941</f>
        <v>0.59708315263834089</v>
      </c>
      <c r="R952" s="31">
        <f t="shared" ref="R952:R956" si="196">U941</f>
        <v>-0.62779567880990161</v>
      </c>
      <c r="S952" s="31">
        <f t="shared" ref="S952:S959" si="197">W941</f>
        <v>0.14795511856474994</v>
      </c>
      <c r="T952" s="31"/>
      <c r="U952" s="31" t="str">
        <f t="shared" si="188"/>
        <v>Gain &gt; 0.6</v>
      </c>
      <c r="V952" s="31">
        <f t="shared" si="188"/>
        <v>0.31024671582829461</v>
      </c>
      <c r="W952" s="31">
        <f t="shared" si="188"/>
        <v>0.32864469367192461</v>
      </c>
      <c r="X952" s="31">
        <f t="shared" ref="X952:X959" si="198">AC941</f>
        <v>0.52588775488518591</v>
      </c>
      <c r="Y952" s="31">
        <f t="shared" ref="Y952:Y956" si="199">AE941</f>
        <v>0.46531590020958419</v>
      </c>
      <c r="Z952" s="31">
        <f t="shared" ref="Z952:Z959" si="200">AG941</f>
        <v>-0.23962643875879946</v>
      </c>
      <c r="AA952" s="31">
        <f t="shared" ref="AA952:AA959" si="201">AI941</f>
        <v>-0.16842634253082867</v>
      </c>
      <c r="AB952" s="42"/>
      <c r="AC952" s="46" t="str">
        <f t="shared" si="189"/>
        <v>Gain &gt; 0.6</v>
      </c>
      <c r="AD952" s="31">
        <f t="shared" si="189"/>
        <v>0.72734636125908403</v>
      </c>
      <c r="AE952" s="31">
        <f t="shared" si="189"/>
        <v>0.74514202506154492</v>
      </c>
      <c r="AF952" s="31">
        <f t="shared" si="190"/>
        <v>0.79851791043447151</v>
      </c>
      <c r="AG952" s="31">
        <f t="shared" si="191"/>
        <v>0.77202014196820345</v>
      </c>
      <c r="AH952" s="31">
        <f t="shared" si="192"/>
        <v>0.78160035163437369</v>
      </c>
      <c r="AI952" s="31">
        <f t="shared" si="193"/>
        <v>0.36134468573127776</v>
      </c>
      <c r="AK952" s="31"/>
      <c r="AL952" s="31"/>
      <c r="AM952" s="31"/>
      <c r="AN952" s="42"/>
      <c r="AO952" s="42"/>
      <c r="AP952" s="42"/>
      <c r="AQ952" s="42"/>
      <c r="AR952" s="42"/>
      <c r="AS952" s="42"/>
      <c r="AT952" s="42"/>
      <c r="AU952" s="42"/>
    </row>
    <row r="953" spans="13:49" x14ac:dyDescent="0.3">
      <c r="M953" t="str">
        <f t="shared" si="187"/>
        <v>Target (or sym)</v>
      </c>
      <c r="N953" s="31">
        <f t="shared" si="187"/>
        <v>-5.87263811361694E-3</v>
      </c>
      <c r="O953" s="31">
        <f t="shared" si="187"/>
        <v>-1.2227567526784233E-2</v>
      </c>
      <c r="P953" s="31">
        <f t="shared" si="194"/>
        <v>0.52576685001024204</v>
      </c>
      <c r="Q953" s="31">
        <f t="shared" si="195"/>
        <v>0.58768903644146475</v>
      </c>
      <c r="R953" s="31">
        <f t="shared" si="196"/>
        <v>-2.2383958376493691</v>
      </c>
      <c r="S953" s="31">
        <f t="shared" si="197"/>
        <v>0.14789965332771468</v>
      </c>
      <c r="T953" s="31"/>
      <c r="U953" s="31" t="str">
        <f t="shared" si="188"/>
        <v>Target (or sym)</v>
      </c>
      <c r="V953" s="31">
        <f>Z942</f>
        <v>7.9032666704829443E-3</v>
      </c>
      <c r="W953" s="31">
        <f t="shared" si="188"/>
        <v>2.9630813112884256E-2</v>
      </c>
      <c r="X953" s="31">
        <f t="shared" si="198"/>
        <v>0.29048958896235777</v>
      </c>
      <c r="Y953" s="31">
        <f t="shared" si="199"/>
        <v>0.18525680942326955</v>
      </c>
      <c r="Z953" s="31">
        <f t="shared" si="200"/>
        <v>-0.75025570804735797</v>
      </c>
      <c r="AA953" s="31">
        <f t="shared" si="201"/>
        <v>-0.59686379083512453</v>
      </c>
      <c r="AB953" s="42"/>
      <c r="AC953" s="38" t="str">
        <f t="shared" si="189"/>
        <v>Target (or sym)</v>
      </c>
      <c r="AD953" s="31">
        <f t="shared" si="189"/>
        <v>0.6356885299388948</v>
      </c>
      <c r="AE953" s="31">
        <f t="shared" si="189"/>
        <v>0.65619115241706172</v>
      </c>
      <c r="AF953" s="31">
        <f t="shared" si="190"/>
        <v>0.71345157270619852</v>
      </c>
      <c r="AG953" s="31">
        <f t="shared" si="191"/>
        <v>0.67371152387268973</v>
      </c>
      <c r="AH953" s="31">
        <f t="shared" si="192"/>
        <v>0.66059979648185607</v>
      </c>
      <c r="AI953" s="31">
        <f t="shared" si="193"/>
        <v>3.814759547813347E-2</v>
      </c>
      <c r="AK953" s="31"/>
      <c r="AL953" s="31"/>
      <c r="AM953" s="31"/>
      <c r="AN953" s="42"/>
      <c r="AO953" s="42"/>
      <c r="AP953" s="42"/>
      <c r="AQ953" s="42"/>
      <c r="AR953" s="42"/>
      <c r="AS953" s="42"/>
      <c r="AT953" s="42"/>
      <c r="AU953" s="42"/>
    </row>
    <row r="954" spans="13:49" x14ac:dyDescent="0.3">
      <c r="M954" t="str">
        <f>M943</f>
        <v>Gain &gt; 0</v>
      </c>
      <c r="N954" s="31">
        <f t="shared" si="187"/>
        <v>-5.2843973193435076E-2</v>
      </c>
      <c r="O954" s="31">
        <f t="shared" si="187"/>
        <v>-5.850996746335569E-2</v>
      </c>
      <c r="P954" s="31">
        <f t="shared" si="194"/>
        <v>0.44174212897935117</v>
      </c>
      <c r="Q954" s="31">
        <f t="shared" si="195"/>
        <v>0.51552968149420064</v>
      </c>
      <c r="R954" s="31">
        <f t="shared" si="196"/>
        <v>-1.498040507932844</v>
      </c>
      <c r="S954" s="31">
        <f t="shared" si="197"/>
        <v>-9.4913276404791816E-2</v>
      </c>
      <c r="T954" s="31"/>
      <c r="U954" s="31" t="str">
        <f t="shared" si="188"/>
        <v>Gain &gt; 0</v>
      </c>
      <c r="V954" s="31">
        <f t="shared" si="188"/>
        <v>4.7270161991386124E-2</v>
      </c>
      <c r="W954" s="31">
        <f t="shared" si="188"/>
        <v>6.4686688259143157E-2</v>
      </c>
      <c r="X954" s="31">
        <f t="shared" si="198"/>
        <v>0.32846352269299045</v>
      </c>
      <c r="Y954" s="31">
        <f t="shared" si="199"/>
        <v>0.18788317827428283</v>
      </c>
      <c r="Z954" s="31">
        <f t="shared" si="200"/>
        <v>-0.44345048431057471</v>
      </c>
      <c r="AA954" s="31">
        <f t="shared" si="201"/>
        <v>-0.50885466800371848</v>
      </c>
      <c r="AB954" s="42"/>
      <c r="AC954" s="38" t="str">
        <f t="shared" si="189"/>
        <v>Gain &gt; 0</v>
      </c>
      <c r="AD954" s="31">
        <f t="shared" si="189"/>
        <v>0.65478810872658344</v>
      </c>
      <c r="AE954" s="31">
        <f t="shared" si="189"/>
        <v>0.66769009515937172</v>
      </c>
      <c r="AF954" s="31">
        <f t="shared" si="190"/>
        <v>0.73652957978058464</v>
      </c>
      <c r="AG954" s="31">
        <f t="shared" si="191"/>
        <v>0.69689996789424313</v>
      </c>
      <c r="AH954" s="31">
        <f t="shared" si="192"/>
        <v>0.73584841644260635</v>
      </c>
      <c r="AI954" s="31">
        <f t="shared" si="193"/>
        <v>8.8928136802617005E-2</v>
      </c>
      <c r="AK954" s="31"/>
      <c r="AL954" s="31"/>
      <c r="AM954" s="31"/>
      <c r="AN954" s="42"/>
      <c r="AO954" s="42"/>
      <c r="AP954" s="42"/>
      <c r="AQ954" s="42"/>
      <c r="AR954" s="42"/>
      <c r="AS954" s="42"/>
      <c r="AT954" s="42"/>
      <c r="AU954" s="42"/>
    </row>
    <row r="955" spans="13:49" x14ac:dyDescent="0.3">
      <c r="M955" t="str">
        <f t="shared" ref="M955" si="202">M944</f>
        <v>Gain &lt;=0</v>
      </c>
      <c r="N955" s="31">
        <f t="shared" si="187"/>
        <v>-0.3620175601948335</v>
      </c>
      <c r="O955" s="31">
        <f t="shared" si="187"/>
        <v>-0.37068900572027541</v>
      </c>
      <c r="P955" s="31">
        <f t="shared" si="194"/>
        <v>0.32985642407560206</v>
      </c>
      <c r="Q955" s="31">
        <f>S944</f>
        <v>0.16775850367014139</v>
      </c>
      <c r="R955" s="31">
        <f>U944</f>
        <v>-1.4587269444943873</v>
      </c>
      <c r="S955" s="31">
        <f t="shared" si="197"/>
        <v>-0.38335462062206599</v>
      </c>
      <c r="T955" s="31"/>
      <c r="U955" s="31" t="str">
        <f t="shared" si="188"/>
        <v>Gain &lt;=0</v>
      </c>
      <c r="V955" s="31">
        <f t="shared" si="188"/>
        <v>-0.16631237893602543</v>
      </c>
      <c r="W955" s="31">
        <f t="shared" si="188"/>
        <v>-0.14759164139396394</v>
      </c>
      <c r="X955" s="31">
        <f t="shared" si="198"/>
        <v>0.23255360630592647</v>
      </c>
      <c r="Y955" s="31">
        <f t="shared" si="199"/>
        <v>-0.10373069180866504</v>
      </c>
      <c r="Z955" s="31">
        <f t="shared" si="200"/>
        <v>-0.44927067061312792</v>
      </c>
      <c r="AA955" s="31">
        <f t="shared" si="201"/>
        <v>-0.94726205409077291</v>
      </c>
      <c r="AB955" s="42"/>
      <c r="AC955" s="38" t="str">
        <f t="shared" si="189"/>
        <v>Gain &lt;=0</v>
      </c>
      <c r="AD955" s="31">
        <f t="shared" si="189"/>
        <v>0.60137853568294719</v>
      </c>
      <c r="AE955" s="31">
        <f t="shared" si="189"/>
        <v>0.61556583757873062</v>
      </c>
      <c r="AF955" s="31">
        <f t="shared" si="190"/>
        <v>0.70374403633134763</v>
      </c>
      <c r="AG955" s="31">
        <f t="shared" si="191"/>
        <v>0.62154530284782739</v>
      </c>
      <c r="AH955" s="31">
        <f t="shared" si="192"/>
        <v>0.72770629761726169</v>
      </c>
      <c r="AI955" s="31">
        <f t="shared" si="193"/>
        <v>-0.21400587259073708</v>
      </c>
      <c r="AK955" s="31"/>
      <c r="AL955" s="31"/>
      <c r="AM955" s="31"/>
      <c r="AN955" s="42"/>
      <c r="AO955" s="42"/>
      <c r="AP955" s="42"/>
      <c r="AQ955" s="42"/>
      <c r="AR955" s="42"/>
      <c r="AS955" s="42"/>
      <c r="AT955" s="42"/>
      <c r="AU955" s="42"/>
    </row>
    <row r="956" spans="13:49" x14ac:dyDescent="0.3">
      <c r="M956" t="str">
        <f>M945</f>
        <v>Target; Gain &gt; 0.6; #pref=2</v>
      </c>
      <c r="N956" s="31" t="e">
        <f t="shared" si="187"/>
        <v>#DIV/0!</v>
      </c>
      <c r="O956" s="31" t="e">
        <f t="shared" si="187"/>
        <v>#DIV/0!</v>
      </c>
      <c r="P956" s="31" t="e">
        <f t="shared" si="194"/>
        <v>#DIV/0!</v>
      </c>
      <c r="Q956" s="31" t="e">
        <f t="shared" si="195"/>
        <v>#DIV/0!</v>
      </c>
      <c r="R956" s="31" t="e">
        <f t="shared" si="196"/>
        <v>#DIV/0!</v>
      </c>
      <c r="S956" s="31" t="e">
        <f t="shared" si="197"/>
        <v>#DIV/0!</v>
      </c>
      <c r="T956" s="31"/>
      <c r="U956" s="31" t="str">
        <f t="shared" si="188"/>
        <v>Target; Gain &gt; 0.6; #pref=2</v>
      </c>
      <c r="V956" s="31" t="e">
        <f t="shared" si="188"/>
        <v>#DIV/0!</v>
      </c>
      <c r="W956" s="31" t="e">
        <f t="shared" si="188"/>
        <v>#DIV/0!</v>
      </c>
      <c r="X956" s="31" t="e">
        <f t="shared" si="198"/>
        <v>#DIV/0!</v>
      </c>
      <c r="Y956" s="31" t="e">
        <f t="shared" si="199"/>
        <v>#DIV/0!</v>
      </c>
      <c r="Z956" s="31" t="e">
        <f t="shared" si="200"/>
        <v>#DIV/0!</v>
      </c>
      <c r="AA956" s="31" t="e">
        <f t="shared" si="201"/>
        <v>#DIV/0!</v>
      </c>
      <c r="AB956" s="42"/>
      <c r="AC956" s="38" t="str">
        <f t="shared" si="189"/>
        <v>Target; Gain &gt; 0.6; #pref=2</v>
      </c>
      <c r="AD956" s="31" t="e">
        <f t="shared" si="189"/>
        <v>#DIV/0!</v>
      </c>
      <c r="AE956" s="31" t="e">
        <f t="shared" si="189"/>
        <v>#DIV/0!</v>
      </c>
      <c r="AF956" s="31" t="e">
        <f t="shared" si="190"/>
        <v>#DIV/0!</v>
      </c>
      <c r="AG956" s="31" t="e">
        <f t="shared" si="191"/>
        <v>#DIV/0!</v>
      </c>
      <c r="AH956" s="31" t="e">
        <f t="shared" si="192"/>
        <v>#DIV/0!</v>
      </c>
      <c r="AI956" s="31" t="e">
        <f t="shared" si="193"/>
        <v>#DIV/0!</v>
      </c>
      <c r="AK956" s="31"/>
      <c r="AL956" s="31"/>
      <c r="AM956" s="31"/>
      <c r="AN956" s="42"/>
      <c r="AO956" s="42"/>
      <c r="AP956" s="42"/>
      <c r="AQ956" s="42"/>
      <c r="AR956" s="42"/>
      <c r="AS956" s="42"/>
      <c r="AT956" s="42"/>
      <c r="AU956" s="42"/>
    </row>
    <row r="957" spans="13:49" x14ac:dyDescent="0.3">
      <c r="M957" t="str">
        <f>M946</f>
        <v>Target; Gain &gt; 0.6; #pref=3</v>
      </c>
      <c r="N957" s="31">
        <f t="shared" si="187"/>
        <v>0.36112231993818422</v>
      </c>
      <c r="O957" s="31">
        <f t="shared" si="187"/>
        <v>0.35253589944339564</v>
      </c>
      <c r="P957" s="31">
        <f t="shared" si="194"/>
        <v>0.68807359105822186</v>
      </c>
      <c r="Q957" s="31">
        <f t="shared" si="195"/>
        <v>0.59708315263834089</v>
      </c>
      <c r="R957" s="31">
        <f>U946</f>
        <v>-0.62779567880990161</v>
      </c>
      <c r="S957" s="31">
        <f t="shared" si="197"/>
        <v>0.14795511856474994</v>
      </c>
      <c r="T957" s="31"/>
      <c r="U957" s="31" t="str">
        <f t="shared" si="188"/>
        <v>Target; Gain &gt; 0.6; #pref=3</v>
      </c>
      <c r="V957" s="31">
        <f t="shared" si="188"/>
        <v>0.31024671582829461</v>
      </c>
      <c r="W957" s="31">
        <f t="shared" si="188"/>
        <v>0.32864469367192461</v>
      </c>
      <c r="X957" s="31">
        <f t="shared" si="198"/>
        <v>0.52588775488518591</v>
      </c>
      <c r="Y957" s="31">
        <f>AE946</f>
        <v>0.46531590020958419</v>
      </c>
      <c r="Z957" s="31">
        <f t="shared" si="200"/>
        <v>-0.23962643875879946</v>
      </c>
      <c r="AA957" s="31">
        <f t="shared" si="201"/>
        <v>-0.16842634253082867</v>
      </c>
      <c r="AB957" s="42"/>
      <c r="AC957" s="38" t="str">
        <f t="shared" si="189"/>
        <v>Target; Gain &gt; 0.6; #pref=3</v>
      </c>
      <c r="AD957" s="31">
        <f t="shared" si="189"/>
        <v>0.72734636125908403</v>
      </c>
      <c r="AE957" s="31">
        <f t="shared" si="189"/>
        <v>0.74514202506154492</v>
      </c>
      <c r="AF957" s="31">
        <f t="shared" si="190"/>
        <v>0.79851791043447151</v>
      </c>
      <c r="AG957" s="31">
        <f t="shared" si="191"/>
        <v>0.77202014196820345</v>
      </c>
      <c r="AH957" s="31">
        <f t="shared" si="192"/>
        <v>0.78160035163437369</v>
      </c>
      <c r="AI957" s="31">
        <f t="shared" si="193"/>
        <v>0.36134468573127776</v>
      </c>
      <c r="AK957" s="31"/>
      <c r="AL957" s="31"/>
      <c r="AM957" s="31"/>
      <c r="AN957" s="42"/>
      <c r="AO957" s="42"/>
      <c r="AP957" s="42"/>
      <c r="AQ957" s="42"/>
      <c r="AR957" s="42"/>
      <c r="AS957" s="42"/>
      <c r="AT957" s="42"/>
      <c r="AU957" s="42"/>
    </row>
    <row r="958" spans="13:49" x14ac:dyDescent="0.3">
      <c r="M958" t="str">
        <f>M947</f>
        <v>Target; Gain &gt; 0.6; #pref=4</v>
      </c>
      <c r="N958" s="31" t="e">
        <f t="shared" si="187"/>
        <v>#DIV/0!</v>
      </c>
      <c r="O958" s="31" t="e">
        <f t="shared" si="187"/>
        <v>#DIV/0!</v>
      </c>
      <c r="P958" s="31" t="e">
        <f t="shared" si="194"/>
        <v>#DIV/0!</v>
      </c>
      <c r="Q958" s="31" t="e">
        <f t="shared" si="195"/>
        <v>#DIV/0!</v>
      </c>
      <c r="R958" s="31" t="e">
        <f>U947</f>
        <v>#DIV/0!</v>
      </c>
      <c r="S958" s="31" t="e">
        <f t="shared" si="197"/>
        <v>#DIV/0!</v>
      </c>
      <c r="T958" s="31"/>
      <c r="U958" s="31" t="str">
        <f t="shared" si="188"/>
        <v>Target; Gain &gt; 0.6; #pref=4</v>
      </c>
      <c r="V958" s="31" t="e">
        <f t="shared" si="188"/>
        <v>#DIV/0!</v>
      </c>
      <c r="W958" s="31" t="e">
        <f t="shared" si="188"/>
        <v>#DIV/0!</v>
      </c>
      <c r="X958" s="31" t="e">
        <f t="shared" si="198"/>
        <v>#DIV/0!</v>
      </c>
      <c r="Y958" s="31" t="e">
        <f>AE947</f>
        <v>#DIV/0!</v>
      </c>
      <c r="Z958" s="31" t="e">
        <f t="shared" si="200"/>
        <v>#DIV/0!</v>
      </c>
      <c r="AA958" s="31" t="e">
        <f t="shared" si="201"/>
        <v>#DIV/0!</v>
      </c>
      <c r="AC958" s="38" t="str">
        <f t="shared" si="189"/>
        <v>Target; Gain &gt; 0.6; #pref=4</v>
      </c>
      <c r="AD958" s="31" t="e">
        <f t="shared" si="189"/>
        <v>#DIV/0!</v>
      </c>
      <c r="AE958" s="31" t="e">
        <f t="shared" si="189"/>
        <v>#DIV/0!</v>
      </c>
      <c r="AF958" s="31" t="e">
        <f t="shared" si="190"/>
        <v>#DIV/0!</v>
      </c>
      <c r="AG958" s="31" t="e">
        <f t="shared" si="191"/>
        <v>#DIV/0!</v>
      </c>
      <c r="AH958" s="31" t="e">
        <f t="shared" si="192"/>
        <v>#DIV/0!</v>
      </c>
      <c r="AI958" s="31" t="e">
        <f t="shared" si="193"/>
        <v>#DIV/0!</v>
      </c>
      <c r="AK958" s="31"/>
      <c r="AL958" s="31"/>
      <c r="AM958" s="31"/>
    </row>
    <row r="959" spans="13:49" x14ac:dyDescent="0.3">
      <c r="M959" t="str">
        <f>M948</f>
        <v>Target (or sym); Gain &gt; 0</v>
      </c>
      <c r="N959" s="31">
        <f t="shared" si="187"/>
        <v>0.3016333951185397</v>
      </c>
      <c r="O959" s="31">
        <f t="shared" si="187"/>
        <v>0.29483362584492495</v>
      </c>
      <c r="P959" s="31">
        <f t="shared" si="194"/>
        <v>0.63489014959918466</v>
      </c>
      <c r="Q959" s="31">
        <f t="shared" si="195"/>
        <v>0.74928936948969704</v>
      </c>
      <c r="R959" s="31">
        <f>U948</f>
        <v>-1.9434123550567184</v>
      </c>
      <c r="S959" s="31">
        <f t="shared" si="197"/>
        <v>0.37644281185785944</v>
      </c>
      <c r="T959" s="31"/>
      <c r="U959" s="31" t="str">
        <f t="shared" si="188"/>
        <v>Target (or sym); Gain &gt; 0</v>
      </c>
      <c r="V959" s="31">
        <f t="shared" si="188"/>
        <v>0.1975102246957009</v>
      </c>
      <c r="W959" s="31">
        <f t="shared" si="188"/>
        <v>0.22051931609384123</v>
      </c>
      <c r="X959" s="31">
        <f t="shared" si="198"/>
        <v>0.39882286193814137</v>
      </c>
      <c r="Y959" s="31">
        <f>AE948</f>
        <v>0.43984828306149287</v>
      </c>
      <c r="Z959" s="31">
        <f t="shared" si="200"/>
        <v>-0.57385453920499196</v>
      </c>
      <c r="AA959" s="31">
        <f t="shared" si="201"/>
        <v>-0.18036120273943193</v>
      </c>
      <c r="AC959" s="38" t="str">
        <f t="shared" si="189"/>
        <v>Target (or sym); Gain &gt; 0</v>
      </c>
      <c r="AD959" s="31">
        <f t="shared" si="189"/>
        <v>0.66909274886793968</v>
      </c>
      <c r="AE959" s="31">
        <f t="shared" si="189"/>
        <v>0.69259615800383434</v>
      </c>
      <c r="AF959" s="31">
        <f t="shared" si="190"/>
        <v>0.74008140851643067</v>
      </c>
      <c r="AG959" s="31">
        <f t="shared" si="191"/>
        <v>0.73402313340677261</v>
      </c>
      <c r="AH959" s="31">
        <f t="shared" si="192"/>
        <v>0.68921147715989961</v>
      </c>
      <c r="AI959" s="31">
        <f t="shared" si="193"/>
        <v>0.29922871514166832</v>
      </c>
      <c r="AK959" s="31"/>
      <c r="AL959" s="31"/>
      <c r="AM959" s="31"/>
    </row>
    <row r="961" spans="12:49" x14ac:dyDescent="0.3">
      <c r="L961" s="27" t="s">
        <v>104</v>
      </c>
      <c r="M961" s="39">
        <f>Y961</f>
        <v>0.6</v>
      </c>
      <c r="N961" s="24" t="s">
        <v>7</v>
      </c>
      <c r="O961" s="24" t="s">
        <v>8</v>
      </c>
      <c r="P961" s="24" t="s">
        <v>22</v>
      </c>
      <c r="Q961" s="24" t="s">
        <v>9</v>
      </c>
      <c r="R961" s="24" t="s">
        <v>23</v>
      </c>
      <c r="S961" s="24" t="s">
        <v>10</v>
      </c>
      <c r="T961" s="24" t="s">
        <v>24</v>
      </c>
      <c r="U961" s="24" t="s">
        <v>11</v>
      </c>
      <c r="V961" s="24" t="s">
        <v>25</v>
      </c>
      <c r="W961" s="24" t="s">
        <v>12</v>
      </c>
      <c r="Y961" s="30">
        <f>X292</f>
        <v>0.6</v>
      </c>
      <c r="Z961" s="24" t="s">
        <v>7</v>
      </c>
      <c r="AA961" s="24" t="s">
        <v>8</v>
      </c>
      <c r="AB961" s="24" t="s">
        <v>22</v>
      </c>
      <c r="AC961" s="24" t="s">
        <v>9</v>
      </c>
      <c r="AD961" s="24" t="s">
        <v>23</v>
      </c>
      <c r="AE961" s="24" t="s">
        <v>10</v>
      </c>
      <c r="AF961" s="24" t="s">
        <v>24</v>
      </c>
      <c r="AG961" s="24" t="s">
        <v>11</v>
      </c>
      <c r="AH961" s="24" t="s">
        <v>25</v>
      </c>
      <c r="AI961" s="24" t="s">
        <v>12</v>
      </c>
      <c r="AK961" s="39">
        <f t="shared" ref="AK961:AK971" si="203">Y961</f>
        <v>0.6</v>
      </c>
      <c r="AL961" s="24" t="s">
        <v>7</v>
      </c>
      <c r="AM961" s="24" t="s">
        <v>8</v>
      </c>
      <c r="AN961" s="24" t="s">
        <v>22</v>
      </c>
      <c r="AO961" s="24" t="s">
        <v>9</v>
      </c>
      <c r="AP961" s="24" t="s">
        <v>23</v>
      </c>
      <c r="AQ961" s="24" t="s">
        <v>10</v>
      </c>
      <c r="AR961" s="24" t="s">
        <v>24</v>
      </c>
      <c r="AS961" s="24" t="s">
        <v>11</v>
      </c>
      <c r="AT961" s="24" t="s">
        <v>25</v>
      </c>
      <c r="AU961" s="24" t="s">
        <v>12</v>
      </c>
    </row>
    <row r="962" spans="12:49" x14ac:dyDescent="0.3">
      <c r="M962" s="31" t="s">
        <v>98</v>
      </c>
      <c r="N962" s="31">
        <f>-1* MEDIAN(N649:N936)</f>
        <v>8.520077989191735E-2</v>
      </c>
      <c r="O962" s="31">
        <f t="shared" ref="O962:W962" si="204">-1* MEDIAN(O649:O936)</f>
        <v>7.8360367797290179E-2</v>
      </c>
      <c r="P962" s="31">
        <f t="shared" si="204"/>
        <v>8.942701797714861E-2</v>
      </c>
      <c r="Q962" s="31">
        <f t="shared" si="204"/>
        <v>0.54166777121450604</v>
      </c>
      <c r="R962" s="31">
        <f t="shared" si="204"/>
        <v>0.19141227151297302</v>
      </c>
      <c r="S962" s="31">
        <f t="shared" si="204"/>
        <v>0.48871096588610091</v>
      </c>
      <c r="T962" s="31">
        <f t="shared" si="204"/>
        <v>-1.1856312184151823</v>
      </c>
      <c r="U962" s="31">
        <f t="shared" si="204"/>
        <v>-0.77187276153458229</v>
      </c>
      <c r="V962" s="31">
        <f t="shared" si="204"/>
        <v>-1.0105178939657087</v>
      </c>
      <c r="W962" s="31">
        <f t="shared" si="204"/>
        <v>4.8420012338710468E-2</v>
      </c>
      <c r="Y962" s="31" t="s">
        <v>98</v>
      </c>
      <c r="Z962" s="31">
        <f>-1* MEDIAN(Z649:Z936)</f>
        <v>5.8840423865843913E-2</v>
      </c>
      <c r="AA962" s="31">
        <f t="shared" ref="AA962:AI962" si="205">-1* MEDIAN(AA649:AA936)</f>
        <v>7.3820184780461665E-2</v>
      </c>
      <c r="AB962" s="31">
        <f t="shared" si="205"/>
        <v>6.0855443765360034E-2</v>
      </c>
      <c r="AC962" s="31">
        <f t="shared" si="205"/>
        <v>0.35915798070276239</v>
      </c>
      <c r="AD962" s="31">
        <f t="shared" si="205"/>
        <v>-0.11740320422769585</v>
      </c>
      <c r="AE962" s="31">
        <f t="shared" si="205"/>
        <v>0.22666230975373336</v>
      </c>
      <c r="AF962" s="31">
        <f t="shared" si="205"/>
        <v>-0.14161057800329041</v>
      </c>
      <c r="AG962" s="31">
        <f t="shared" si="205"/>
        <v>-0.19537106429608589</v>
      </c>
      <c r="AH962" s="31">
        <f t="shared" si="205"/>
        <v>-0.55007665395150829</v>
      </c>
      <c r="AI962" s="31">
        <f t="shared" si="205"/>
        <v>-0.46336447884768978</v>
      </c>
      <c r="AK962" s="31" t="str">
        <f t="shared" si="203"/>
        <v>ALL</v>
      </c>
      <c r="AL962" s="31">
        <f>-1* MEDIAN(AL649:AL936)</f>
        <v>0.6811038820460571</v>
      </c>
      <c r="AM962" s="31">
        <f t="shared" ref="AM962:AU962" si="206">-1* MEDIAN(AM649:AM936)</f>
        <v>0.68601443384520833</v>
      </c>
      <c r="AN962" s="31">
        <f t="shared" si="206"/>
        <v>6.0855443765360034E-2</v>
      </c>
      <c r="AO962" s="31">
        <f t="shared" si="206"/>
        <v>0.74558813954873693</v>
      </c>
      <c r="AP962" s="31">
        <f t="shared" si="206"/>
        <v>-0.11740320422769585</v>
      </c>
      <c r="AQ962" s="31">
        <f t="shared" si="206"/>
        <v>0.69719389787849928</v>
      </c>
      <c r="AR962" s="31">
        <f t="shared" si="206"/>
        <v>0.34327520945575024</v>
      </c>
      <c r="AS962" s="31">
        <f t="shared" si="206"/>
        <v>0.77187680728253705</v>
      </c>
      <c r="AT962" s="31">
        <f t="shared" si="206"/>
        <v>-0.55007665395150829</v>
      </c>
      <c r="AU962" s="31">
        <f t="shared" si="206"/>
        <v>0.11199409124208842</v>
      </c>
    </row>
    <row r="963" spans="12:49" x14ac:dyDescent="0.3">
      <c r="M963" s="31" t="str">
        <f>"Target; Gain &gt; "&amp;M961</f>
        <v>Target; Gain &gt; 0.6</v>
      </c>
      <c r="N963" s="31" cm="1">
        <f t="array" ref="N963">-1* MEDIAN(_xlfn._xlws.FILTER(N649:N936, ($AX649:$AX936 &gt; $Y938)*($AX649:$AX936&lt;&gt;"")))</f>
        <v>0.36112231993818422</v>
      </c>
      <c r="O963" s="31" cm="1">
        <f t="array" ref="O963">-1* MEDIAN(_xlfn._xlws.FILTER(O649:O936, ($AX649:$AX936 &gt; $Y938)*($AX649:$AX936&lt;&gt;"")))</f>
        <v>0.35253589944339564</v>
      </c>
      <c r="P963" s="31" cm="1">
        <f t="array" ref="P963">-1* MEDIAN(_xlfn._xlws.FILTER(P649:P936, ($AX649:$AX936 &gt; $Y938)*($AX649:$AX936&lt;&gt;"")))</f>
        <v>-1.2381472007785939</v>
      </c>
      <c r="Q963" s="31" cm="1">
        <f t="array" ref="Q963">-1* MEDIAN(_xlfn._xlws.FILTER(Q649:Q936, ($AX649:$AX936 &gt; $Y938)*($AX649:$AX936&lt;&gt;"")))</f>
        <v>0.68807359105822186</v>
      </c>
      <c r="R963" s="31" cm="1">
        <f t="array" ref="R963">-1* MEDIAN(_xlfn._xlws.FILTER(R649:R936, ($AX649:$AX936 &gt; $Y938)*($AX649:$AX936&lt;&gt;"")))</f>
        <v>-0.70706401447250689</v>
      </c>
      <c r="S963" s="31" cm="1">
        <f t="array" ref="S963">-1* MEDIAN(_xlfn._xlws.FILTER(S649:S936, ($AX649:$AX936 &gt; $Y938)*($AX649:$AX936&lt;&gt;"")))</f>
        <v>0.59708315263834089</v>
      </c>
      <c r="T963" s="31" cm="1">
        <f t="array" ref="T963">-1* MEDIAN(_xlfn._xlws.FILTER(T649:T936, ($AX649:$AX936 &gt; $Y938)*($AX649:$AX936&lt;&gt;"")))</f>
        <v>-1.5862399745774485</v>
      </c>
      <c r="U963" s="31" cm="1">
        <f t="array" ref="U963">-1* MEDIAN(_xlfn._xlws.FILTER(U649:U936, ($AX649:$AX936 &gt; $Y938)*($AX649:$AX936&lt;&gt;"")))</f>
        <v>-0.62779567880990161</v>
      </c>
      <c r="V963" s="31" cm="1">
        <f t="array" ref="V963">-1* MEDIAN(_xlfn._xlws.FILTER(V649:V936, ($AX649:$AX936 &gt; $Y938)*($AX649:$AX936&lt;&gt;"")))</f>
        <v>-3.0588711081955262</v>
      </c>
      <c r="W963" s="31" cm="1">
        <f t="array" ref="W963">-1* MEDIAN(_xlfn._xlws.FILTER(W649:W936, ($AX649:$AX936 &gt; $Y938)*($AX649:$AX936&lt;&gt;"")))</f>
        <v>0.14795511856474994</v>
      </c>
      <c r="Y963" s="31" t="str">
        <f>"Target; Gain &gt; "&amp;Y961</f>
        <v>Target; Gain &gt; 0.6</v>
      </c>
      <c r="Z963" s="31" cm="1">
        <f t="array" ref="Z963">-1* MEDIAN(_xlfn._xlws.FILTER(Z649:Z936, ($AX649:$AX936 &gt; $Y938)*($AX649:$AX936 &lt;&gt; "")))</f>
        <v>0.31024671582829461</v>
      </c>
      <c r="AA963" s="31" cm="1">
        <f t="array" ref="AA963">-1* MEDIAN(_xlfn._xlws.FILTER(AA649:AA936, ($AX649:$AX936 &gt; $Y938)*($AX649:$AX936 &lt;&gt; "")))</f>
        <v>0.32864469367192461</v>
      </c>
      <c r="AB963" s="31" cm="1">
        <f t="array" ref="AB963">-1* MEDIAN(_xlfn._xlws.FILTER(AB649:AB936, ($AX649:$AX936 &gt; $Y938)*($AX649:$AX936 &lt;&gt; "")))</f>
        <v>-0.21113074408271407</v>
      </c>
      <c r="AC963" s="31" cm="1">
        <f t="array" ref="AC963">-1* MEDIAN(_xlfn._xlws.FILTER(AC649:AC936, ($AX649:$AX936 &gt; $Y938)*($AX649:$AX936 &lt;&gt; "")))</f>
        <v>0.52588775488518591</v>
      </c>
      <c r="AD963" s="31" cm="1">
        <f t="array" ref="AD963">-1* MEDIAN(_xlfn._xlws.FILTER(AD649:AD936, ($AX649:$AX936 &gt; $Y938)*($AX649:$AX936 &lt;&gt; "")))</f>
        <v>-0.35657113201900775</v>
      </c>
      <c r="AE963" s="31" cm="1">
        <f t="array" ref="AE963">-1* MEDIAN(_xlfn._xlws.FILTER(AE649:AE936, ($AX649:$AX936 &gt; $Y938)*($AX649:$AX936 &lt;&gt; "")))</f>
        <v>0.46531590020958419</v>
      </c>
      <c r="AF963" s="31" cm="1">
        <f t="array" ref="AF963">-1* MEDIAN(_xlfn._xlws.FILTER(AF649:AF936, ($AX649:$AX936 &gt; $Y938)*($AX649:$AX936 &lt;&gt; "")))</f>
        <v>-0.78527858072075696</v>
      </c>
      <c r="AG963" s="31" cm="1">
        <f t="array" ref="AG963">-1* MEDIAN(_xlfn._xlws.FILTER(AG649:AG936, ($AX649:$AX936 &gt; $Y938)*($AX649:$AX936 &lt;&gt; "")))</f>
        <v>-0.23962643875879946</v>
      </c>
      <c r="AH963" s="31" cm="1">
        <f t="array" ref="AH963">-1* MEDIAN(_xlfn._xlws.FILTER(AH649:AH936, ($AX649:$AX936 &gt; $Y938)*($AX649:$AX936 &lt;&gt; "")))</f>
        <v>-0.94353876579925422</v>
      </c>
      <c r="AI963" s="31" cm="1">
        <f t="array" ref="AI963">-1* MEDIAN(_xlfn._xlws.FILTER(AI649:AI936, ($AX649:$AX936 &gt; $Y938)*($AX649:$AX936 &lt;&gt; "")))</f>
        <v>-0.16842634253082867</v>
      </c>
      <c r="AK963" s="31" t="str">
        <f t="shared" si="203"/>
        <v>Target; Gain &gt; 0.6</v>
      </c>
      <c r="AL963" s="31" cm="1">
        <f t="array" ref="AL963">-1* MEDIAN(_xlfn._xlws.FILTER(AL649:AL936, ($AX649:$AX936 &gt; $Y938)*($AX649:$AX936 &lt;&gt; "")))</f>
        <v>0.72734636125908403</v>
      </c>
      <c r="AM963" s="31" cm="1">
        <f t="array" ref="AM963">-1* MEDIAN(_xlfn._xlws.FILTER(AM649:AM936, ($AX649:$AX936 &gt; $Y938)*($AX649:$AX936 &lt;&gt; "")))</f>
        <v>0.74514202506154492</v>
      </c>
      <c r="AN963" s="31" cm="1">
        <f t="array" ref="AN963">-1* MEDIAN(_xlfn._xlws.FILTER(AN649:AN936, ($AX649:$AX936 &gt; $Y938)*($AX649:$AX936 &lt;&gt; "")))</f>
        <v>-0.21113074408271407</v>
      </c>
      <c r="AO963" s="31" cm="1">
        <f t="array" ref="AO963">-1* MEDIAN(_xlfn._xlws.FILTER(AO649:AO936, ($AX649:$AX936 &gt; $Y938)*($AX649:$AX936 &lt;&gt; "")))</f>
        <v>0.79851791043447151</v>
      </c>
      <c r="AP963" s="31" cm="1">
        <f t="array" ref="AP963">-1* MEDIAN(_xlfn._xlws.FILTER(AP649:AP936, ($AX649:$AX936 &gt; $Y938)*($AX649:$AX936 &lt;&gt; "")))</f>
        <v>-0.35657113201900775</v>
      </c>
      <c r="AQ963" s="31" cm="1">
        <f t="array" ref="AQ963">-1* MEDIAN(_xlfn._xlws.FILTER(AQ649:AQ936, ($AX649:$AX936 &gt; $Y938)*($AX649:$AX936 &lt;&gt; "")))</f>
        <v>0.77202014196820345</v>
      </c>
      <c r="AR963" s="31" cm="1">
        <f t="array" ref="AR963">-1* MEDIAN(_xlfn._xlws.FILTER(AR649:AR936, ($AX649:$AX936 &gt; $Y938)*($AX649:$AX936 &lt;&gt; "")))</f>
        <v>3.3669889467759437E-2</v>
      </c>
      <c r="AS963" s="31" cm="1">
        <f t="array" ref="AS963">-1* MEDIAN(_xlfn._xlws.FILTER(AS649:AS936, ($AX649:$AX936 &gt; $Y938)*($AX649:$AX936 &lt;&gt; "")))</f>
        <v>0.78160035163437369</v>
      </c>
      <c r="AT963" s="31" cm="1">
        <f t="array" ref="AT963">-1* MEDIAN(_xlfn._xlws.FILTER(AT649:AT936, ($AX649:$AX936 &gt; $Y938)*($AX649:$AX936 &lt;&gt; "")))</f>
        <v>-0.94353876579925422</v>
      </c>
      <c r="AU963" s="31" cm="1">
        <f t="array" ref="AU963">-1* MEDIAN(_xlfn._xlws.FILTER(AU649:AU936, ($AX649:$AX936 &gt; $Y938)*($AX649:$AX936 &lt;&gt; "")))</f>
        <v>0.36134468573127776</v>
      </c>
      <c r="AV963" s="26"/>
      <c r="AW963" s="26" t="s">
        <v>31</v>
      </c>
    </row>
    <row r="964" spans="12:49" x14ac:dyDescent="0.3">
      <c r="M964" s="31" t="str">
        <f>"Gain &gt; "&amp;M961</f>
        <v>Gain &gt; 0.6</v>
      </c>
      <c r="N964" s="31" cm="1">
        <f t="array" ref="N964">-1* MEDIAN(_xlfn._xlws.FILTER(N649:N936, $AW649:$AW936 &gt; $Y938))</f>
        <v>0.36112231993818422</v>
      </c>
      <c r="O964" s="31" cm="1">
        <f t="array" ref="O964">-1* MEDIAN(_xlfn._xlws.FILTER(O649:O936, $AW649:$AW936 &gt; $Y938))</f>
        <v>0.35253589944339564</v>
      </c>
      <c r="P964" s="31" cm="1">
        <f t="array" ref="P964">-1* MEDIAN(_xlfn._xlws.FILTER(P649:P936, $AW649:$AW936 &gt; $Y938))</f>
        <v>-1.2381472007785939</v>
      </c>
      <c r="Q964" s="31" cm="1">
        <f t="array" ref="Q964">-1* MEDIAN(_xlfn._xlws.FILTER(Q649:Q936, $AW649:$AW936 &gt; $Y938))</f>
        <v>0.68807359105822186</v>
      </c>
      <c r="R964" s="31" cm="1">
        <f t="array" ref="R964">-1* MEDIAN(_xlfn._xlws.FILTER(R649:R936, $AW649:$AW936 &gt; $Y938))</f>
        <v>-0.70706401447250689</v>
      </c>
      <c r="S964" s="31" cm="1">
        <f t="array" ref="S964">-1* MEDIAN(_xlfn._xlws.FILTER(S649:S936, $AW649:$AW936 &gt; $Y938))</f>
        <v>0.59708315263834089</v>
      </c>
      <c r="T964" s="31" cm="1">
        <f t="array" ref="T964">-1* MEDIAN(_xlfn._xlws.FILTER(T649:T936, $AW649:$AW936 &gt; $Y938))</f>
        <v>-1.5862399745774485</v>
      </c>
      <c r="U964" s="31" cm="1">
        <f t="array" ref="U964">-1* MEDIAN(_xlfn._xlws.FILTER(U649:U936, $AW649:$AW936 &gt; $Y938))</f>
        <v>-0.62779567880990161</v>
      </c>
      <c r="V964" s="31" cm="1">
        <f t="array" ref="V964">-1* MEDIAN(_xlfn._xlws.FILTER(V649:V936, $AW649:$AW936 &gt; $Y938))</f>
        <v>-3.0588711081955262</v>
      </c>
      <c r="W964" s="31" cm="1">
        <f t="array" ref="W964">-1* MEDIAN(_xlfn._xlws.FILTER(W649:W936, $AW649:$AW936 &gt; $Y938))</f>
        <v>0.14795511856474994</v>
      </c>
      <c r="Y964" s="31" t="str">
        <f>"Gain &gt; "&amp;Y961</f>
        <v>Gain &gt; 0.6</v>
      </c>
      <c r="Z964" s="31" cm="1">
        <f t="array" ref="Z964">-1* MEDIAN(_xlfn._xlws.FILTER(Z649:Z936, $AW649:$AW936 &gt; $Y938))</f>
        <v>0.31024671582829461</v>
      </c>
      <c r="AA964" s="31" cm="1">
        <f t="array" ref="AA964">-1* MEDIAN(_xlfn._xlws.FILTER(AA649:AA936, $AW649:$AW936 &gt; $Y938))</f>
        <v>0.32864469367192461</v>
      </c>
      <c r="AB964" s="31" cm="1">
        <f t="array" ref="AB964">-1* MEDIAN(_xlfn._xlws.FILTER(AB649:AB936, $AW649:$AW936 &gt; $Y938))</f>
        <v>-0.21113074408271407</v>
      </c>
      <c r="AC964" s="31" cm="1">
        <f t="array" ref="AC964">-1* MEDIAN(_xlfn._xlws.FILTER(AC649:AC936, $AW649:$AW936 &gt; $Y938))</f>
        <v>0.52588775488518591</v>
      </c>
      <c r="AD964" s="31" cm="1">
        <f t="array" ref="AD964">-1* MEDIAN(_xlfn._xlws.FILTER(AD649:AD936, $AW649:$AW936 &gt; $Y938))</f>
        <v>-0.35657113201900775</v>
      </c>
      <c r="AE964" s="31" cm="1">
        <f t="array" ref="AE964">-1* MEDIAN(_xlfn._xlws.FILTER(AE649:AE936, $AW649:$AW936 &gt; $Y938))</f>
        <v>0.46531590020958419</v>
      </c>
      <c r="AF964" s="31" cm="1">
        <f t="array" ref="AF964">-1* MEDIAN(_xlfn._xlws.FILTER(AF649:AF936, $AW649:$AW936 &gt; $Y938))</f>
        <v>-0.78527858072075696</v>
      </c>
      <c r="AG964" s="31" cm="1">
        <f t="array" ref="AG964">-1* MEDIAN(_xlfn._xlws.FILTER(AG649:AG936, $AW649:$AW936 &gt; $Y938))</f>
        <v>-0.23962643875879946</v>
      </c>
      <c r="AH964" s="31" cm="1">
        <f t="array" ref="AH964">-1* MEDIAN(_xlfn._xlws.FILTER(AH649:AH936, $AW649:$AW936 &gt; $Y938))</f>
        <v>-0.94353876579925422</v>
      </c>
      <c r="AI964" s="31" cm="1">
        <f t="array" ref="AI964">-1* MEDIAN(_xlfn._xlws.FILTER(AI649:AI936, $AW649:$AW936 &gt; $Y938))</f>
        <v>-0.16842634253082867</v>
      </c>
      <c r="AK964" s="31" t="str">
        <f t="shared" si="203"/>
        <v>Gain &gt; 0.6</v>
      </c>
      <c r="AL964" s="31" cm="1">
        <f t="array" ref="AL964">-1* MEDIAN(_xlfn._xlws.FILTER(AL649:AL936, $AW649:$AW936 &gt; $Y938))</f>
        <v>0.72734636125908403</v>
      </c>
      <c r="AM964" s="31" cm="1">
        <f t="array" ref="AM964">-1* MEDIAN(_xlfn._xlws.FILTER(AM649:AM936, $AW649:$AW936 &gt; $Y938))</f>
        <v>0.74514202506154492</v>
      </c>
      <c r="AN964" s="31" cm="1">
        <f t="array" ref="AN964">-1* MEDIAN(_xlfn._xlws.FILTER(AN649:AN936, $AW649:$AW936 &gt; $Y938))</f>
        <v>-0.21113074408271407</v>
      </c>
      <c r="AO964" s="31" cm="1">
        <f t="array" ref="AO964">-1* MEDIAN(_xlfn._xlws.FILTER(AO649:AO936, $AW649:$AW936 &gt; $Y938))</f>
        <v>0.79851791043447151</v>
      </c>
      <c r="AP964" s="31" cm="1">
        <f t="array" ref="AP964">-1* MEDIAN(_xlfn._xlws.FILTER(AP649:AP936, $AW649:$AW936 &gt; $Y938))</f>
        <v>-0.35657113201900775</v>
      </c>
      <c r="AQ964" s="31" cm="1">
        <f t="array" ref="AQ964">-1* MEDIAN(_xlfn._xlws.FILTER(AQ649:AQ936, $AW649:$AW936 &gt; $Y938))</f>
        <v>0.77202014196820345</v>
      </c>
      <c r="AR964" s="31" cm="1">
        <f t="array" ref="AR964">-1* MEDIAN(_xlfn._xlws.FILTER(AR649:AR936, $AW649:$AW936 &gt; $Y938))</f>
        <v>3.3669889467759437E-2</v>
      </c>
      <c r="AS964" s="31" cm="1">
        <f t="array" ref="AS964">-1* MEDIAN(_xlfn._xlws.FILTER(AS649:AS936, $AW649:$AW936 &gt; $Y938))</f>
        <v>0.78160035163437369</v>
      </c>
      <c r="AT964" s="31" cm="1">
        <f t="array" ref="AT964">-1* MEDIAN(_xlfn._xlws.FILTER(AT649:AT936, $AW649:$AW936 &gt; $Y938))</f>
        <v>-0.94353876579925422</v>
      </c>
      <c r="AU964" s="31" cm="1">
        <f t="array" ref="AU964">-1* MEDIAN(_xlfn._xlws.FILTER(AU649:AU936, $AW649:$AW936 &gt; $Y938))</f>
        <v>0.36134468573127776</v>
      </c>
      <c r="AV964" s="26" t="s">
        <v>128</v>
      </c>
      <c r="AW964" s="43">
        <f>AVERAGEIF($H649:$H936,"=1",AW649:AW936)</f>
        <v>0.18786942657390188</v>
      </c>
    </row>
    <row r="965" spans="12:49" x14ac:dyDescent="0.3">
      <c r="M965" t="s">
        <v>128</v>
      </c>
      <c r="N965" s="31" cm="1">
        <f t="array" ref="N965">-1* MEDIAN(_xlfn._xlws.FILTER(N649:N936, $H649:$H936=1))</f>
        <v>0.24658010709958347</v>
      </c>
      <c r="O965" s="31" cm="1">
        <f t="array" ref="O965">-1* MEDIAN(_xlfn._xlws.FILTER(O649:O936, $H649:$H936=1))</f>
        <v>0.24117707258231186</v>
      </c>
      <c r="P965" s="31" cm="1">
        <f t="array" ref="P965">-1* MEDIAN(_xlfn._xlws.FILTER(P649:P936, $H649:$H936=1))</f>
        <v>5.4932829498682167E-2</v>
      </c>
      <c r="Q965" s="31" cm="1">
        <f t="array" ref="Q965">-1* MEDIAN(_xlfn._xlws.FILTER(Q649:Q936, $H649:$H936=1))</f>
        <v>0.5977973999711339</v>
      </c>
      <c r="R965" s="31" cm="1">
        <f t="array" ref="R965">-1* MEDIAN(_xlfn._xlws.FILTER(R649:R936, $H649:$H936=1))</f>
        <v>0.28286123029538579</v>
      </c>
      <c r="S965" s="31" cm="1">
        <f t="array" ref="S965">-1* MEDIAN(_xlfn._xlws.FILTER(S649:S936, $H649:$H936=1))</f>
        <v>0.72807005742449449</v>
      </c>
      <c r="T965" s="31" cm="1">
        <f t="array" ref="T965">-1* MEDIAN(_xlfn._xlws.FILTER(T649:T936, $H649:$H936=1))</f>
        <v>-1.5862399745774485</v>
      </c>
      <c r="U965" s="31" cm="1">
        <f t="array" ref="U965">-1* MEDIAN(_xlfn._xlws.FILTER(U649:U936, $H649:$H936=1))</f>
        <v>-0.77187276153458229</v>
      </c>
      <c r="V965" s="31" cm="1">
        <f t="array" ref="V965">-1* MEDIAN(_xlfn._xlws.FILTER(V649:V936, $H649:$H936=1))</f>
        <v>-1.5449090698829209</v>
      </c>
      <c r="W965" s="31" cm="1">
        <f t="array" ref="W965">-1* MEDIAN(_xlfn._xlws.FILTER(W649:W936, $H649:$H936=1))</f>
        <v>0.31736634166227529</v>
      </c>
      <c r="Y965" t="s">
        <v>128</v>
      </c>
      <c r="Z965" s="31" cm="1">
        <f t="array" ref="Z965">-1* MEDIAN(_xlfn._xlws.FILTER(Z649:Z936, $H649:$H936=1))</f>
        <v>0.17904363828043793</v>
      </c>
      <c r="AA965" s="31" cm="1">
        <f t="array" ref="AA965">-1* MEDIAN(_xlfn._xlws.FILTER(AA649:AA936, $H649:$H936=1))</f>
        <v>0.17711924127527001</v>
      </c>
      <c r="AB965" s="31" cm="1">
        <f t="array" ref="AB965">-1* MEDIAN(_xlfn._xlws.FILTER(AB649:AB936, $H649:$H936=1))</f>
        <v>-3.6841523834231671E-2</v>
      </c>
      <c r="AC965" s="31" cm="1">
        <f t="array" ref="AC965">-1* MEDIAN(_xlfn._xlws.FILTER(AC649:AC936, $H649:$H936=1))</f>
        <v>0.44674465962351356</v>
      </c>
      <c r="AD965" s="31" cm="1">
        <f t="array" ref="AD965">-1* MEDIAN(_xlfn._xlws.FILTER(AD649:AD936, $H649:$H936=1))</f>
        <v>0.11555015942081316</v>
      </c>
      <c r="AE965" s="31" cm="1">
        <f t="array" ref="AE965">-1* MEDIAN(_xlfn._xlws.FILTER(AE649:AE936, $H649:$H936=1))</f>
        <v>0.36270230118421498</v>
      </c>
      <c r="AF965" s="31" cm="1">
        <f t="array" ref="AF965">-1* MEDIAN(_xlfn._xlws.FILTER(AF649:AF936, $H649:$H936=1))</f>
        <v>-0.38283138349736601</v>
      </c>
      <c r="AG965" s="31" cm="1">
        <f t="array" ref="AG965">-1* MEDIAN(_xlfn._xlws.FILTER(AG649:AG936, $H649:$H936=1))</f>
        <v>-0.27926933563858652</v>
      </c>
      <c r="AH965" s="31" cm="1">
        <f t="array" ref="AH965">-1* MEDIAN(_xlfn._xlws.FILTER(AH649:AH936, $H649:$H936=1))</f>
        <v>-0.80155759932520543</v>
      </c>
      <c r="AI965" s="31" cm="1">
        <f t="array" ref="AI965">-1* MEDIAN(_xlfn._xlws.FILTER(AI649:AI936, $H649:$H936=1))</f>
        <v>-0.17668238052266005</v>
      </c>
      <c r="AK965" t="str">
        <f t="shared" si="203"/>
        <v>Target (or sym)</v>
      </c>
      <c r="AL965" s="31" cm="1">
        <f t="array" ref="AL965">-1* MEDIAN(_xlfn._xlws.FILTER(AL649:AL936, $H649:$H936=1))</f>
        <v>0.72474848983569951</v>
      </c>
      <c r="AM965" s="31" cm="1">
        <f t="array" ref="AM965">-1* MEDIAN(_xlfn._xlws.FILTER(AM649:AM936, $H649:$H936=1))</f>
        <v>0.72480540804640536</v>
      </c>
      <c r="AN965" s="31" cm="1">
        <f t="array" ref="AN965">-1* MEDIAN(_xlfn._xlws.FILTER(AN649:AN936, $H649:$H936=1))</f>
        <v>-3.6841523834231671E-2</v>
      </c>
      <c r="AO965" s="31" cm="1">
        <f t="array" ref="AO965">-1* MEDIAN(_xlfn._xlws.FILTER(AO649:AO936, $H649:$H936=1))</f>
        <v>0.77552153781423772</v>
      </c>
      <c r="AP965" s="31" cm="1">
        <f t="array" ref="AP965">-1* MEDIAN(_xlfn._xlws.FILTER(AP649:AP936, $H649:$H936=1))</f>
        <v>0.11555015942081316</v>
      </c>
      <c r="AQ965" s="31" cm="1">
        <f t="array" ref="AQ965">-1* MEDIAN(_xlfn._xlws.FILTER(AQ649:AQ936, $H649:$H936=1))</f>
        <v>0.72825546849571365</v>
      </c>
      <c r="AR965" s="31" cm="1">
        <f t="array" ref="AR965">-1* MEDIAN(_xlfn._xlws.FILTER(AR649:AR936, $H649:$H936=1))</f>
        <v>0.19074114398507297</v>
      </c>
      <c r="AS965" s="31" cm="1">
        <f t="array" ref="AS965">-1* MEDIAN(_xlfn._xlws.FILTER(AS649:AS936, $H649:$H936=1))</f>
        <v>0.76959414793357706</v>
      </c>
      <c r="AT965" s="31" cm="1">
        <f t="array" ref="AT965">-1* MEDIAN(_xlfn._xlws.FILTER(AT649:AT936, $H649:$H936=1))</f>
        <v>-0.80155759932520543</v>
      </c>
      <c r="AU965" s="31" cm="1">
        <f t="array" ref="AU965">-1* MEDIAN(_xlfn._xlws.FILTER(AU649:AU936, $H649:$H936=1))</f>
        <v>0.25339653544596846</v>
      </c>
      <c r="AV965" s="26" t="s">
        <v>138</v>
      </c>
      <c r="AW965" s="43">
        <f>AVERAGEIF($J649:$J936,"=1",AW649:AW936)</f>
        <v>0.24118117185446517</v>
      </c>
    </row>
    <row r="966" spans="12:49" x14ac:dyDescent="0.3">
      <c r="M966" t="str">
        <f t="shared" ref="M966:M971" si="207">Y966</f>
        <v>Gain &gt; 0</v>
      </c>
      <c r="N966" s="31" cm="1">
        <f t="array" ref="N966">-1* MEDIAN(_xlfn._xlws.FILTER(N649:N936, $J649:$J936=1))</f>
        <v>0.16688729178923223</v>
      </c>
      <c r="O966" s="31" cm="1">
        <f t="array" ref="O966">-1* MEDIAN(_xlfn._xlws.FILTER(O649:O936, $J649:$J936=1))</f>
        <v>0.15749264833863427</v>
      </c>
      <c r="P966" s="31" cm="1">
        <f t="array" ref="P966">-1* MEDIAN(_xlfn._xlws.FILTER(P649:P936, $J649:$J936=1))</f>
        <v>-2.5310608368115592E-2</v>
      </c>
      <c r="Q966" s="31" cm="1">
        <f t="array" ref="Q966">-1* MEDIAN(_xlfn._xlws.FILTER(Q649:Q936, $J649:$J936=1))</f>
        <v>0.6017776156258825</v>
      </c>
      <c r="R966" s="31" cm="1">
        <f t="array" ref="R966">-1* MEDIAN(_xlfn._xlws.FILTER(R649:R936, $J649:$J936=1))</f>
        <v>0.26083472671794017</v>
      </c>
      <c r="S966" s="31" cm="1">
        <f t="array" ref="S966">-1* MEDIAN(_xlfn._xlws.FILTER(S649:S936, $J649:$J936=1))</f>
        <v>0.65086633185186293</v>
      </c>
      <c r="T966" s="31" cm="1">
        <f t="array" ref="T966">-1* MEDIAN(_xlfn._xlws.FILTER(T649:T936, $J649:$J936=1))</f>
        <v>-1.3215116405862077</v>
      </c>
      <c r="U966" s="31" cm="1">
        <f t="array" ref="U966">-1* MEDIAN(_xlfn._xlws.FILTER(U649:U936, $J649:$J936=1))</f>
        <v>-0.81004802398630815</v>
      </c>
      <c r="V966" s="31" cm="1">
        <f t="array" ref="V966">-1* MEDIAN(_xlfn._xlws.FILTER(V649:V936, $J649:$J936=1))</f>
        <v>-1.9420080876939958</v>
      </c>
      <c r="W966" s="31" cm="1">
        <f t="array" ref="W966">-1* MEDIAN(_xlfn._xlws.FILTER(W649:W936, $J649:$J936=1))</f>
        <v>0.2497802560188549</v>
      </c>
      <c r="Y966" t="s">
        <v>100</v>
      </c>
      <c r="Z966" s="31" cm="1">
        <f t="array" ref="Z966">-1* MEDIAN(_xlfn._xlws.FILTER(Z649:Z936, $J649:$J936=1))</f>
        <v>0.11537091868297628</v>
      </c>
      <c r="AA966" s="31" cm="1">
        <f t="array" ref="AA966">-1* MEDIAN(_xlfn._xlws.FILTER(AA649:AA936, $J649:$J936=1))</f>
        <v>0.11076093860639696</v>
      </c>
      <c r="AB966" s="31" cm="1">
        <f t="array" ref="AB966">-1* MEDIAN(_xlfn._xlws.FILTER(AB649:AB936, $J649:$J936=1))</f>
        <v>-7.8857452092968822E-2</v>
      </c>
      <c r="AC966" s="31" cm="1">
        <f t="array" ref="AC966">-1* MEDIAN(_xlfn._xlws.FILTER(AC649:AC936, $J649:$J936=1))</f>
        <v>0.39673931627073117</v>
      </c>
      <c r="AD966" s="31" cm="1">
        <f t="array" ref="AD966">-1* MEDIAN(_xlfn._xlws.FILTER(AD649:AD936, $J649:$J936=1))</f>
        <v>-0.22481577289305912</v>
      </c>
      <c r="AE966" s="31" cm="1">
        <f t="array" ref="AE966">-1* MEDIAN(_xlfn._xlws.FILTER(AE649:AE936, $J649:$J936=1))</f>
        <v>0.24639728272824526</v>
      </c>
      <c r="AF966" s="31" cm="1">
        <f t="array" ref="AF966">-1* MEDIAN(_xlfn._xlws.FILTER(AF649:AF936, $J649:$J936=1))</f>
        <v>-0.56250484166921844</v>
      </c>
      <c r="AG966" s="31" cm="1">
        <f t="array" ref="AG966">-1* MEDIAN(_xlfn._xlws.FILTER(AG649:AG936, $J649:$J936=1))</f>
        <v>-0.2639155685088258</v>
      </c>
      <c r="AH966" s="31" cm="1">
        <f t="array" ref="AH966">-1* MEDIAN(_xlfn._xlws.FILTER(AH649:AH936, $J649:$J936=1))</f>
        <v>-0.73169531139934085</v>
      </c>
      <c r="AI966" s="31" cm="1">
        <f t="array" ref="AI966">-1* MEDIAN(_xlfn._xlws.FILTER(AI649:AI936, $J649:$J936=1))</f>
        <v>-0.35793075477445246</v>
      </c>
      <c r="AK966" t="str">
        <f t="shared" si="203"/>
        <v>Gain &gt; 0</v>
      </c>
      <c r="AL966" s="31" cm="1">
        <f t="array" ref="AL966">-1* MEDIAN(_xlfn._xlws.FILTER(AL649:AL936, $J649:$J936=1))</f>
        <v>0.68818141426143775</v>
      </c>
      <c r="AM966" s="31" cm="1">
        <f t="array" ref="AM966">-1* MEDIAN(_xlfn._xlws.FILTER(AM649:AM936, $J649:$J936=1))</f>
        <v>0.69096264792181361</v>
      </c>
      <c r="AN966" s="31" cm="1">
        <f t="array" ref="AN966">-1* MEDIAN(_xlfn._xlws.FILTER(AN649:AN936, $J649:$J936=1))</f>
        <v>-7.8857452092968822E-2</v>
      </c>
      <c r="AO966" s="31" cm="1">
        <f t="array" ref="AO966">-1* MEDIAN(_xlfn._xlws.FILTER(AO649:AO936, $J649:$J936=1))</f>
        <v>0.77296644132221637</v>
      </c>
      <c r="AP966" s="31" cm="1">
        <f t="array" ref="AP966">-1* MEDIAN(_xlfn._xlws.FILTER(AP649:AP936, $J649:$J936=1))</f>
        <v>-0.22481577289305912</v>
      </c>
      <c r="AQ966" s="31" cm="1">
        <f t="array" ref="AQ966">-1* MEDIAN(_xlfn._xlws.FILTER(AQ649:AQ936, $J649:$J936=1))</f>
        <v>0.71914413862181259</v>
      </c>
      <c r="AR966" s="31" cm="1">
        <f t="array" ref="AR966">-1* MEDIAN(_xlfn._xlws.FILTER(AR649:AR936, $J649:$J936=1))</f>
        <v>0.19304846139073245</v>
      </c>
      <c r="AS966" s="31" cm="1">
        <f t="array" ref="AS966">-1* MEDIAN(_xlfn._xlws.FILTER(AS649:AS936, $J649:$J936=1))</f>
        <v>0.76959414793357706</v>
      </c>
      <c r="AT966" s="31" cm="1">
        <f t="array" ref="AT966">-1* MEDIAN(_xlfn._xlws.FILTER(AT649:AT936, $J649:$J936=1))</f>
        <v>-0.73169531139934085</v>
      </c>
      <c r="AU966" s="31" cm="1">
        <f t="array" ref="AU966">-1* MEDIAN(_xlfn._xlws.FILTER(AU649:AU936, $J649:$J936=1))</f>
        <v>0.14889714007684662</v>
      </c>
      <c r="AV966" s="26" t="s">
        <v>101</v>
      </c>
      <c r="AW966" s="43">
        <f>AVERAGEIF($I649:$I936,"=1",AW649:AW936)</f>
        <v>-0.20902368227386978</v>
      </c>
    </row>
    <row r="967" spans="12:49" x14ac:dyDescent="0.3">
      <c r="M967" t="str">
        <f t="shared" si="207"/>
        <v>Gain &lt;=0</v>
      </c>
      <c r="N967" s="31" cm="1">
        <f t="array" ref="N967">-1* MEDIAN(_xlfn._xlws.FILTER(N649:N936, $I649:$I936=1))</f>
        <v>-9.6035797722525726E-2</v>
      </c>
      <c r="O967" s="31" cm="1">
        <f t="array" ref="O967">-1* MEDIAN(_xlfn._xlws.FILTER(O649:O936, $I649:$I936=1))</f>
        <v>-0.10316617694991066</v>
      </c>
      <c r="P967" s="31" cm="1">
        <f t="array" ref="P967">-1* MEDIAN(_xlfn._xlws.FILTER(P649:P936, $I649:$I936=1))</f>
        <v>0.23223851190023065</v>
      </c>
      <c r="Q967" s="31" cm="1">
        <f t="array" ref="Q967">-1* MEDIAN(_xlfn._xlws.FILTER(Q649:Q936, $I649:$I936=1))</f>
        <v>0.40210051303105843</v>
      </c>
      <c r="R967" s="31" cm="1">
        <f t="array" ref="R967">-1* MEDIAN(_xlfn._xlws.FILTER(R649:R936, $I649:$I936=1))</f>
        <v>0.13766709876863092</v>
      </c>
      <c r="S967" s="31" cm="1">
        <f t="array" ref="S967">-1* MEDIAN(_xlfn._xlws.FILTER(S649:S936, $I649:$I936=1))</f>
        <v>0.36228581609393362</v>
      </c>
      <c r="T967" s="31" cm="1">
        <f t="array" ref="T967">-1* MEDIAN(_xlfn._xlws.FILTER(T649:T936, $I649:$I936=1))</f>
        <v>-0.94078904222851878</v>
      </c>
      <c r="U967" s="31" cm="1">
        <f t="array" ref="U967">-1* MEDIAN(_xlfn._xlws.FILTER(U649:U936, $I649:$I936=1))</f>
        <v>-0.63126173957656628</v>
      </c>
      <c r="V967" s="31" cm="1">
        <f t="array" ref="V967">-1* MEDIAN(_xlfn._xlws.FILTER(V649:V936, $I649:$I936=1))</f>
        <v>-0.75068732502479563</v>
      </c>
      <c r="W967" s="31" cm="1">
        <f t="array" ref="W967">-1* MEDIAN(_xlfn._xlws.FILTER(W649:W936, $I649:$I936=1))</f>
        <v>-0.16704986133866453</v>
      </c>
      <c r="Y967" t="s">
        <v>101</v>
      </c>
      <c r="Z967" s="31" cm="1">
        <f t="array" ref="Z967">-1* MEDIAN(_xlfn._xlws.FILTER(Z649:Z936, $I649:$I936=1))</f>
        <v>6.865551072114881E-4</v>
      </c>
      <c r="AA967" s="31" cm="1">
        <f t="array" ref="AA967">-1* MEDIAN(_xlfn._xlws.FILTER(AA649:AA936, $I649:$I936=1))</f>
        <v>1.3338552288002056E-2</v>
      </c>
      <c r="AB967" s="31" cm="1">
        <f t="array" ref="AB967">-1* MEDIAN(_xlfn._xlws.FILTER(AB649:AB936, $I649:$I936=1))</f>
        <v>0.16180577479804947</v>
      </c>
      <c r="AC967" s="31" cm="1">
        <f t="array" ref="AC967">-1* MEDIAN(_xlfn._xlws.FILTER(AC649:AC936, $I649:$I936=1))</f>
        <v>0.25094897490725937</v>
      </c>
      <c r="AD967" s="31" cm="1">
        <f t="array" ref="AD967">-1* MEDIAN(_xlfn._xlws.FILTER(AD649:AD936, $I649:$I936=1))</f>
        <v>-8.0090253630673569E-2</v>
      </c>
      <c r="AE967" s="31" cm="1">
        <f t="array" ref="AE967">-1* MEDIAN(_xlfn._xlws.FILTER(AE649:AE936, $I649:$I936=1))</f>
        <v>5.5568814676680442E-2</v>
      </c>
      <c r="AF967" s="31" cm="1">
        <f t="array" ref="AF967">-1* MEDIAN(_xlfn._xlws.FILTER(AF649:AF936, $I649:$I936=1))</f>
        <v>0.10336105562709141</v>
      </c>
      <c r="AG967" s="31" cm="1">
        <f t="array" ref="AG967">-1* MEDIAN(_xlfn._xlws.FILTER(AG649:AG936, $I649:$I936=1))</f>
        <v>-6.7447354202709003E-2</v>
      </c>
      <c r="AH967" s="31" cm="1">
        <f t="array" ref="AH967">-1* MEDIAN(_xlfn._xlws.FILTER(AH649:AH936, $I649:$I936=1))</f>
        <v>-0.36566898240775414</v>
      </c>
      <c r="AI967" s="31" cm="1">
        <f t="array" ref="AI967">-1* MEDIAN(_xlfn._xlws.FILTER(AI649:AI936, $I649:$I936=1))</f>
        <v>-0.60958926389404289</v>
      </c>
      <c r="AK967" t="str">
        <f t="shared" si="203"/>
        <v>Gain &lt;=0</v>
      </c>
      <c r="AL967" s="31" cm="1">
        <f t="array" ref="AL967">-1* MEDIAN(_xlfn._xlws.FILTER(AL649:AL936, $I649:$I936=1))</f>
        <v>0.65063535841746534</v>
      </c>
      <c r="AM967" s="31" cm="1">
        <f t="array" ref="AM967">-1* MEDIAN(_xlfn._xlws.FILTER(AM649:AM936, $I649:$I936=1))</f>
        <v>0.67353447730186677</v>
      </c>
      <c r="AN967" s="31" cm="1">
        <f t="array" ref="AN967">-1* MEDIAN(_xlfn._xlws.FILTER(AN649:AN936, $I649:$I936=1))</f>
        <v>0.16180577479804947</v>
      </c>
      <c r="AO967" s="31" cm="1">
        <f t="array" ref="AO967">-1* MEDIAN(_xlfn._xlws.FILTER(AO649:AO936, $I649:$I936=1))</f>
        <v>0.73187979526407021</v>
      </c>
      <c r="AP967" s="31" cm="1">
        <f t="array" ref="AP967">-1* MEDIAN(_xlfn._xlws.FILTER(AP649:AP936, $I649:$I936=1))</f>
        <v>-8.0090253630673569E-2</v>
      </c>
      <c r="AQ967" s="31" cm="1">
        <f t="array" ref="AQ967">-1* MEDIAN(_xlfn._xlws.FILTER(AQ649:AQ936, $I649:$I936=1))</f>
        <v>0.65399424916161497</v>
      </c>
      <c r="AR967" s="31" cm="1">
        <f t="array" ref="AR967">-1* MEDIAN(_xlfn._xlws.FILTER(AR649:AR936, $I649:$I936=1))</f>
        <v>0.51193514415146923</v>
      </c>
      <c r="AS967" s="31" cm="1">
        <f t="array" ref="AS967">-1* MEDIAN(_xlfn._xlws.FILTER(AS649:AS936, $I649:$I936=1))</f>
        <v>0.7822650599085621</v>
      </c>
      <c r="AT967" s="31" cm="1">
        <f t="array" ref="AT967">-1* MEDIAN(_xlfn._xlws.FILTER(AT649:AT936, $I649:$I936=1))</f>
        <v>-0.36566898240775414</v>
      </c>
      <c r="AU967" s="31" cm="1">
        <f t="array" ref="AU967">-1* MEDIAN(_xlfn._xlws.FILTER(AU649:AU936, $I649:$I936=1))</f>
        <v>-6.7465154606694651E-3</v>
      </c>
    </row>
    <row r="968" spans="12:49" x14ac:dyDescent="0.3">
      <c r="M968" t="str">
        <f t="shared" si="207"/>
        <v>Target; Gain &gt; 0.6; #pref=2</v>
      </c>
      <c r="N968" s="31" t="e" cm="1" vm="1">
        <f t="array" ref="N968">-1* AVERAGE(_xlfn._xlws.FILTER(N649:N936,($H$649:$H$936=1)*($K$649:$K$936=2)*($AW649:$AW936&gt;$Y$938)))</f>
        <v>#VALUE!</v>
      </c>
      <c r="O968" s="31" t="e" cm="1" vm="1">
        <f t="array" ref="O968">-1* AVERAGE(_xlfn._xlws.FILTER(O649:O936,($H$649:$H$936=1)*($K$649:$K$936=2)*($AW649:$AW936&gt;$Y$938)))</f>
        <v>#VALUE!</v>
      </c>
      <c r="P968" s="31" t="e" cm="1" vm="1">
        <f t="array" ref="P968">-1* AVERAGE(_xlfn._xlws.FILTER(P649:P936,($H$649:$H$936=1)*($K$649:$K$936=2)*($AW649:$AW936&gt;$Y$938)))</f>
        <v>#VALUE!</v>
      </c>
      <c r="Q968" s="31" t="e" cm="1" vm="1">
        <f t="array" ref="Q968">-1* AVERAGE(_xlfn._xlws.FILTER(Q649:Q936,($H$649:$H$936=1)*($K$649:$K$936=2)*($AW649:$AW936&gt;$Y$938)))</f>
        <v>#VALUE!</v>
      </c>
      <c r="R968" s="31" t="e" cm="1" vm="1">
        <f t="array" ref="R968">-1* AVERAGE(_xlfn._xlws.FILTER(R649:R936,($H$649:$H$936=1)*($K$649:$K$936=2)*($AW649:$AW936&gt;$Y$938)))</f>
        <v>#VALUE!</v>
      </c>
      <c r="S968" s="31" t="e" cm="1" vm="1">
        <f t="array" ref="S968">-1* AVERAGE(_xlfn._xlws.FILTER(S649:S936,($H$649:$H$936=1)*($K$649:$K$936=2)*($AW649:$AW936&gt;$Y$938)))</f>
        <v>#VALUE!</v>
      </c>
      <c r="T968" s="31" t="e" cm="1" vm="1">
        <f t="array" ref="T968">-1* AVERAGE(_xlfn._xlws.FILTER(T649:T936,($H$649:$H$936=1)*($K$649:$K$936=2)*($AW649:$AW936&gt;$Y$938)))</f>
        <v>#VALUE!</v>
      </c>
      <c r="U968" s="31" t="e" cm="1" vm="1">
        <f t="array" ref="U968">-1* AVERAGE(_xlfn._xlws.FILTER(U649:U936,($H$649:$H$936=1)*($K$649:$K$936=2)*($AW649:$AW936&gt;$Y$938)))</f>
        <v>#VALUE!</v>
      </c>
      <c r="V968" s="31" t="e" cm="1" vm="1">
        <f t="array" ref="V968">-1* AVERAGE(_xlfn._xlws.FILTER(V649:V936,($H$649:$H$936=1)*($K$649:$K$936=2)*($AW649:$AW936&gt;$Y$938)))</f>
        <v>#VALUE!</v>
      </c>
      <c r="W968" s="31" t="e" cm="1" vm="1">
        <f t="array" ref="W968">-1* AVERAGE(_xlfn._xlws.FILTER(W649:W936,($H$649:$H$936=1)*($K$649:$K$936=2)*($AW649:$AW936&gt;$Y$938)))</f>
        <v>#VALUE!</v>
      </c>
      <c r="Y968" t="str">
        <f>"Target; Gain &gt; "&amp;Y961&amp;"; #pref=2"</f>
        <v>Target; Gain &gt; 0.6; #pref=2</v>
      </c>
      <c r="Z968" s="31" t="e" cm="1" vm="1">
        <f t="array" ref="Z968">-1* AVERAGE(_xlfn._xlws.FILTER(Z649:Z936,($H$649:$H$936=1)*($K$649:$K$936=2)*($AW649:$AW936&gt;$Y$938)))</f>
        <v>#VALUE!</v>
      </c>
      <c r="AA968" s="31" t="e" cm="1" vm="1">
        <f t="array" ref="AA968">-1* AVERAGE(_xlfn._xlws.FILTER(AA649:AA936,($H$649:$H$936=1)*($K$649:$K$936=2)*($AW649:$AW936&gt;$Y$938)))</f>
        <v>#VALUE!</v>
      </c>
      <c r="AB968" s="31" t="e" cm="1" vm="1">
        <f t="array" ref="AB968">-1* AVERAGE(_xlfn._xlws.FILTER(AB649:AB936,($H$649:$H$936=1)*($K$649:$K$936=2)*($AW649:$AW936&gt;$Y$938)))</f>
        <v>#VALUE!</v>
      </c>
      <c r="AC968" s="31" t="e" cm="1" vm="1">
        <f t="array" ref="AC968">-1* AVERAGE(_xlfn._xlws.FILTER(AC649:AC936,($H$649:$H$936=1)*($K$649:$K$936=2)*($AW649:$AW936&gt;$Y$938)))</f>
        <v>#VALUE!</v>
      </c>
      <c r="AD968" s="31" t="e" cm="1" vm="1">
        <f t="array" ref="AD968">-1* AVERAGE(_xlfn._xlws.FILTER(AD649:AD936,($H$649:$H$936=1)*($K$649:$K$936=2)*($AW649:$AW936&gt;$Y$938)))</f>
        <v>#VALUE!</v>
      </c>
      <c r="AE968" s="31" t="e" cm="1" vm="1">
        <f t="array" ref="AE968">-1* AVERAGE(_xlfn._xlws.FILTER(AE649:AE936,($H$649:$H$936=1)*($K$649:$K$936=2)*($AW649:$AW936&gt;$Y$938)))</f>
        <v>#VALUE!</v>
      </c>
      <c r="AF968" s="31" t="e" cm="1" vm="1">
        <f t="array" ref="AF968">-1* AVERAGE(_xlfn._xlws.FILTER(AF649:AF936,($H$649:$H$936=1)*($K$649:$K$936=2)*($AW649:$AW936&gt;$Y$938)))</f>
        <v>#VALUE!</v>
      </c>
      <c r="AG968" s="31" t="e" cm="1" vm="1">
        <f t="array" ref="AG968">-1* AVERAGE(_xlfn._xlws.FILTER(AG649:AG936,($H$649:$H$936=1)*($K$649:$K$936=2)*($AW649:$AW936&gt;$Y$938)))</f>
        <v>#VALUE!</v>
      </c>
      <c r="AH968" s="31" t="e" cm="1" vm="1">
        <f t="array" ref="AH968">-1* AVERAGE(_xlfn._xlws.FILTER(AH649:AH936,($H$649:$H$936=1)*($K$649:$K$936=2)*($AW649:$AW936&gt;$Y$938)))</f>
        <v>#VALUE!</v>
      </c>
      <c r="AI968" s="31" t="e" cm="1" vm="1">
        <f t="array" ref="AI968">-1* AVERAGE(_xlfn._xlws.FILTER(AI649:AI936,($H$649:$H$936=1)*($K$649:$K$936=2)*($AW649:$AW936&gt;$Y$938)))</f>
        <v>#VALUE!</v>
      </c>
      <c r="AK968" t="str">
        <f t="shared" si="203"/>
        <v>Target; Gain &gt; 0.6; #pref=2</v>
      </c>
      <c r="AL968" s="31" t="e" cm="1" vm="1">
        <f t="array" ref="AL968">-1* AVERAGE(_xlfn._xlws.FILTER(AL649:AL936,($H$649:$H$936=1)*($K$649:$K$936=2)*($AW649:$AW936&gt;$Y$938)))</f>
        <v>#VALUE!</v>
      </c>
      <c r="AM968" s="31" t="e" cm="1" vm="1">
        <f t="array" ref="AM968">-1* AVERAGE(_xlfn._xlws.FILTER(AM649:AM936,($H$649:$H$936=1)*($K$649:$K$936=2)*($AW649:$AW936&gt;$Y$938)))</f>
        <v>#VALUE!</v>
      </c>
      <c r="AN968" s="31" t="e" cm="1" vm="1">
        <f t="array" ref="AN968">-1* AVERAGE(_xlfn._xlws.FILTER(AN649:AN936,($H$649:$H$936=1)*($K$649:$K$936=2)*($AW649:$AW936&gt;$Y$938)))</f>
        <v>#VALUE!</v>
      </c>
      <c r="AO968" s="31" t="e" cm="1" vm="1">
        <f t="array" ref="AO968">-1* AVERAGE(_xlfn._xlws.FILTER(AO649:AO936,($H$649:$H$936=1)*($K$649:$K$936=2)*($AW649:$AW936&gt;$Y$938)))</f>
        <v>#VALUE!</v>
      </c>
      <c r="AP968" s="31" t="e" cm="1" vm="1">
        <f t="array" ref="AP968">-1* AVERAGE(_xlfn._xlws.FILTER(AP649:AP936,($H$649:$H$936=1)*($K$649:$K$936=2)*($AW649:$AW936&gt;$Y$938)))</f>
        <v>#VALUE!</v>
      </c>
      <c r="AQ968" s="31" t="e" cm="1" vm="1">
        <f t="array" ref="AQ968">-1* AVERAGE(_xlfn._xlws.FILTER(AQ649:AQ936,($H$649:$H$936=1)*($K$649:$K$936=2)*($AW649:$AW936&gt;$Y$938)))</f>
        <v>#VALUE!</v>
      </c>
      <c r="AR968" s="31" t="e" cm="1" vm="1">
        <f t="array" ref="AR968">-1* AVERAGE(_xlfn._xlws.FILTER(AR649:AR936,($H$649:$H$936=1)*($K$649:$K$936=2)*($AW649:$AW936&gt;$Y$938)))</f>
        <v>#VALUE!</v>
      </c>
      <c r="AS968" s="31" t="e" cm="1" vm="1">
        <f t="array" ref="AS968">-1* AVERAGE(_xlfn._xlws.FILTER(AS649:AS936,($H$649:$H$936=1)*($K$649:$K$936=2)*($AW649:$AW936&gt;$Y$938)))</f>
        <v>#VALUE!</v>
      </c>
      <c r="AT968" s="31" t="e" cm="1" vm="1">
        <f t="array" ref="AT968">-1* AVERAGE(_xlfn._xlws.FILTER(AT649:AT936,($H$649:$H$936=1)*($K$649:$K$936=2)*($AW649:$AW936&gt;$Y$938)))</f>
        <v>#VALUE!</v>
      </c>
      <c r="AU968" s="31" t="e" cm="1" vm="1">
        <f t="array" ref="AU968">-1* AVERAGE(_xlfn._xlws.FILTER(AU649:AU936,($H$649:$H$936=1)*($K$649:$K$936=2)*($AW649:$AW936&gt;$Y$938)))</f>
        <v>#VALUE!</v>
      </c>
    </row>
    <row r="969" spans="12:49" x14ac:dyDescent="0.3">
      <c r="M969" t="str">
        <f t="shared" si="207"/>
        <v>Target; Gain &gt; 0.6; #pref=3</v>
      </c>
      <c r="N969" s="31" cm="1">
        <f t="array" ref="N969">-1* MEDIAN(_xlfn._xlws.FILTER(N649:N936,($H$649:$H$936=1)*($K$649:$K$936=3)*($AW649:$AW936&gt;$Y$938)))</f>
        <v>0.36112231993818422</v>
      </c>
      <c r="O969" s="31" cm="1">
        <f t="array" ref="O969">-1* MEDIAN(_xlfn._xlws.FILTER(O649:O936,($H$649:$H$936=1)*($K$649:$K$936=3)*($AW649:$AW936&gt;$Y$938)))</f>
        <v>0.35253589944339564</v>
      </c>
      <c r="P969" s="31" cm="1">
        <f t="array" ref="P969">-1* MEDIAN(_xlfn._xlws.FILTER(P649:P936,($H$649:$H$936=1)*($K$649:$K$936=3)*($AW649:$AW936&gt;$Y$938)))</f>
        <v>-1.2381472007785939</v>
      </c>
      <c r="Q969" s="31" cm="1">
        <f t="array" ref="Q969">-1* MEDIAN(_xlfn._xlws.FILTER(Q649:Q936,($H$649:$H$936=1)*($K$649:$K$936=3)*($AW649:$AW936&gt;$Y$938)))</f>
        <v>0.68807359105822186</v>
      </c>
      <c r="R969" s="31" cm="1">
        <f t="array" ref="R969">-1* MEDIAN(_xlfn._xlws.FILTER(R649:R936,($H$649:$H$936=1)*($K$649:$K$936=3)*($AW649:$AW936&gt;$Y$938)))</f>
        <v>-0.70706401447250689</v>
      </c>
      <c r="S969" s="31" cm="1">
        <f t="array" ref="S969">-1* MEDIAN(_xlfn._xlws.FILTER(S649:S936,($H$649:$H$936=1)*($K$649:$K$936=3)*($AW649:$AW936&gt;$Y$938)))</f>
        <v>0.59708315263834089</v>
      </c>
      <c r="T969" s="31" cm="1">
        <f t="array" ref="T969">-1* MEDIAN(_xlfn._xlws.FILTER(T649:T936,($H$649:$H$936=1)*($K$649:$K$936=3)*($AW649:$AW936&gt;$Y$938)))</f>
        <v>-1.5862399745774485</v>
      </c>
      <c r="U969" s="31" cm="1">
        <f t="array" ref="U969">-1* MEDIAN(_xlfn._xlws.FILTER(U649:U936,($H$649:$H$936=1)*($K$649:$K$936=3)*($AW649:$AW936&gt;$Y$938)))</f>
        <v>-0.62779567880990161</v>
      </c>
      <c r="V969" s="31" cm="1">
        <f t="array" ref="V969">-1* MEDIAN(_xlfn._xlws.FILTER(V649:V936,($H$649:$H$936=1)*($K$649:$K$936=3)*($AW649:$AW936&gt;$Y$938)))</f>
        <v>-3.0588711081955262</v>
      </c>
      <c r="W969" s="31" cm="1">
        <f t="array" ref="W969">-1* MEDIAN(_xlfn._xlws.FILTER(W649:W936,($H$649:$H$936=1)*($K$649:$K$936=3)*($AW649:$AW936&gt;$Y$938)))</f>
        <v>0.14795511856474994</v>
      </c>
      <c r="Y969" t="str">
        <f>"Target; Gain &gt; "&amp;Y961&amp;"; #pref=3"</f>
        <v>Target; Gain &gt; 0.6; #pref=3</v>
      </c>
      <c r="Z969" s="31" cm="1">
        <f t="array" ref="Z969">-1* MEDIAN(_xlfn._xlws.FILTER(Z649:Z936,($H$649:$H$936=1)*($K$649:$K$936=3)*($AW649:$AW936&gt;$Y$938)))</f>
        <v>0.31024671582829461</v>
      </c>
      <c r="AA969" s="31" cm="1">
        <f t="array" ref="AA969">-1* MEDIAN(_xlfn._xlws.FILTER(AA649:AA936,($H$649:$H$936=1)*($K$649:$K$936=3)*($AW649:$AW936&gt;$Y$938)))</f>
        <v>0.32864469367192461</v>
      </c>
      <c r="AB969" s="31" cm="1">
        <f t="array" ref="AB969">-1* MEDIAN(_xlfn._xlws.FILTER(AB649:AB936,($H$649:$H$936=1)*($K$649:$K$936=3)*($AW649:$AW936&gt;$Y$938)))</f>
        <v>-0.21113074408271407</v>
      </c>
      <c r="AC969" s="31" cm="1">
        <f t="array" ref="AC969">-1* MEDIAN(_xlfn._xlws.FILTER(AC649:AC936,($H$649:$H$936=1)*($K$649:$K$936=3)*($AW649:$AW936&gt;$Y$938)))</f>
        <v>0.52588775488518591</v>
      </c>
      <c r="AD969" s="31" cm="1">
        <f t="array" ref="AD969">-1* MEDIAN(_xlfn._xlws.FILTER(AD649:AD936,($H$649:$H$936=1)*($K$649:$K$936=3)*($AW649:$AW936&gt;$Y$938)))</f>
        <v>-0.35657113201900775</v>
      </c>
      <c r="AE969" s="31" cm="1">
        <f t="array" ref="AE969">-1* MEDIAN(_xlfn._xlws.FILTER(AE649:AE936,($H$649:$H$936=1)*($K$649:$K$936=3)*($AW649:$AW936&gt;$Y$938)))</f>
        <v>0.46531590020958419</v>
      </c>
      <c r="AF969" s="31" cm="1">
        <f t="array" ref="AF969">-1* MEDIAN(_xlfn._xlws.FILTER(AF649:AF936,($H$649:$H$936=1)*($K$649:$K$936=3)*($AW649:$AW936&gt;$Y$938)))</f>
        <v>-0.78527858072075696</v>
      </c>
      <c r="AG969" s="31" cm="1">
        <f t="array" ref="AG969">-1* MEDIAN(_xlfn._xlws.FILTER(AG649:AG936,($H$649:$H$936=1)*($K$649:$K$936=3)*($AW649:$AW936&gt;$Y$938)))</f>
        <v>-0.23962643875879946</v>
      </c>
      <c r="AH969" s="31" cm="1">
        <f t="array" ref="AH969">-1* MEDIAN(_xlfn._xlws.FILTER(AH649:AH936,($H$649:$H$936=1)*($K$649:$K$936=3)*($AW649:$AW936&gt;$Y$938)))</f>
        <v>-0.94353876579925422</v>
      </c>
      <c r="AI969" s="31" cm="1">
        <f t="array" ref="AI969">-1* MEDIAN(_xlfn._xlws.FILTER(AI649:AI936,($H$649:$H$936=1)*($K$649:$K$936=3)*($AW649:$AW936&gt;$Y$938)))</f>
        <v>-0.16842634253082867</v>
      </c>
      <c r="AK969" t="str">
        <f t="shared" si="203"/>
        <v>Target; Gain &gt; 0.6; #pref=3</v>
      </c>
      <c r="AL969" s="31" cm="1">
        <f t="array" ref="AL969">-1* MEDIAN(_xlfn._xlws.FILTER(AL649:AL936,($H$649:$H$936=1)*($K$649:$K$936=3)*($AW649:$AW936&gt;$Y$938)))</f>
        <v>0.72734636125908403</v>
      </c>
      <c r="AM969" s="31" cm="1">
        <f t="array" ref="AM969">-1* MEDIAN(_xlfn._xlws.FILTER(AM649:AM936,($H$649:$H$936=1)*($K$649:$K$936=3)*($AW649:$AW936&gt;$Y$938)))</f>
        <v>0.74514202506154492</v>
      </c>
      <c r="AN969" s="31" cm="1">
        <f t="array" ref="AN969">-1* MEDIAN(_xlfn._xlws.FILTER(AN649:AN936,($H$649:$H$936=1)*($K$649:$K$936=3)*($AW649:$AW936&gt;$Y$938)))</f>
        <v>-0.21113074408271407</v>
      </c>
      <c r="AO969" s="31" cm="1">
        <f t="array" ref="AO969">-1* MEDIAN(_xlfn._xlws.FILTER(AO649:AO936,($H$649:$H$936=1)*($K$649:$K$936=3)*($AW649:$AW936&gt;$Y$938)))</f>
        <v>0.79851791043447151</v>
      </c>
      <c r="AP969" s="31" cm="1">
        <f t="array" ref="AP969">-1* MEDIAN(_xlfn._xlws.FILTER(AP649:AP936,($H$649:$H$936=1)*($K$649:$K$936=3)*($AW649:$AW936&gt;$Y$938)))</f>
        <v>-0.35657113201900775</v>
      </c>
      <c r="AQ969" s="31" cm="1">
        <f t="array" ref="AQ969">-1* MEDIAN(_xlfn._xlws.FILTER(AQ649:AQ936,($H$649:$H$936=1)*($K$649:$K$936=3)*($AW649:$AW936&gt;$Y$938)))</f>
        <v>0.77202014196820345</v>
      </c>
      <c r="AR969" s="31" cm="1">
        <f t="array" ref="AR969">-1* MEDIAN(_xlfn._xlws.FILTER(AR649:AR936,($H$649:$H$936=1)*($K$649:$K$936=3)*($AW649:$AW936&gt;$Y$938)))</f>
        <v>3.3669889467759437E-2</v>
      </c>
      <c r="AS969" s="31" cm="1">
        <f t="array" ref="AS969">-1* MEDIAN(_xlfn._xlws.FILTER(AS649:AS936,($H$649:$H$936=1)*($K$649:$K$936=3)*($AW649:$AW936&gt;$Y$938)))</f>
        <v>0.78160035163437369</v>
      </c>
      <c r="AT969" s="31" cm="1">
        <f t="array" ref="AT969">-1* MEDIAN(_xlfn._xlws.FILTER(AT649:AT936,($H$649:$H$936=1)*($K$649:$K$936=3)*($AW649:$AW936&gt;$Y$938)))</f>
        <v>-0.94353876579925422</v>
      </c>
      <c r="AU969" s="31" cm="1">
        <f t="array" ref="AU969">-1* MEDIAN(_xlfn._xlws.FILTER(AU649:AU936,($H$649:$H$936=1)*($K$649:$K$936=3)*($AW649:$AW936&gt;$Y$938)))</f>
        <v>0.36134468573127776</v>
      </c>
    </row>
    <row r="970" spans="12:49" x14ac:dyDescent="0.3">
      <c r="M970" t="str">
        <f t="shared" si="207"/>
        <v>Target; Gain &gt; 0.6; #pref=4</v>
      </c>
      <c r="N970" s="31" t="e" cm="1" vm="1">
        <f t="array" ref="N970">-1* MEDIAN(_xlfn._xlws.FILTER(N649:N936,($H$649:$H$936=1)*($K$649:$K$936=4)*($AW649:$AW936&gt;$Y$938)))</f>
        <v>#VALUE!</v>
      </c>
      <c r="O970" s="31" t="e" cm="1" vm="1">
        <f t="array" ref="O970">-1* MEDIAN(_xlfn._xlws.FILTER(O649:O936,($H$649:$H$936=1)*($K$649:$K$936=4)*($AW649:$AW936&gt;$Y$938)))</f>
        <v>#VALUE!</v>
      </c>
      <c r="P970" s="31" t="e" cm="1" vm="1">
        <f t="array" ref="P970">-1* MEDIAN(_xlfn._xlws.FILTER(P649:P936,($H$649:$H$936=1)*($K$649:$K$936=4)*($AW649:$AW936&gt;$Y$938)))</f>
        <v>#VALUE!</v>
      </c>
      <c r="Q970" s="31" t="e" cm="1" vm="1">
        <f t="array" ref="Q970">-1* MEDIAN(_xlfn._xlws.FILTER(Q649:Q936,($H$649:$H$936=1)*($K$649:$K$936=4)*($AW649:$AW936&gt;$Y$938)))</f>
        <v>#VALUE!</v>
      </c>
      <c r="R970" s="31" t="e" cm="1" vm="1">
        <f t="array" ref="R970">-1* MEDIAN(_xlfn._xlws.FILTER(R649:R936,($H$649:$H$936=1)*($K$649:$K$936=4)*($AW649:$AW936&gt;$Y$938)))</f>
        <v>#VALUE!</v>
      </c>
      <c r="S970" s="31" t="e" cm="1" vm="1">
        <f t="array" ref="S970">-1* MEDIAN(_xlfn._xlws.FILTER(S649:S936,($H$649:$H$936=1)*($K$649:$K$936=4)*($AW649:$AW936&gt;$Y$938)))</f>
        <v>#VALUE!</v>
      </c>
      <c r="T970" s="31" t="e" cm="1" vm="1">
        <f t="array" ref="T970">-1* MEDIAN(_xlfn._xlws.FILTER(T649:T936,($H$649:$H$936=1)*($K$649:$K$936=4)*($AW649:$AW936&gt;$Y$938)))</f>
        <v>#VALUE!</v>
      </c>
      <c r="U970" s="31" t="e" cm="1" vm="1">
        <f t="array" ref="U970">-1* MEDIAN(_xlfn._xlws.FILTER(U649:U936,($H$649:$H$936=1)*($K$649:$K$936=4)*($AW649:$AW936&gt;$Y$938)))</f>
        <v>#VALUE!</v>
      </c>
      <c r="V970" s="31" t="e" cm="1" vm="1">
        <f t="array" ref="V970">-1* MEDIAN(_xlfn._xlws.FILTER(V649:V936,($H$649:$H$936=1)*($K$649:$K$936=4)*($AW649:$AW936&gt;$Y$938)))</f>
        <v>#VALUE!</v>
      </c>
      <c r="W970" s="31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0.6; #pref=4</v>
      </c>
      <c r="Z970" s="31" t="e" cm="1" vm="1">
        <f t="array" ref="Z970">-1* MEDIAN(_xlfn._xlws.FILTER(Z649:Z936,($H$649:$H$936=1)*($K$649:$K$936=4)*($AW649:$AW936&gt;$Y$938)))</f>
        <v>#VALUE!</v>
      </c>
      <c r="AA970" s="31" t="e" cm="1" vm="1">
        <f t="array" ref="AA970">-1* MEDIAN(_xlfn._xlws.FILTER(AA649:AA936,($H$649:$H$936=1)*($K$649:$K$936=4)*($AW649:$AW936&gt;$Y$938)))</f>
        <v>#VALUE!</v>
      </c>
      <c r="AB970" s="31" t="e" cm="1" vm="1">
        <f t="array" ref="AB970">-1* MEDIAN(_xlfn._xlws.FILTER(AB649:AB936,($H$649:$H$936=1)*($K$649:$K$936=4)*($AW649:$AW936&gt;$Y$938)))</f>
        <v>#VALUE!</v>
      </c>
      <c r="AC970" s="31" t="e" cm="1" vm="1">
        <f t="array" ref="AC970">-1* MEDIAN(_xlfn._xlws.FILTER(AC649:AC936,($H$649:$H$936=1)*($K$649:$K$936=4)*($AW649:$AW936&gt;$Y$938)))</f>
        <v>#VALUE!</v>
      </c>
      <c r="AD970" s="31" t="e" cm="1" vm="1">
        <f t="array" ref="AD970">-1* MEDIAN(_xlfn._xlws.FILTER(AD649:AD936,($H$649:$H$936=1)*($K$649:$K$936=4)*($AW649:$AW936&gt;$Y$938)))</f>
        <v>#VALUE!</v>
      </c>
      <c r="AE970" s="31" t="e" cm="1" vm="1">
        <f t="array" ref="AE970">-1* MEDIAN(_xlfn._xlws.FILTER(AE649:AE936,($H$649:$H$936=1)*($K$649:$K$936=4)*($AW649:$AW936&gt;$Y$938)))</f>
        <v>#VALUE!</v>
      </c>
      <c r="AF970" s="31" t="e" cm="1" vm="1">
        <f t="array" ref="AF970">-1* MEDIAN(_xlfn._xlws.FILTER(AF649:AF936,($H$649:$H$936=1)*($K$649:$K$936=4)*($AW649:$AW936&gt;$Y$938)))</f>
        <v>#VALUE!</v>
      </c>
      <c r="AG970" s="31" t="e" cm="1" vm="1">
        <f t="array" ref="AG970">-1* MEDIAN(_xlfn._xlws.FILTER(AG649:AG936,($H$649:$H$936=1)*($K$649:$K$936=4)*($AW649:$AW936&gt;$Y$938)))</f>
        <v>#VALUE!</v>
      </c>
      <c r="AH970" s="31" t="e" cm="1" vm="1">
        <f t="array" ref="AH970">-1* MEDIAN(_xlfn._xlws.FILTER(AH649:AH936,($H$649:$H$936=1)*($K$649:$K$936=4)*($AW649:$AW936&gt;$Y$938)))</f>
        <v>#VALUE!</v>
      </c>
      <c r="AI970" s="31" t="e" cm="1" vm="1">
        <f t="array" ref="AI970">-1* MEDIAN(_xlfn._xlws.FILTER(AI649:AI936,($H$649:$H$936=1)*($K$649:$K$936=4)*($AW649:$AW936&gt;$Y$938)))</f>
        <v>#VALUE!</v>
      </c>
      <c r="AK970" t="str">
        <f t="shared" si="203"/>
        <v>Target; Gain &gt; 0.6; #pref=4</v>
      </c>
      <c r="AL970" s="31" t="e" cm="1" vm="1">
        <f t="array" ref="AL970">-1* MEDIAN(_xlfn._xlws.FILTER(AL649:AL936,($H$649:$H$936=1)*($K$649:$K$936=4)*($AW649:$AW936&gt;$Y$938)))</f>
        <v>#VALUE!</v>
      </c>
      <c r="AM970" s="31" t="e" cm="1" vm="1">
        <f t="array" ref="AM970">-1* MEDIAN(_xlfn._xlws.FILTER(AM649:AM936,($H$649:$H$936=1)*($K$649:$K$936=4)*($AW649:$AW936&gt;$Y$938)))</f>
        <v>#VALUE!</v>
      </c>
      <c r="AN970" s="31" t="e" cm="1" vm="1">
        <f t="array" ref="AN970">-1* MEDIAN(_xlfn._xlws.FILTER(AN649:AN936,($H$649:$H$936=1)*($K$649:$K$936=4)*($AW649:$AW936&gt;$Y$938)))</f>
        <v>#VALUE!</v>
      </c>
      <c r="AO970" s="31" t="e" cm="1" vm="1">
        <f t="array" ref="AO970">-1* MEDIAN(_xlfn._xlws.FILTER(AO649:AO936,($H$649:$H$936=1)*($K$649:$K$936=4)*($AW649:$AW936&gt;$Y$938)))</f>
        <v>#VALUE!</v>
      </c>
      <c r="AP970" s="31" t="e" cm="1" vm="1">
        <f t="array" ref="AP970">-1* MEDIAN(_xlfn._xlws.FILTER(AP649:AP936,($H$649:$H$936=1)*($K$649:$K$936=4)*($AW649:$AW936&gt;$Y$938)))</f>
        <v>#VALUE!</v>
      </c>
      <c r="AQ970" s="31" t="e" cm="1" vm="1">
        <f t="array" ref="AQ970">-1* MEDIAN(_xlfn._xlws.FILTER(AQ649:AQ936,($H$649:$H$936=1)*($K$649:$K$936=4)*($AW649:$AW936&gt;$Y$938)))</f>
        <v>#VALUE!</v>
      </c>
      <c r="AR970" s="31" t="e" cm="1" vm="1">
        <f t="array" ref="AR970">-1* MEDIAN(_xlfn._xlws.FILTER(AR649:AR936,($H$649:$H$936=1)*($K$649:$K$936=4)*($AW649:$AW936&gt;$Y$938)))</f>
        <v>#VALUE!</v>
      </c>
      <c r="AS970" s="31" t="e" cm="1" vm="1">
        <f t="array" ref="AS970">-1* MEDIAN(_xlfn._xlws.FILTER(AS649:AS936,($H$649:$H$936=1)*($K$649:$K$936=4)*($AW649:$AW936&gt;$Y$938)))</f>
        <v>#VALUE!</v>
      </c>
      <c r="AT970" s="31" t="e" cm="1" vm="1">
        <f t="array" ref="AT970">-1* MEDIAN(_xlfn._xlws.FILTER(AT649:AT936,($H$649:$H$936=1)*($K$649:$K$936=4)*($AW649:$AW936&gt;$Y$938)))</f>
        <v>#VALUE!</v>
      </c>
      <c r="AU970" s="31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207"/>
        <v>Target (or sym); Gain &gt; 0</v>
      </c>
      <c r="N971" s="31" cm="1">
        <f t="array" ref="N971">-1* MEDIAN(_xlfn._xlws.FILTER(N649:N936,($H649:$H936=1)*($J649:$J936=1)))</f>
        <v>0.27543891998562842</v>
      </c>
      <c r="O971" s="31" cm="1">
        <f t="array" ref="O971">-1* MEDIAN(_xlfn._xlws.FILTER(O649:O936,($H649:$H936=1)*($J649:$J936=1)))</f>
        <v>0.26740692400741073</v>
      </c>
      <c r="P971" s="31" cm="1">
        <f t="array" ref="P971">-1* MEDIAN(_xlfn._xlws.FILTER(P649:P936,($H649:$H936=1)*($J649:$J936=1)))</f>
        <v>-0.14262466326231632</v>
      </c>
      <c r="Q971" s="31" cm="1">
        <f t="array" ref="Q971">-1* MEDIAN(_xlfn._xlws.FILTER(Q649:Q936,($H649:$H936=1)*($J649:$J936=1)))</f>
        <v>0.67911273790079907</v>
      </c>
      <c r="R971" s="31" cm="1">
        <f t="array" ref="R971">-1* MEDIAN(_xlfn._xlws.FILTER(R649:R936,($H649:$H936=1)*($J649:$J936=1)))</f>
        <v>0.28286123029538579</v>
      </c>
      <c r="S971" s="31" cm="1">
        <f t="array" ref="S971">-1* MEDIAN(_xlfn._xlws.FILTER(S649:S936,($H649:$H936=1)*($J649:$J936=1)))</f>
        <v>0.77174108943375441</v>
      </c>
      <c r="T971" s="31" cm="1">
        <f t="array" ref="T971">-1* MEDIAN(_xlfn._xlws.FILTER(T649:T936,($H649:$H936=1)*($J649:$J936=1)))</f>
        <v>-1.1597171697915984</v>
      </c>
      <c r="U971" s="31" cm="1">
        <f t="array" ref="U971">-1* MEDIAN(_xlfn._xlws.FILTER(U649:U936,($H649:$H936=1)*($J649:$J936=1)))</f>
        <v>-0.71741903039075017</v>
      </c>
      <c r="V971" s="31" cm="1">
        <f t="array" ref="V971">-1* MEDIAN(_xlfn._xlws.FILTER(V649:V936,($H649:$H936=1)*($J649:$J936=1)))</f>
        <v>-2.4584541544057386</v>
      </c>
      <c r="W971" s="31" cm="1">
        <f t="array" ref="W971">-1* MEDIAN(_xlfn._xlws.FILTER(W649:W936,($H649:$H936=1)*($J649:$J936=1)))</f>
        <v>0.53349774506778624</v>
      </c>
      <c r="Y971" t="s">
        <v>129</v>
      </c>
      <c r="Z971" s="31" cm="1">
        <f t="array" ref="Z971">-1* MEDIAN(_xlfn._xlws.FILTER(Z649:Z936,($H649:$H936=1)*($J649:$J936=1)))</f>
        <v>0.23335552404238943</v>
      </c>
      <c r="AA971" s="31" cm="1">
        <f t="array" ref="AA971">-1* MEDIAN(_xlfn._xlws.FILTER(AA649:AA936,($H649:$H936=1)*($J649:$J936=1)))</f>
        <v>0.23468235003721072</v>
      </c>
      <c r="AB971" s="31" cm="1">
        <f t="array" ref="AB971">-1* MEDIAN(_xlfn._xlws.FILTER(AB649:AB936,($H649:$H936=1)*($J649:$J936=1)))</f>
        <v>-3.6841523834231671E-2</v>
      </c>
      <c r="AC971" s="31" cm="1">
        <f t="array" ref="AC971">-1* MEDIAN(_xlfn._xlws.FILTER(AC649:AC936,($H649:$H936=1)*($J649:$J936=1)))</f>
        <v>0.52588775488518591</v>
      </c>
      <c r="AD971" s="31" cm="1">
        <f t="array" ref="AD971">-1* MEDIAN(_xlfn._xlws.FILTER(AD649:AD936,($H649:$H936=1)*($J649:$J936=1)))</f>
        <v>0.22642341772772737</v>
      </c>
      <c r="AE971" s="31" cm="1">
        <f t="array" ref="AE971">-1* MEDIAN(_xlfn._xlws.FILTER(AE649:AE936,($H649:$H936=1)*($J649:$J936=1)))</f>
        <v>0.44000761147326434</v>
      </c>
      <c r="AF971" s="31" cm="1">
        <f t="array" ref="AF971">-1* MEDIAN(_xlfn._xlws.FILTER(AF649:AF936,($H649:$H936=1)*($J649:$J936=1)))</f>
        <v>-0.3664771039030823</v>
      </c>
      <c r="AG971" s="31" cm="1">
        <f t="array" ref="AG971">-1* MEDIAN(_xlfn._xlws.FILTER(AG649:AG936,($H649:$H936=1)*($J649:$J936=1)))</f>
        <v>-0.19537106429608589</v>
      </c>
      <c r="AH971" s="31" cm="1">
        <f t="array" ref="AH971">-1* MEDIAN(_xlfn._xlws.FILTER(AH649:AH936,($H649:$H936=1)*($J649:$J936=1)))</f>
        <v>-0.94353876579925422</v>
      </c>
      <c r="AI971" s="31" cm="1">
        <f t="array" ref="AI971">-1* MEDIAN(_xlfn._xlws.FILTER(AI649:AI936,($H649:$H936=1)*($J649:$J936=1)))</f>
        <v>-0.14167927087768356</v>
      </c>
      <c r="AK971" t="str">
        <f t="shared" si="203"/>
        <v>Target (or sym); Gain &gt; 0</v>
      </c>
      <c r="AL971" s="31" cm="1">
        <f t="array" ref="AL971">-1* MEDIAN(_xlfn._xlws.FILTER(AL649:AL936,($H649:$H936=1)*($J649:$J936=1)))</f>
        <v>0.72734636125908403</v>
      </c>
      <c r="AM971" s="31" cm="1">
        <f t="array" ref="AM971">-1* MEDIAN(_xlfn._xlws.FILTER(AM649:AM936,($H649:$H936=1)*($J649:$J936=1)))</f>
        <v>0.73338780580583052</v>
      </c>
      <c r="AN971" s="31" cm="1">
        <f t="array" ref="AN971">-1* MEDIAN(_xlfn._xlws.FILTER(AN649:AN936,($H649:$H936=1)*($J649:$J936=1)))</f>
        <v>-3.6841523834231671E-2</v>
      </c>
      <c r="AO971" s="31" cm="1">
        <f t="array" ref="AO971">-1* MEDIAN(_xlfn._xlws.FILTER(AO649:AO936,($H649:$H936=1)*($J649:$J936=1)))</f>
        <v>0.79851791043447151</v>
      </c>
      <c r="AP971" s="31" cm="1">
        <f t="array" ref="AP971">-1* MEDIAN(_xlfn._xlws.FILTER(AP649:AP936,($H649:$H936=1)*($J649:$J936=1)))</f>
        <v>0.22642341772772737</v>
      </c>
      <c r="AQ971" s="31" cm="1">
        <f t="array" ref="AQ971">-1* MEDIAN(_xlfn._xlws.FILTER(AQ649:AQ936,($H649:$H936=1)*($J649:$J936=1)))</f>
        <v>0.73567989666252875</v>
      </c>
      <c r="AR971" s="31" cm="1">
        <f t="array" ref="AR971">-1* MEDIAN(_xlfn._xlws.FILTER(AR649:AR936,($H649:$H936=1)*($J649:$J936=1)))</f>
        <v>0.27639296891525411</v>
      </c>
      <c r="AS971" s="31" cm="1">
        <f t="array" ref="AS971">-1* MEDIAN(_xlfn._xlws.FILTER(AS649:AS936,($H649:$H936=1)*($J649:$J936=1)))</f>
        <v>0.78880025163504452</v>
      </c>
      <c r="AT971" s="31" cm="1">
        <f t="array" ref="AT971">-1* MEDIAN(_xlfn._xlws.FILTER(AT649:AT936,($H649:$H936=1)*($J649:$J936=1)))</f>
        <v>-0.94353876579925422</v>
      </c>
      <c r="AU971" s="31" cm="1">
        <f t="array" ref="AU971">-1* MEDIAN(_xlfn._xlws.FILTER(AU649:AU936,($H649:$H936=1)*($J649:$J936=1)))</f>
        <v>0.29346719976335672</v>
      </c>
      <c r="AV971" s="26" t="s">
        <v>138</v>
      </c>
      <c r="AW971" s="43">
        <f>AVERAGEIF($J649:$J936,"=1",AW649:AW936)</f>
        <v>0.24118117185446517</v>
      </c>
    </row>
    <row r="972" spans="12:49" x14ac:dyDescent="0.3">
      <c r="M972" s="44">
        <f t="shared" ref="M972:O977" si="208">M961</f>
        <v>0.6</v>
      </c>
      <c r="N972" s="44" t="str">
        <f t="shared" si="208"/>
        <v>BNL Causal</v>
      </c>
      <c r="O972" s="44" t="str">
        <f t="shared" si="208"/>
        <v>BNL Causal HM</v>
      </c>
      <c r="P972" s="44" t="str">
        <f>Q961</f>
        <v>SFS Causal</v>
      </c>
      <c r="Q972" s="44" t="str">
        <f>S961</f>
        <v>SaLSa Causal</v>
      </c>
      <c r="R972" s="44" t="str">
        <f>U961</f>
        <v>D&amp;C Causal</v>
      </c>
      <c r="S972" s="44" t="str">
        <f>W961</f>
        <v>BBS Causal</v>
      </c>
      <c r="T972" s="44"/>
      <c r="U972" s="44">
        <f t="shared" ref="U972:W982" si="209">Y961</f>
        <v>0.6</v>
      </c>
      <c r="V972" s="44" t="str">
        <f t="shared" si="209"/>
        <v>BNL Causal</v>
      </c>
      <c r="W972" s="44" t="str">
        <f t="shared" si="209"/>
        <v>BNL Causal HM</v>
      </c>
      <c r="X972" s="44" t="str">
        <f>AC961</f>
        <v>SFS Causal</v>
      </c>
      <c r="Y972" s="44" t="str">
        <f>AE961</f>
        <v>SaLSa Causal</v>
      </c>
      <c r="Z972" s="44" t="str">
        <f>AG961</f>
        <v>D&amp;C Causal</v>
      </c>
      <c r="AA972" s="44" t="str">
        <f>AI961</f>
        <v>BBS Causal</v>
      </c>
      <c r="AB972" s="42"/>
      <c r="AC972" s="45">
        <f>AK961</f>
        <v>0.6</v>
      </c>
      <c r="AD972" s="45" t="str">
        <f>AL961</f>
        <v>BNL Causal</v>
      </c>
      <c r="AE972" s="45" t="str">
        <f>AM961</f>
        <v>BNL Causal HM</v>
      </c>
      <c r="AF972" s="45" t="str">
        <f>AO961</f>
        <v>SFS Causal</v>
      </c>
      <c r="AG972" s="45" t="str">
        <f>AQ961</f>
        <v>SaLSa Causal</v>
      </c>
      <c r="AH972" s="45" t="str">
        <f>AS961</f>
        <v>D&amp;C Causal</v>
      </c>
      <c r="AI972" s="45" t="str">
        <f>AU961</f>
        <v>BBS Causal</v>
      </c>
      <c r="AK972" s="44"/>
      <c r="AL972" s="44"/>
      <c r="AM972" s="44"/>
      <c r="AN972" s="42"/>
      <c r="AO972" s="42"/>
      <c r="AP972" s="42"/>
      <c r="AQ972" s="42"/>
      <c r="AR972" s="42"/>
      <c r="AS972" s="42"/>
      <c r="AT972" s="42"/>
      <c r="AU972" s="42"/>
    </row>
    <row r="973" spans="12:49" x14ac:dyDescent="0.3">
      <c r="M973" t="str">
        <f t="shared" si="208"/>
        <v>ALL</v>
      </c>
      <c r="N973" s="31">
        <f t="shared" si="208"/>
        <v>8.520077989191735E-2</v>
      </c>
      <c r="O973" s="31">
        <f t="shared" si="208"/>
        <v>7.8360367797290179E-2</v>
      </c>
      <c r="P973" s="31">
        <f>Q962</f>
        <v>0.54166777121450604</v>
      </c>
      <c r="Q973" s="31">
        <f>S962</f>
        <v>0.48871096588610091</v>
      </c>
      <c r="R973" s="31">
        <f>U962</f>
        <v>-0.77187276153458229</v>
      </c>
      <c r="S973" s="31">
        <f>W962</f>
        <v>4.8420012338710468E-2</v>
      </c>
      <c r="T973" s="31"/>
      <c r="U973" s="31" t="str">
        <f t="shared" si="209"/>
        <v>ALL</v>
      </c>
      <c r="V973" s="31">
        <f t="shared" si="209"/>
        <v>5.8840423865843913E-2</v>
      </c>
      <c r="W973" s="31">
        <f t="shared" si="209"/>
        <v>7.3820184780461665E-2</v>
      </c>
      <c r="X973" s="31">
        <f>AC962</f>
        <v>0.35915798070276239</v>
      </c>
      <c r="Y973" s="31">
        <f>AE962</f>
        <v>0.22666230975373336</v>
      </c>
      <c r="Z973" s="31">
        <f>AG962</f>
        <v>-0.19537106429608589</v>
      </c>
      <c r="AA973" s="31">
        <f>AI962</f>
        <v>-0.46336447884768978</v>
      </c>
      <c r="AB973" s="42"/>
      <c r="AC973" s="46" t="str">
        <f t="shared" ref="AC973:AE982" si="210">AK962</f>
        <v>ALL</v>
      </c>
      <c r="AD973" s="31">
        <f t="shared" si="210"/>
        <v>0.6811038820460571</v>
      </c>
      <c r="AE973" s="31">
        <f t="shared" si="210"/>
        <v>0.68601443384520833</v>
      </c>
      <c r="AF973" s="31">
        <f t="shared" ref="AF973:AF982" si="211">AO962</f>
        <v>0.74558813954873693</v>
      </c>
      <c r="AG973" s="31">
        <f t="shared" ref="AG973:AG982" si="212">AQ962</f>
        <v>0.69719389787849928</v>
      </c>
      <c r="AH973" s="31">
        <f t="shared" ref="AH973:AH982" si="213">AS962</f>
        <v>0.77187680728253705</v>
      </c>
      <c r="AI973" s="31">
        <f t="shared" ref="AI973:AI982" si="214">AU962</f>
        <v>0.11199409124208842</v>
      </c>
      <c r="AK973" s="31"/>
      <c r="AL973" s="31"/>
      <c r="AM973" s="31"/>
      <c r="AN973" s="42"/>
      <c r="AO973" s="42"/>
      <c r="AP973" s="42"/>
      <c r="AQ973" s="42"/>
      <c r="AR973" s="42"/>
      <c r="AS973" s="42"/>
      <c r="AT973" s="42"/>
      <c r="AU973" s="42"/>
    </row>
    <row r="974" spans="12:49" x14ac:dyDescent="0.3">
      <c r="M974" t="str">
        <f t="shared" si="208"/>
        <v>Target; Gain &gt; 0.6</v>
      </c>
      <c r="N974" s="31">
        <f t="shared" si="208"/>
        <v>0.36112231993818422</v>
      </c>
      <c r="O974" s="31">
        <f t="shared" si="208"/>
        <v>0.35253589944339564</v>
      </c>
      <c r="P974" s="31">
        <f>Q963</f>
        <v>0.68807359105822186</v>
      </c>
      <c r="Q974" s="31">
        <f>S963</f>
        <v>0.59708315263834089</v>
      </c>
      <c r="R974" s="31">
        <f>U963</f>
        <v>-0.62779567880990161</v>
      </c>
      <c r="S974" s="31">
        <f>W963</f>
        <v>0.14795511856474994</v>
      </c>
      <c r="T974" s="31"/>
      <c r="U974" s="31" t="str">
        <f t="shared" si="209"/>
        <v>Target; Gain &gt; 0.6</v>
      </c>
      <c r="V974" s="31">
        <f t="shared" si="209"/>
        <v>0.31024671582829461</v>
      </c>
      <c r="W974" s="31">
        <f t="shared" si="209"/>
        <v>0.32864469367192461</v>
      </c>
      <c r="X974" s="31">
        <f>AC963</f>
        <v>0.52588775488518591</v>
      </c>
      <c r="Y974" s="31">
        <f>AE963</f>
        <v>0.46531590020958419</v>
      </c>
      <c r="Z974" s="31">
        <f>AG963</f>
        <v>-0.23962643875879946</v>
      </c>
      <c r="AA974" s="31">
        <f>AI963</f>
        <v>-0.16842634253082867</v>
      </c>
      <c r="AB974" s="42"/>
      <c r="AC974" s="46" t="str">
        <f t="shared" si="210"/>
        <v>Target; Gain &gt; 0.6</v>
      </c>
      <c r="AD974" s="31">
        <f t="shared" si="210"/>
        <v>0.72734636125908403</v>
      </c>
      <c r="AE974" s="31">
        <f t="shared" si="210"/>
        <v>0.74514202506154492</v>
      </c>
      <c r="AF974" s="31">
        <f t="shared" si="211"/>
        <v>0.79851791043447151</v>
      </c>
      <c r="AG974" s="31">
        <f t="shared" si="212"/>
        <v>0.77202014196820345</v>
      </c>
      <c r="AH974" s="31">
        <f t="shared" si="213"/>
        <v>0.78160035163437369</v>
      </c>
      <c r="AI974" s="31">
        <f t="shared" si="214"/>
        <v>0.36134468573127776</v>
      </c>
      <c r="AK974" s="31"/>
      <c r="AL974" s="31"/>
      <c r="AM974" s="31"/>
      <c r="AN974" s="42"/>
      <c r="AO974" s="42"/>
      <c r="AP974" s="42"/>
      <c r="AQ974" s="42"/>
      <c r="AR974" s="42"/>
      <c r="AS974" s="42"/>
      <c r="AT974" s="42"/>
      <c r="AU974" s="42"/>
    </row>
    <row r="975" spans="12:49" x14ac:dyDescent="0.3">
      <c r="M975" t="str">
        <f t="shared" si="208"/>
        <v>Gain &gt; 0.6</v>
      </c>
      <c r="N975" s="31">
        <f t="shared" si="208"/>
        <v>0.36112231993818422</v>
      </c>
      <c r="O975" s="31">
        <f t="shared" si="208"/>
        <v>0.35253589944339564</v>
      </c>
      <c r="P975" s="31">
        <f t="shared" ref="P975:P982" si="215">Q964</f>
        <v>0.68807359105822186</v>
      </c>
      <c r="Q975" s="31">
        <f t="shared" ref="Q975:Q977" si="216">S964</f>
        <v>0.59708315263834089</v>
      </c>
      <c r="R975" s="31">
        <f t="shared" ref="R975:R977" si="217">U964</f>
        <v>-0.62779567880990161</v>
      </c>
      <c r="S975" s="31">
        <f t="shared" ref="S975:S982" si="218">W964</f>
        <v>0.14795511856474994</v>
      </c>
      <c r="T975" s="31"/>
      <c r="U975" s="31" t="str">
        <f t="shared" si="209"/>
        <v>Gain &gt; 0.6</v>
      </c>
      <c r="V975" s="31">
        <f t="shared" si="209"/>
        <v>0.31024671582829461</v>
      </c>
      <c r="W975" s="31">
        <f t="shared" si="209"/>
        <v>0.32864469367192461</v>
      </c>
      <c r="X975" s="31">
        <f t="shared" ref="X975:X982" si="219">AC964</f>
        <v>0.52588775488518591</v>
      </c>
      <c r="Y975" s="31">
        <f t="shared" ref="Y975:Y979" si="220">AE964</f>
        <v>0.46531590020958419</v>
      </c>
      <c r="Z975" s="31">
        <f t="shared" ref="Z975:Z982" si="221">AG964</f>
        <v>-0.23962643875879946</v>
      </c>
      <c r="AA975" s="31">
        <f t="shared" ref="AA975:AA982" si="222">AI964</f>
        <v>-0.16842634253082867</v>
      </c>
      <c r="AB975" s="42"/>
      <c r="AC975" s="46" t="str">
        <f t="shared" si="210"/>
        <v>Gain &gt; 0.6</v>
      </c>
      <c r="AD975" s="31">
        <f t="shared" si="210"/>
        <v>0.72734636125908403</v>
      </c>
      <c r="AE975" s="31">
        <f t="shared" si="210"/>
        <v>0.74514202506154492</v>
      </c>
      <c r="AF975" s="31">
        <f t="shared" si="211"/>
        <v>0.79851791043447151</v>
      </c>
      <c r="AG975" s="31">
        <f t="shared" si="212"/>
        <v>0.77202014196820345</v>
      </c>
      <c r="AH975" s="31">
        <f t="shared" si="213"/>
        <v>0.78160035163437369</v>
      </c>
      <c r="AI975" s="31">
        <f t="shared" si="214"/>
        <v>0.36134468573127776</v>
      </c>
      <c r="AK975" s="31"/>
      <c r="AL975" s="31"/>
      <c r="AM975" s="31"/>
      <c r="AN975" s="42"/>
      <c r="AO975" s="42"/>
      <c r="AP975" s="42"/>
      <c r="AQ975" s="42"/>
      <c r="AR975" s="42"/>
      <c r="AS975" s="42"/>
      <c r="AT975" s="42"/>
      <c r="AU975" s="42"/>
    </row>
    <row r="976" spans="12:49" x14ac:dyDescent="0.3">
      <c r="M976" t="str">
        <f t="shared" si="208"/>
        <v>Target (or sym)</v>
      </c>
      <c r="N976" s="31">
        <f t="shared" si="208"/>
        <v>0.24658010709958347</v>
      </c>
      <c r="O976" s="31">
        <f t="shared" si="208"/>
        <v>0.24117707258231186</v>
      </c>
      <c r="P976" s="31">
        <f t="shared" si="215"/>
        <v>0.5977973999711339</v>
      </c>
      <c r="Q976" s="31">
        <f t="shared" si="216"/>
        <v>0.72807005742449449</v>
      </c>
      <c r="R976" s="31">
        <f t="shared" si="217"/>
        <v>-0.77187276153458229</v>
      </c>
      <c r="S976" s="31">
        <f t="shared" si="218"/>
        <v>0.31736634166227529</v>
      </c>
      <c r="T976" s="31"/>
      <c r="U976" s="31" t="str">
        <f t="shared" si="209"/>
        <v>Target (or sym)</v>
      </c>
      <c r="V976" s="31">
        <f>Z965</f>
        <v>0.17904363828043793</v>
      </c>
      <c r="W976" s="31">
        <f t="shared" si="209"/>
        <v>0.17711924127527001</v>
      </c>
      <c r="X976" s="31">
        <f t="shared" si="219"/>
        <v>0.44674465962351356</v>
      </c>
      <c r="Y976" s="31">
        <f t="shared" si="220"/>
        <v>0.36270230118421498</v>
      </c>
      <c r="Z976" s="31">
        <f t="shared" si="221"/>
        <v>-0.27926933563858652</v>
      </c>
      <c r="AA976" s="31">
        <f t="shared" si="222"/>
        <v>-0.17668238052266005</v>
      </c>
      <c r="AB976" s="42"/>
      <c r="AC976" s="38" t="str">
        <f t="shared" si="210"/>
        <v>Target (or sym)</v>
      </c>
      <c r="AD976" s="31">
        <f t="shared" si="210"/>
        <v>0.72474848983569951</v>
      </c>
      <c r="AE976" s="31">
        <f t="shared" si="210"/>
        <v>0.72480540804640536</v>
      </c>
      <c r="AF976" s="31">
        <f t="shared" si="211"/>
        <v>0.77552153781423772</v>
      </c>
      <c r="AG976" s="31">
        <f t="shared" si="212"/>
        <v>0.72825546849571365</v>
      </c>
      <c r="AH976" s="31">
        <f t="shared" si="213"/>
        <v>0.76959414793357706</v>
      </c>
      <c r="AI976" s="31">
        <f t="shared" si="214"/>
        <v>0.25339653544596846</v>
      </c>
      <c r="AK976" s="31"/>
      <c r="AL976" s="31"/>
      <c r="AM976" s="31"/>
      <c r="AN976" s="42"/>
      <c r="AO976" s="42"/>
      <c r="AP976" s="42"/>
      <c r="AQ976" s="42"/>
      <c r="AR976" s="42"/>
      <c r="AS976" s="42"/>
      <c r="AT976" s="42"/>
      <c r="AU976" s="42"/>
    </row>
    <row r="977" spans="13:47" x14ac:dyDescent="0.3">
      <c r="M977" t="str">
        <f>M966</f>
        <v>Gain &gt; 0</v>
      </c>
      <c r="N977" s="31">
        <f t="shared" si="208"/>
        <v>0.16688729178923223</v>
      </c>
      <c r="O977" s="31">
        <f t="shared" si="208"/>
        <v>0.15749264833863427</v>
      </c>
      <c r="P977" s="31">
        <f t="shared" si="215"/>
        <v>0.6017776156258825</v>
      </c>
      <c r="Q977" s="31">
        <f t="shared" si="216"/>
        <v>0.65086633185186293</v>
      </c>
      <c r="R977" s="31">
        <f t="shared" si="217"/>
        <v>-0.81004802398630815</v>
      </c>
      <c r="S977" s="31">
        <f t="shared" si="218"/>
        <v>0.2497802560188549</v>
      </c>
      <c r="T977" s="31"/>
      <c r="U977" s="31" t="str">
        <f t="shared" si="209"/>
        <v>Gain &gt; 0</v>
      </c>
      <c r="V977" s="31">
        <f t="shared" si="209"/>
        <v>0.11537091868297628</v>
      </c>
      <c r="W977" s="31">
        <f t="shared" si="209"/>
        <v>0.11076093860639696</v>
      </c>
      <c r="X977" s="31">
        <f t="shared" si="219"/>
        <v>0.39673931627073117</v>
      </c>
      <c r="Y977" s="31">
        <f t="shared" si="220"/>
        <v>0.24639728272824526</v>
      </c>
      <c r="Z977" s="31">
        <f t="shared" si="221"/>
        <v>-0.2639155685088258</v>
      </c>
      <c r="AA977" s="31">
        <f t="shared" si="222"/>
        <v>-0.35793075477445246</v>
      </c>
      <c r="AB977" s="42"/>
      <c r="AC977" s="38" t="str">
        <f t="shared" si="210"/>
        <v>Gain &gt; 0</v>
      </c>
      <c r="AD977" s="31">
        <f t="shared" si="210"/>
        <v>0.68818141426143775</v>
      </c>
      <c r="AE977" s="31">
        <f t="shared" si="210"/>
        <v>0.69096264792181361</v>
      </c>
      <c r="AF977" s="31">
        <f t="shared" si="211"/>
        <v>0.77296644132221637</v>
      </c>
      <c r="AG977" s="31">
        <f t="shared" si="212"/>
        <v>0.71914413862181259</v>
      </c>
      <c r="AH977" s="31">
        <f t="shared" si="213"/>
        <v>0.76959414793357706</v>
      </c>
      <c r="AI977" s="31">
        <f t="shared" si="214"/>
        <v>0.14889714007684662</v>
      </c>
      <c r="AK977" s="31"/>
      <c r="AL977" s="31"/>
      <c r="AM977" s="31"/>
      <c r="AN977" s="42"/>
      <c r="AO977" s="42"/>
      <c r="AP977" s="42"/>
      <c r="AQ977" s="42"/>
      <c r="AR977" s="42"/>
      <c r="AS977" s="42"/>
      <c r="AT977" s="42"/>
      <c r="AU977" s="42"/>
    </row>
    <row r="978" spans="13:47" x14ac:dyDescent="0.3">
      <c r="M978" t="str">
        <f t="shared" ref="M978:O982" si="223">M967</f>
        <v>Gain &lt;=0</v>
      </c>
      <c r="N978" s="31">
        <f t="shared" si="223"/>
        <v>-9.6035797722525726E-2</v>
      </c>
      <c r="O978" s="31">
        <f t="shared" si="223"/>
        <v>-0.10316617694991066</v>
      </c>
      <c r="P978" s="31">
        <f t="shared" si="215"/>
        <v>0.40210051303105843</v>
      </c>
      <c r="Q978" s="31">
        <f>S967</f>
        <v>0.36228581609393362</v>
      </c>
      <c r="R978" s="31">
        <f>U967</f>
        <v>-0.63126173957656628</v>
      </c>
      <c r="S978" s="31">
        <f t="shared" si="218"/>
        <v>-0.16704986133866453</v>
      </c>
      <c r="T978" s="31"/>
      <c r="U978" s="31" t="str">
        <f t="shared" si="209"/>
        <v>Gain &lt;=0</v>
      </c>
      <c r="V978" s="31">
        <f t="shared" si="209"/>
        <v>6.865551072114881E-4</v>
      </c>
      <c r="W978" s="31">
        <f t="shared" si="209"/>
        <v>1.3338552288002056E-2</v>
      </c>
      <c r="X978" s="31">
        <f t="shared" si="219"/>
        <v>0.25094897490725937</v>
      </c>
      <c r="Y978" s="31">
        <f t="shared" si="220"/>
        <v>5.5568814676680442E-2</v>
      </c>
      <c r="Z978" s="31">
        <f t="shared" si="221"/>
        <v>-6.7447354202709003E-2</v>
      </c>
      <c r="AA978" s="31">
        <f t="shared" si="222"/>
        <v>-0.60958926389404289</v>
      </c>
      <c r="AB978" s="42"/>
      <c r="AC978" s="38" t="str">
        <f t="shared" si="210"/>
        <v>Gain &lt;=0</v>
      </c>
      <c r="AD978" s="31">
        <f t="shared" si="210"/>
        <v>0.65063535841746534</v>
      </c>
      <c r="AE978" s="31">
        <f t="shared" si="210"/>
        <v>0.67353447730186677</v>
      </c>
      <c r="AF978" s="31">
        <f t="shared" si="211"/>
        <v>0.73187979526407021</v>
      </c>
      <c r="AG978" s="31">
        <f t="shared" si="212"/>
        <v>0.65399424916161497</v>
      </c>
      <c r="AH978" s="31">
        <f t="shared" si="213"/>
        <v>0.7822650599085621</v>
      </c>
      <c r="AI978" s="31">
        <f t="shared" si="214"/>
        <v>-6.7465154606694651E-3</v>
      </c>
      <c r="AK978" s="31"/>
      <c r="AL978" s="31"/>
      <c r="AM978" s="31"/>
      <c r="AN978" s="42"/>
      <c r="AO978" s="42"/>
      <c r="AP978" s="42"/>
      <c r="AQ978" s="42"/>
      <c r="AR978" s="42"/>
      <c r="AS978" s="42"/>
      <c r="AT978" s="42"/>
      <c r="AU978" s="42"/>
    </row>
    <row r="979" spans="13:47" x14ac:dyDescent="0.3">
      <c r="M979" t="str">
        <f>M968</f>
        <v>Target; Gain &gt; 0.6; #pref=2</v>
      </c>
      <c r="N979" s="31" t="e" vm="2">
        <f t="shared" si="223"/>
        <v>#VALUE!</v>
      </c>
      <c r="O979" s="31" t="e" vm="2">
        <f t="shared" si="223"/>
        <v>#VALUE!</v>
      </c>
      <c r="P979" s="31" t="e" vm="2">
        <f t="shared" si="215"/>
        <v>#VALUE!</v>
      </c>
      <c r="Q979" s="31" t="e" vm="2">
        <f t="shared" ref="Q979:Q982" si="224">S968</f>
        <v>#VALUE!</v>
      </c>
      <c r="R979" s="31" t="e" vm="2">
        <f t="shared" ref="R979" si="225">U968</f>
        <v>#VALUE!</v>
      </c>
      <c r="S979" s="31" t="e" vm="2">
        <f t="shared" si="218"/>
        <v>#VALUE!</v>
      </c>
      <c r="T979" s="31"/>
      <c r="U979" s="31" t="str">
        <f t="shared" si="209"/>
        <v>Target; Gain &gt; 0.6; #pref=2</v>
      </c>
      <c r="V979" s="31" t="e" vm="2">
        <f t="shared" si="209"/>
        <v>#VALUE!</v>
      </c>
      <c r="W979" s="31" t="e" vm="2">
        <f t="shared" si="209"/>
        <v>#VALUE!</v>
      </c>
      <c r="X979" s="31" t="e" vm="2">
        <f t="shared" si="219"/>
        <v>#VALUE!</v>
      </c>
      <c r="Y979" s="31" t="e" vm="2">
        <f t="shared" si="220"/>
        <v>#VALUE!</v>
      </c>
      <c r="Z979" s="31" t="e" vm="2">
        <f t="shared" si="221"/>
        <v>#VALUE!</v>
      </c>
      <c r="AA979" s="31" t="e" vm="2">
        <f t="shared" si="222"/>
        <v>#VALUE!</v>
      </c>
      <c r="AB979" s="42"/>
      <c r="AC979" s="38" t="str">
        <f t="shared" si="210"/>
        <v>Target; Gain &gt; 0.6; #pref=2</v>
      </c>
      <c r="AD979" s="31" t="e" vm="2">
        <f t="shared" si="210"/>
        <v>#VALUE!</v>
      </c>
      <c r="AE979" s="31" t="e" vm="2">
        <f t="shared" si="210"/>
        <v>#VALUE!</v>
      </c>
      <c r="AF979" s="31" t="e" vm="2">
        <f t="shared" si="211"/>
        <v>#VALUE!</v>
      </c>
      <c r="AG979" s="31" t="e" vm="2">
        <f t="shared" si="212"/>
        <v>#VALUE!</v>
      </c>
      <c r="AH979" s="31" t="e" vm="2">
        <f t="shared" si="213"/>
        <v>#VALUE!</v>
      </c>
      <c r="AI979" s="31" t="e" vm="2">
        <f t="shared" si="214"/>
        <v>#VALUE!</v>
      </c>
      <c r="AK979" s="31"/>
      <c r="AL979" s="31"/>
      <c r="AM979" s="31"/>
      <c r="AN979" s="42"/>
      <c r="AO979" s="42"/>
      <c r="AP979" s="42"/>
      <c r="AQ979" s="42"/>
      <c r="AR979" s="42"/>
      <c r="AS979" s="42"/>
      <c r="AT979" s="42"/>
      <c r="AU979" s="42"/>
    </row>
    <row r="980" spans="13:47" x14ac:dyDescent="0.3">
      <c r="M980" t="str">
        <f>M969</f>
        <v>Target; Gain &gt; 0.6; #pref=3</v>
      </c>
      <c r="N980" s="31">
        <f t="shared" si="223"/>
        <v>0.36112231993818422</v>
      </c>
      <c r="O980" s="31">
        <f t="shared" si="223"/>
        <v>0.35253589944339564</v>
      </c>
      <c r="P980" s="31">
        <f t="shared" si="215"/>
        <v>0.68807359105822186</v>
      </c>
      <c r="Q980" s="31">
        <f t="shared" si="224"/>
        <v>0.59708315263834089</v>
      </c>
      <c r="R980" s="31">
        <f>U969</f>
        <v>-0.62779567880990161</v>
      </c>
      <c r="S980" s="31">
        <f t="shared" si="218"/>
        <v>0.14795511856474994</v>
      </c>
      <c r="T980" s="31"/>
      <c r="U980" s="31" t="str">
        <f t="shared" si="209"/>
        <v>Target; Gain &gt; 0.6; #pref=3</v>
      </c>
      <c r="V980" s="31">
        <f t="shared" si="209"/>
        <v>0.31024671582829461</v>
      </c>
      <c r="W980" s="31">
        <f t="shared" si="209"/>
        <v>0.32864469367192461</v>
      </c>
      <c r="X980" s="31">
        <f t="shared" si="219"/>
        <v>0.52588775488518591</v>
      </c>
      <c r="Y980" s="31">
        <f>AE969</f>
        <v>0.46531590020958419</v>
      </c>
      <c r="Z980" s="31">
        <f t="shared" si="221"/>
        <v>-0.23962643875879946</v>
      </c>
      <c r="AA980" s="31">
        <f t="shared" si="222"/>
        <v>-0.16842634253082867</v>
      </c>
      <c r="AB980" s="42"/>
      <c r="AC980" s="38" t="str">
        <f t="shared" si="210"/>
        <v>Target; Gain &gt; 0.6; #pref=3</v>
      </c>
      <c r="AD980" s="31">
        <f t="shared" si="210"/>
        <v>0.72734636125908403</v>
      </c>
      <c r="AE980" s="31">
        <f t="shared" si="210"/>
        <v>0.74514202506154492</v>
      </c>
      <c r="AF980" s="31">
        <f t="shared" si="211"/>
        <v>0.79851791043447151</v>
      </c>
      <c r="AG980" s="31">
        <f t="shared" si="212"/>
        <v>0.77202014196820345</v>
      </c>
      <c r="AH980" s="31">
        <f t="shared" si="213"/>
        <v>0.78160035163437369</v>
      </c>
      <c r="AI980" s="31">
        <f t="shared" si="214"/>
        <v>0.36134468573127776</v>
      </c>
      <c r="AK980" s="31"/>
      <c r="AL980" s="31"/>
      <c r="AM980" s="31"/>
      <c r="AN980" s="42"/>
      <c r="AO980" s="42"/>
      <c r="AP980" s="42"/>
      <c r="AQ980" s="42"/>
      <c r="AR980" s="42"/>
      <c r="AS980" s="42"/>
      <c r="AT980" s="42"/>
      <c r="AU980" s="42"/>
    </row>
    <row r="981" spans="13:47" x14ac:dyDescent="0.3">
      <c r="M981" t="str">
        <f>M970</f>
        <v>Target; Gain &gt; 0.6; #pref=4</v>
      </c>
      <c r="N981" s="31" t="e" vm="2">
        <f t="shared" si="223"/>
        <v>#VALUE!</v>
      </c>
      <c r="O981" s="31" t="e" vm="2">
        <f t="shared" si="223"/>
        <v>#VALUE!</v>
      </c>
      <c r="P981" s="31" t="e" vm="2">
        <f t="shared" si="215"/>
        <v>#VALUE!</v>
      </c>
      <c r="Q981" s="31" t="e" vm="2">
        <f t="shared" si="224"/>
        <v>#VALUE!</v>
      </c>
      <c r="R981" s="31" t="e" vm="2">
        <f>U970</f>
        <v>#VALUE!</v>
      </c>
      <c r="S981" s="31" t="e" vm="2">
        <f t="shared" si="218"/>
        <v>#VALUE!</v>
      </c>
      <c r="T981" s="31"/>
      <c r="U981" s="31" t="str">
        <f t="shared" si="209"/>
        <v>Target; Gain &gt; 0.6; #pref=4</v>
      </c>
      <c r="V981" s="31" t="e" vm="2">
        <f t="shared" si="209"/>
        <v>#VALUE!</v>
      </c>
      <c r="W981" s="31" t="e" vm="2">
        <f t="shared" si="209"/>
        <v>#VALUE!</v>
      </c>
      <c r="X981" s="31" t="e" vm="2">
        <f t="shared" si="219"/>
        <v>#VALUE!</v>
      </c>
      <c r="Y981" s="31" t="e" vm="2">
        <f>AE970</f>
        <v>#VALUE!</v>
      </c>
      <c r="Z981" s="31" t="e" vm="2">
        <f t="shared" si="221"/>
        <v>#VALUE!</v>
      </c>
      <c r="AA981" s="31" t="e" vm="2">
        <f t="shared" si="222"/>
        <v>#VALUE!</v>
      </c>
      <c r="AC981" s="38" t="str">
        <f t="shared" si="210"/>
        <v>Target; Gain &gt; 0.6; #pref=4</v>
      </c>
      <c r="AD981" s="31" t="e" vm="2">
        <f t="shared" si="210"/>
        <v>#VALUE!</v>
      </c>
      <c r="AE981" s="31" t="e" vm="2">
        <f t="shared" si="210"/>
        <v>#VALUE!</v>
      </c>
      <c r="AF981" s="31" t="e" vm="2">
        <f t="shared" si="211"/>
        <v>#VALUE!</v>
      </c>
      <c r="AG981" s="31" t="e" vm="2">
        <f t="shared" si="212"/>
        <v>#VALUE!</v>
      </c>
      <c r="AH981" s="31" t="e" vm="2">
        <f t="shared" si="213"/>
        <v>#VALUE!</v>
      </c>
      <c r="AI981" s="31" t="e" vm="2">
        <f t="shared" si="214"/>
        <v>#VALUE!</v>
      </c>
      <c r="AK981" s="31"/>
      <c r="AL981" s="31"/>
      <c r="AM981" s="31"/>
    </row>
    <row r="982" spans="13:47" x14ac:dyDescent="0.3">
      <c r="M982" t="str">
        <f>M971</f>
        <v>Target (or sym); Gain &gt; 0</v>
      </c>
      <c r="N982" s="31">
        <f t="shared" si="223"/>
        <v>0.27543891998562842</v>
      </c>
      <c r="O982" s="31">
        <f t="shared" si="223"/>
        <v>0.26740692400741073</v>
      </c>
      <c r="P982" s="31">
        <f t="shared" si="215"/>
        <v>0.67911273790079907</v>
      </c>
      <c r="Q982" s="31">
        <f t="shared" si="224"/>
        <v>0.77174108943375441</v>
      </c>
      <c r="R982" s="31">
        <f>U971</f>
        <v>-0.71741903039075017</v>
      </c>
      <c r="S982" s="31">
        <f t="shared" si="218"/>
        <v>0.53349774506778624</v>
      </c>
      <c r="T982" s="31"/>
      <c r="U982" s="31" t="str">
        <f t="shared" si="209"/>
        <v>Target (or sym); Gain &gt; 0</v>
      </c>
      <c r="V982" s="31">
        <f t="shared" si="209"/>
        <v>0.23335552404238943</v>
      </c>
      <c r="W982" s="31">
        <f t="shared" si="209"/>
        <v>0.23468235003721072</v>
      </c>
      <c r="X982" s="31">
        <f t="shared" si="219"/>
        <v>0.52588775488518591</v>
      </c>
      <c r="Y982" s="31">
        <f>AE971</f>
        <v>0.44000761147326434</v>
      </c>
      <c r="Z982" s="31">
        <f t="shared" si="221"/>
        <v>-0.19537106429608589</v>
      </c>
      <c r="AA982" s="31">
        <f t="shared" si="222"/>
        <v>-0.14167927087768356</v>
      </c>
      <c r="AC982" s="38" t="str">
        <f t="shared" si="210"/>
        <v>Target (or sym); Gain &gt; 0</v>
      </c>
      <c r="AD982" s="31">
        <f t="shared" si="210"/>
        <v>0.72734636125908403</v>
      </c>
      <c r="AE982" s="31">
        <f t="shared" si="210"/>
        <v>0.73338780580583052</v>
      </c>
      <c r="AF982" s="31">
        <f t="shared" si="211"/>
        <v>0.79851791043447151</v>
      </c>
      <c r="AG982" s="31">
        <f t="shared" si="212"/>
        <v>0.73567989666252875</v>
      </c>
      <c r="AH982" s="31">
        <f t="shared" si="213"/>
        <v>0.78880025163504452</v>
      </c>
      <c r="AI982" s="31">
        <f t="shared" si="214"/>
        <v>0.29346719976335672</v>
      </c>
      <c r="AK982" s="31"/>
      <c r="AL982" s="31"/>
      <c r="AM982" s="31"/>
    </row>
  </sheetData>
  <mergeCells count="11">
    <mergeCell ref="M647:W647"/>
    <mergeCell ref="Y647:AI647"/>
    <mergeCell ref="AK647:AU647"/>
    <mergeCell ref="M1:W1"/>
    <mergeCell ref="Y1:AI1"/>
    <mergeCell ref="AK1:AU1"/>
    <mergeCell ref="M337:R337"/>
    <mergeCell ref="T337:Y337"/>
    <mergeCell ref="AA337:AF337"/>
    <mergeCell ref="AJ337:AQ337"/>
    <mergeCell ref="AS337:AZ337"/>
  </mergeCells>
  <conditionalFormatting sqref="G629:K629 M339:R626 T339:Y626 M649:W936 Y649:AI936 AG339:AG626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0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04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0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0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0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03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39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7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4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7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7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6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79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36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7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394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5:AH626">
    <cfRule type="colorScale" priority="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394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5:AQ626">
    <cfRule type="colorScale" priority="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8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88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37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9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8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3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4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394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5:AZ626">
    <cfRule type="colorScale" priority="1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">
    <cfRule type="colorScale" priority="10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3" priority="116" operator="lessThan">
      <formula>0</formula>
    </cfRule>
  </conditionalFormatting>
  <conditionalFormatting sqref="AX291:BB335 AZ336:BD336">
    <cfRule type="colorScale" priority="8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0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2" priority="115" operator="greaterThan">
      <formula>0</formula>
    </cfRule>
  </conditionalFormatting>
  <conditionalFormatting sqref="BB339:BB626">
    <cfRule type="colorScale" priority="1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3C62-B6F9-438E-88F4-184C2F68CAD0}">
  <sheetPr codeName="Sheet2"/>
  <dimension ref="A1:BB992"/>
  <sheetViews>
    <sheetView topLeftCell="D628" zoomScale="85" zoomScaleNormal="85" workbookViewId="0">
      <selection activeCell="T649" sqref="T649:Y649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19" t="s">
        <v>26</v>
      </c>
      <c r="N1" s="20"/>
      <c r="O1" s="20"/>
      <c r="P1" s="20"/>
      <c r="Q1" s="20"/>
      <c r="R1" s="20"/>
      <c r="S1" s="20"/>
      <c r="T1" s="20"/>
      <c r="U1" s="20"/>
      <c r="V1" s="20"/>
      <c r="W1" s="20"/>
      <c r="Y1" s="19" t="s">
        <v>27</v>
      </c>
      <c r="Z1" s="20"/>
      <c r="AA1" s="20"/>
      <c r="AB1" s="20"/>
      <c r="AC1" s="20"/>
      <c r="AD1" s="20"/>
      <c r="AE1" s="20"/>
      <c r="AF1" s="20"/>
      <c r="AG1" s="20"/>
      <c r="AH1" s="20"/>
      <c r="AI1" s="20"/>
      <c r="AK1" s="19" t="s">
        <v>28</v>
      </c>
      <c r="AL1" s="20"/>
      <c r="AM1" s="20"/>
      <c r="AN1" s="20"/>
      <c r="AO1" s="20"/>
      <c r="AP1" s="20"/>
      <c r="AQ1" s="20"/>
      <c r="AR1" s="20"/>
      <c r="AS1" s="20"/>
      <c r="AT1" s="20"/>
      <c r="AU1" s="20"/>
      <c r="AW1" s="21" t="s">
        <v>29</v>
      </c>
    </row>
    <row r="2" spans="1:54" x14ac:dyDescent="0.3">
      <c r="F2" s="22" t="str">
        <f>F654</f>
        <v>TargetN</v>
      </c>
      <c r="G2" s="2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23" t="s">
        <v>20</v>
      </c>
      <c r="N2" s="23" t="s">
        <v>7</v>
      </c>
      <c r="O2" s="23" t="s">
        <v>8</v>
      </c>
      <c r="P2" s="23" t="s">
        <v>22</v>
      </c>
      <c r="Q2" s="23" t="s">
        <v>9</v>
      </c>
      <c r="R2" s="23" t="s">
        <v>23</v>
      </c>
      <c r="S2" s="23" t="s">
        <v>10</v>
      </c>
      <c r="T2" s="23" t="s">
        <v>24</v>
      </c>
      <c r="U2" s="23" t="s">
        <v>11</v>
      </c>
      <c r="V2" s="23" t="s">
        <v>25</v>
      </c>
      <c r="W2" s="23" t="s">
        <v>12</v>
      </c>
      <c r="Y2" s="23" t="s">
        <v>20</v>
      </c>
      <c r="Z2" s="23" t="s">
        <v>7</v>
      </c>
      <c r="AA2" s="23" t="s">
        <v>8</v>
      </c>
      <c r="AB2" s="23" t="s">
        <v>22</v>
      </c>
      <c r="AC2" s="23" t="s">
        <v>9</v>
      </c>
      <c r="AD2" s="23" t="s">
        <v>23</v>
      </c>
      <c r="AE2" s="23" t="s">
        <v>10</v>
      </c>
      <c r="AF2" s="23" t="s">
        <v>24</v>
      </c>
      <c r="AG2" s="23" t="s">
        <v>11</v>
      </c>
      <c r="AH2" s="23" t="s">
        <v>25</v>
      </c>
      <c r="AI2" s="23" t="s">
        <v>12</v>
      </c>
      <c r="AK2" s="23" t="s">
        <v>20</v>
      </c>
      <c r="AL2" s="23" t="s">
        <v>7</v>
      </c>
      <c r="AM2" s="23" t="s">
        <v>8</v>
      </c>
      <c r="AN2" s="23" t="s">
        <v>22</v>
      </c>
      <c r="AO2" s="23" t="s">
        <v>9</v>
      </c>
      <c r="AP2" s="23" t="s">
        <v>23</v>
      </c>
      <c r="AQ2" s="23" t="s">
        <v>10</v>
      </c>
      <c r="AR2" s="23" t="s">
        <v>24</v>
      </c>
      <c r="AS2" s="23" t="s">
        <v>11</v>
      </c>
      <c r="AT2" s="23" t="s">
        <v>25</v>
      </c>
      <c r="AU2" s="23" t="s">
        <v>12</v>
      </c>
      <c r="AW2" s="23" t="s">
        <v>30</v>
      </c>
      <c r="AY2" s="24" t="s">
        <v>31</v>
      </c>
      <c r="AZ2" s="25" t="str">
        <f t="shared" ref="AZ2:BB58" si="1">AX654</f>
        <v>Target (or sym) ; Gain</v>
      </c>
      <c r="BA2" s="25" t="str">
        <f t="shared" si="1"/>
        <v>Gain&lt;=0</v>
      </c>
      <c r="BB2" s="25" t="str">
        <f t="shared" si="1"/>
        <v>Gain&gt;0</v>
      </c>
    </row>
    <row r="3" spans="1:54" x14ac:dyDescent="0.3">
      <c r="A3">
        <v>21</v>
      </c>
      <c r="B3" t="s">
        <v>32</v>
      </c>
      <c r="C3" t="s">
        <v>33</v>
      </c>
      <c r="D3" t="s">
        <v>34</v>
      </c>
      <c r="F3" s="22">
        <f t="shared" ref="F3:L18" si="2">F655</f>
        <v>0</v>
      </c>
      <c r="G3" s="22">
        <f t="shared" si="2"/>
        <v>0</v>
      </c>
      <c r="H3" s="26">
        <f>H655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L655</f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1.3528373396024109</v>
      </c>
      <c r="Z3">
        <v>1.7804736382211559</v>
      </c>
      <c r="AA3">
        <v>1.7989318209583871</v>
      </c>
      <c r="AB3">
        <v>1.608503560605459</v>
      </c>
      <c r="AC3">
        <v>1.5691071045643179</v>
      </c>
      <c r="AD3">
        <v>1.0889937022002409</v>
      </c>
      <c r="AE3">
        <v>1.866409108031075</v>
      </c>
      <c r="AF3">
        <v>1.5281491631991231</v>
      </c>
      <c r="AG3">
        <v>2.359129574219696</v>
      </c>
      <c r="AH3">
        <v>3.040689163608477</v>
      </c>
      <c r="AI3">
        <v>3.9605328239500519</v>
      </c>
      <c r="AK3">
        <v>1.3528373396024109</v>
      </c>
      <c r="AL3">
        <v>0.46523461217293521</v>
      </c>
      <c r="AM3">
        <v>0.47606677277944981</v>
      </c>
      <c r="AN3">
        <v>1.608503560605459</v>
      </c>
      <c r="AO3">
        <v>0.46240434778155759</v>
      </c>
      <c r="AP3">
        <v>1.0889937022002409</v>
      </c>
      <c r="AQ3">
        <v>0.49387636061292139</v>
      </c>
      <c r="AR3">
        <v>0.9788533970015123</v>
      </c>
      <c r="AS3">
        <v>0.38676818904932592</v>
      </c>
      <c r="AT3">
        <v>3.040689163608477</v>
      </c>
      <c r="AU3">
        <v>2.3079172436031512</v>
      </c>
      <c r="AW3">
        <v>0.13484230139292769</v>
      </c>
      <c r="AY3">
        <f t="shared" ref="AY3:AY58" si="3">BB343</f>
        <v>-0.35233006178009058</v>
      </c>
      <c r="AZ3">
        <f t="shared" si="1"/>
        <v>-0.35233006178009058</v>
      </c>
      <c r="BA3">
        <f t="shared" si="1"/>
        <v>-0.35233006178009058</v>
      </c>
      <c r="BB3" t="str">
        <f t="shared" si="1"/>
        <v/>
      </c>
    </row>
    <row r="4" spans="1:54" x14ac:dyDescent="0.3">
      <c r="A4">
        <v>21</v>
      </c>
      <c r="B4" t="s">
        <v>35</v>
      </c>
      <c r="C4" t="s">
        <v>33</v>
      </c>
      <c r="D4" t="s">
        <v>34</v>
      </c>
      <c r="F4" s="22">
        <f t="shared" si="2"/>
        <v>0</v>
      </c>
      <c r="G4" s="22">
        <f t="shared" si="2"/>
        <v>1</v>
      </c>
      <c r="H4" s="26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8.3987103667925105</v>
      </c>
      <c r="Z4">
        <v>5.6995865858043544</v>
      </c>
      <c r="AA4">
        <v>5.7888324147323136</v>
      </c>
      <c r="AB4">
        <v>7.9635833644017113</v>
      </c>
      <c r="AC4">
        <v>3.1551361128047568</v>
      </c>
      <c r="AD4">
        <v>11.354685336013789</v>
      </c>
      <c r="AE4">
        <v>5.8008373781922273</v>
      </c>
      <c r="AF4">
        <v>2.2395781444269232</v>
      </c>
      <c r="AG4">
        <v>2.5840376746258702</v>
      </c>
      <c r="AH4">
        <v>8.281184553203639</v>
      </c>
      <c r="AI4">
        <v>9.2663305790163584</v>
      </c>
      <c r="AK4">
        <v>8.3987103667925105</v>
      </c>
      <c r="AL4">
        <v>1.9179782529943621</v>
      </c>
      <c r="AM4">
        <v>2.0175543862045742</v>
      </c>
      <c r="AN4">
        <v>7.9635833644017113</v>
      </c>
      <c r="AO4">
        <v>0.96779635879211123</v>
      </c>
      <c r="AP4">
        <v>11.354685336013789</v>
      </c>
      <c r="AQ4">
        <v>1.601994340191595</v>
      </c>
      <c r="AR4">
        <v>1.2717490690294651</v>
      </c>
      <c r="AS4">
        <v>0.53269425916951152</v>
      </c>
      <c r="AT4">
        <v>8.281184553203639</v>
      </c>
      <c r="AU4">
        <v>6.644337541598361</v>
      </c>
      <c r="AW4">
        <v>0.1426878133788704</v>
      </c>
      <c r="AY4">
        <f t="shared" si="3"/>
        <v>-5.8564036138107199E-2</v>
      </c>
      <c r="AZ4" t="str">
        <f t="shared" si="1"/>
        <v/>
      </c>
      <c r="BA4">
        <f t="shared" si="1"/>
        <v>-5.8564036138107199E-2</v>
      </c>
      <c r="BB4" t="str">
        <f t="shared" si="1"/>
        <v/>
      </c>
    </row>
    <row r="5" spans="1:54" x14ac:dyDescent="0.3">
      <c r="A5">
        <v>21</v>
      </c>
      <c r="B5" t="s">
        <v>36</v>
      </c>
      <c r="C5" t="s">
        <v>33</v>
      </c>
      <c r="D5" t="s">
        <v>34</v>
      </c>
      <c r="F5" s="22">
        <f t="shared" si="2"/>
        <v>0</v>
      </c>
      <c r="G5" s="22">
        <f t="shared" si="2"/>
        <v>1</v>
      </c>
      <c r="H5" s="26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3.8965803782106381</v>
      </c>
      <c r="Z5">
        <v>3.129314509418327</v>
      </c>
      <c r="AA5">
        <v>3.1165689921355808</v>
      </c>
      <c r="AB5">
        <v>2.315118458593497</v>
      </c>
      <c r="AC5">
        <v>1.787758114596363</v>
      </c>
      <c r="AD5">
        <v>1.7500886223861021</v>
      </c>
      <c r="AE5">
        <v>1.818579767167102</v>
      </c>
      <c r="AF5">
        <v>1.5827514785924</v>
      </c>
      <c r="AG5">
        <v>2.1768202927545639</v>
      </c>
      <c r="AH5">
        <v>3.8325771741918291</v>
      </c>
      <c r="AI5">
        <v>4.0426014577620659</v>
      </c>
      <c r="AK5">
        <v>3.8965803782106381</v>
      </c>
      <c r="AL5">
        <v>1.0829028985928739</v>
      </c>
      <c r="AM5">
        <v>1.0814225423499011</v>
      </c>
      <c r="AN5">
        <v>2.315118458593497</v>
      </c>
      <c r="AO5">
        <v>0.6954789362091105</v>
      </c>
      <c r="AP5">
        <v>1.7500886223861021</v>
      </c>
      <c r="AQ5">
        <v>0.57646843619877475</v>
      </c>
      <c r="AR5">
        <v>1.054822362796404</v>
      </c>
      <c r="AS5">
        <v>0.44379587523872033</v>
      </c>
      <c r="AT5">
        <v>3.8325771741918291</v>
      </c>
      <c r="AU5">
        <v>2.4709772035595958</v>
      </c>
      <c r="AW5">
        <v>0.14560111319879071</v>
      </c>
      <c r="AY5">
        <f t="shared" si="3"/>
        <v>-0.12790195555663891</v>
      </c>
      <c r="AZ5" t="str">
        <f t="shared" si="1"/>
        <v/>
      </c>
      <c r="BA5">
        <f t="shared" si="1"/>
        <v>-0.12790195555663891</v>
      </c>
      <c r="BB5" t="str">
        <f t="shared" si="1"/>
        <v/>
      </c>
    </row>
    <row r="6" spans="1:54" x14ac:dyDescent="0.3">
      <c r="A6">
        <v>21</v>
      </c>
      <c r="B6" t="s">
        <v>37</v>
      </c>
      <c r="C6" t="s">
        <v>33</v>
      </c>
      <c r="D6" t="s">
        <v>34</v>
      </c>
      <c r="F6" s="22">
        <f t="shared" si="2"/>
        <v>0</v>
      </c>
      <c r="G6" s="22">
        <f t="shared" si="2"/>
        <v>0</v>
      </c>
      <c r="H6" s="26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4.455371153389569</v>
      </c>
      <c r="Z6">
        <v>2.7874208733555861</v>
      </c>
      <c r="AA6">
        <v>2.7923472332069652</v>
      </c>
      <c r="AB6">
        <v>2.5663724343816279</v>
      </c>
      <c r="AC6">
        <v>1.7913467591803061</v>
      </c>
      <c r="AD6">
        <v>2.8465807877946649</v>
      </c>
      <c r="AE6">
        <v>2.2059849691460842</v>
      </c>
      <c r="AF6">
        <v>1.8588769910507841</v>
      </c>
      <c r="AG6">
        <v>1.604660156287719</v>
      </c>
      <c r="AH6">
        <v>5.5633515223977152</v>
      </c>
      <c r="AI6">
        <v>3.1314773581107151</v>
      </c>
      <c r="AK6">
        <v>4.455371153389569</v>
      </c>
      <c r="AL6">
        <v>0.84792237937217574</v>
      </c>
      <c r="AM6">
        <v>0.85889340618159626</v>
      </c>
      <c r="AN6">
        <v>2.5663724343816279</v>
      </c>
      <c r="AO6">
        <v>0.52177113161887978</v>
      </c>
      <c r="AP6">
        <v>2.8465807877946649</v>
      </c>
      <c r="AQ6">
        <v>0.62075654538348313</v>
      </c>
      <c r="AR6">
        <v>1.076573239231948</v>
      </c>
      <c r="AS6">
        <v>0.35352483538445079</v>
      </c>
      <c r="AT6">
        <v>5.5633515223977152</v>
      </c>
      <c r="AU6">
        <v>1.7565720292390321</v>
      </c>
      <c r="AW6">
        <v>0.14919988480396559</v>
      </c>
      <c r="AY6">
        <f t="shared" si="3"/>
        <v>0.11627095377051599</v>
      </c>
      <c r="AZ6" t="str">
        <f t="shared" si="1"/>
        <v/>
      </c>
      <c r="BA6" t="str">
        <f t="shared" si="1"/>
        <v/>
      </c>
      <c r="BB6">
        <f t="shared" si="1"/>
        <v>0.11627095377051599</v>
      </c>
    </row>
    <row r="7" spans="1:54" x14ac:dyDescent="0.3">
      <c r="A7">
        <v>21</v>
      </c>
      <c r="B7" t="s">
        <v>38</v>
      </c>
      <c r="C7" t="s">
        <v>33</v>
      </c>
      <c r="D7" t="s">
        <v>34</v>
      </c>
      <c r="F7" s="22">
        <f t="shared" si="2"/>
        <v>0</v>
      </c>
      <c r="G7" s="22">
        <f t="shared" si="2"/>
        <v>1</v>
      </c>
      <c r="H7" s="26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1.7351721730083229</v>
      </c>
      <c r="Z7">
        <v>1.118558106559794</v>
      </c>
      <c r="AA7">
        <v>1.1202910740277729</v>
      </c>
      <c r="AB7">
        <v>3.1639450802060312</v>
      </c>
      <c r="AC7">
        <v>0.90857709880801851</v>
      </c>
      <c r="AD7">
        <v>2.86036666398868</v>
      </c>
      <c r="AE7">
        <v>1.0576216837973329</v>
      </c>
      <c r="AF7">
        <v>2.0229268369963389</v>
      </c>
      <c r="AG7">
        <v>1.9813764414633619</v>
      </c>
      <c r="AH7">
        <v>5.3503981631831268</v>
      </c>
      <c r="AI7">
        <v>1.687006904627196</v>
      </c>
      <c r="AK7">
        <v>1.7351721730083229</v>
      </c>
      <c r="AL7">
        <v>0.37783065639669078</v>
      </c>
      <c r="AM7">
        <v>0.37746638160897422</v>
      </c>
      <c r="AN7">
        <v>3.1639450802060312</v>
      </c>
      <c r="AO7">
        <v>0.29410913540050382</v>
      </c>
      <c r="AP7">
        <v>2.86036666398868</v>
      </c>
      <c r="AQ7">
        <v>0.35026507200673218</v>
      </c>
      <c r="AR7">
        <v>1.106998604990076</v>
      </c>
      <c r="AS7">
        <v>0.34609187606256447</v>
      </c>
      <c r="AT7">
        <v>5.3503981631831268</v>
      </c>
      <c r="AU7">
        <v>0.89005566457053642</v>
      </c>
      <c r="AW7">
        <v>0.14613111820071931</v>
      </c>
      <c r="AY7">
        <f t="shared" si="3"/>
        <v>0.23808717767835699</v>
      </c>
      <c r="AZ7" t="str">
        <f t="shared" si="1"/>
        <v/>
      </c>
      <c r="BA7" t="str">
        <f t="shared" si="1"/>
        <v/>
      </c>
      <c r="BB7">
        <f t="shared" si="1"/>
        <v>0.23808717767835699</v>
      </c>
    </row>
    <row r="8" spans="1:54" x14ac:dyDescent="0.3">
      <c r="A8">
        <v>21</v>
      </c>
      <c r="B8" t="s">
        <v>39</v>
      </c>
      <c r="C8" t="s">
        <v>33</v>
      </c>
      <c r="D8" t="s">
        <v>34</v>
      </c>
      <c r="F8" s="22">
        <f t="shared" si="2"/>
        <v>0</v>
      </c>
      <c r="G8" s="22">
        <f t="shared" si="2"/>
        <v>0</v>
      </c>
      <c r="H8" s="26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5.2229898261837659</v>
      </c>
      <c r="Z8">
        <v>6.6303169521735983</v>
      </c>
      <c r="AA8">
        <v>6.6486502304207544</v>
      </c>
      <c r="AB8">
        <v>6.9515799830027394</v>
      </c>
      <c r="AC8">
        <v>3.5294612241967109</v>
      </c>
      <c r="AD8">
        <v>6.2021829653996976</v>
      </c>
      <c r="AE8">
        <v>6.1441774275968779</v>
      </c>
      <c r="AF8">
        <v>1.5137357046129181</v>
      </c>
      <c r="AG8">
        <v>3.3892190851387571</v>
      </c>
      <c r="AH8">
        <v>8.7058219229918912</v>
      </c>
      <c r="AI8">
        <v>10.90990057318704</v>
      </c>
      <c r="AK8">
        <v>5.2229898261837659</v>
      </c>
      <c r="AL8">
        <v>1.7391514812014071</v>
      </c>
      <c r="AM8">
        <v>1.755064099829178</v>
      </c>
      <c r="AN8">
        <v>6.9515799830027394</v>
      </c>
      <c r="AO8">
        <v>1.033669698587619</v>
      </c>
      <c r="AP8">
        <v>6.2021829653996976</v>
      </c>
      <c r="AQ8">
        <v>1.418732193170581</v>
      </c>
      <c r="AR8">
        <v>1.01062221461907</v>
      </c>
      <c r="AS8">
        <v>0.57144634817959739</v>
      </c>
      <c r="AT8">
        <v>8.7058219229918912</v>
      </c>
      <c r="AU8">
        <v>7.8596672058221886</v>
      </c>
      <c r="AW8">
        <v>0.14654987519606941</v>
      </c>
      <c r="AY8">
        <f t="shared" si="3"/>
        <v>8.9505628453601299E-2</v>
      </c>
      <c r="AZ8" t="str">
        <f t="shared" si="1"/>
        <v/>
      </c>
      <c r="BA8" t="str">
        <f t="shared" si="1"/>
        <v/>
      </c>
      <c r="BB8">
        <f t="shared" si="1"/>
        <v>8.9505628453601299E-2</v>
      </c>
    </row>
    <row r="9" spans="1:54" x14ac:dyDescent="0.3">
      <c r="A9">
        <v>21</v>
      </c>
      <c r="B9" t="s">
        <v>40</v>
      </c>
      <c r="C9" t="s">
        <v>33</v>
      </c>
      <c r="D9" t="s">
        <v>34</v>
      </c>
      <c r="F9" s="22">
        <f t="shared" si="2"/>
        <v>0</v>
      </c>
      <c r="G9" s="22">
        <f t="shared" si="2"/>
        <v>0</v>
      </c>
      <c r="H9" s="26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2.1961747827939688</v>
      </c>
      <c r="Z9">
        <v>1.645241902803537</v>
      </c>
      <c r="AA9">
        <v>1.6530100714066061</v>
      </c>
      <c r="AB9">
        <v>2.030671906995122</v>
      </c>
      <c r="AC9">
        <v>1.022431558190146</v>
      </c>
      <c r="AD9">
        <v>1.690759791794699</v>
      </c>
      <c r="AE9">
        <v>1.4326805879944</v>
      </c>
      <c r="AF9">
        <v>1.848728867224418</v>
      </c>
      <c r="AG9">
        <v>1.745733705488965</v>
      </c>
      <c r="AH9">
        <v>2.956690071395133</v>
      </c>
      <c r="AI9">
        <v>1.8409903625841251</v>
      </c>
      <c r="AK9">
        <v>2.1961747827939688</v>
      </c>
      <c r="AL9">
        <v>0.53567567119607706</v>
      </c>
      <c r="AM9">
        <v>0.54233909540344027</v>
      </c>
      <c r="AN9">
        <v>2.030671906995122</v>
      </c>
      <c r="AO9">
        <v>0.34388079319614923</v>
      </c>
      <c r="AP9">
        <v>1.690759791794699</v>
      </c>
      <c r="AQ9">
        <v>0.41130288580898189</v>
      </c>
      <c r="AR9">
        <v>1.0833852204261349</v>
      </c>
      <c r="AS9">
        <v>0.3506864580092951</v>
      </c>
      <c r="AT9">
        <v>2.956690071395133</v>
      </c>
      <c r="AU9">
        <v>1.0378046663827261</v>
      </c>
      <c r="AW9">
        <v>0.14718905660556619</v>
      </c>
      <c r="AY9">
        <f t="shared" si="3"/>
        <v>0.14655347955597331</v>
      </c>
      <c r="AZ9" t="str">
        <f t="shared" si="1"/>
        <v/>
      </c>
      <c r="BA9" t="str">
        <f t="shared" si="1"/>
        <v/>
      </c>
      <c r="BB9">
        <f t="shared" si="1"/>
        <v>0.14655347955597331</v>
      </c>
    </row>
    <row r="10" spans="1:54" x14ac:dyDescent="0.3">
      <c r="A10">
        <v>21</v>
      </c>
      <c r="B10" t="s">
        <v>41</v>
      </c>
      <c r="C10" t="s">
        <v>33</v>
      </c>
      <c r="D10" t="s">
        <v>34</v>
      </c>
      <c r="F10" s="22">
        <f t="shared" si="2"/>
        <v>0</v>
      </c>
      <c r="G10" s="22">
        <f t="shared" si="2"/>
        <v>1</v>
      </c>
      <c r="H10" s="26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1.671562900790013</v>
      </c>
      <c r="Z10">
        <v>2.9774982518167241</v>
      </c>
      <c r="AA10">
        <v>2.9584462541737588</v>
      </c>
      <c r="AB10">
        <v>1.3107680390006859</v>
      </c>
      <c r="AC10">
        <v>1.4444230860157401</v>
      </c>
      <c r="AD10">
        <v>1.763260207790881</v>
      </c>
      <c r="AE10">
        <v>1.9983649846282789</v>
      </c>
      <c r="AF10">
        <v>1.2172114051878451</v>
      </c>
      <c r="AG10">
        <v>2.0724426903412678</v>
      </c>
      <c r="AH10">
        <v>1.6473160200053829</v>
      </c>
      <c r="AI10">
        <v>3.8715440854080949</v>
      </c>
      <c r="AK10">
        <v>1.671562900790013</v>
      </c>
      <c r="AL10">
        <v>0.7004594019963406</v>
      </c>
      <c r="AM10">
        <v>0.69548992838244883</v>
      </c>
      <c r="AN10">
        <v>1.3107680390006859</v>
      </c>
      <c r="AO10">
        <v>0.42149886841070838</v>
      </c>
      <c r="AP10">
        <v>1.763260207790881</v>
      </c>
      <c r="AQ10">
        <v>0.51170982299372558</v>
      </c>
      <c r="AR10">
        <v>0.78862273618578915</v>
      </c>
      <c r="AS10">
        <v>0.36825285234954203</v>
      </c>
      <c r="AT10">
        <v>1.6473160200053829</v>
      </c>
      <c r="AU10">
        <v>2.374650489434134</v>
      </c>
      <c r="AW10">
        <v>0.14691302740247919</v>
      </c>
      <c r="AY10">
        <f t="shared" si="3"/>
        <v>-5.1621185983610797E-2</v>
      </c>
      <c r="AZ10" t="str">
        <f t="shared" si="1"/>
        <v/>
      </c>
      <c r="BA10">
        <f t="shared" si="1"/>
        <v>-5.1621185983610797E-2</v>
      </c>
      <c r="BB10" t="str">
        <f t="shared" si="1"/>
        <v/>
      </c>
    </row>
    <row r="11" spans="1:54" x14ac:dyDescent="0.3">
      <c r="A11">
        <v>21</v>
      </c>
      <c r="B11" t="s">
        <v>42</v>
      </c>
      <c r="C11" t="s">
        <v>33</v>
      </c>
      <c r="D11" t="s">
        <v>34</v>
      </c>
      <c r="F11" s="22">
        <f t="shared" si="2"/>
        <v>0</v>
      </c>
      <c r="G11" s="22">
        <f t="shared" si="2"/>
        <v>1</v>
      </c>
      <c r="H11" s="26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6.5223588401917372</v>
      </c>
      <c r="Z11">
        <v>7.1476849289960231</v>
      </c>
      <c r="AA11">
        <v>7.1972472060238939</v>
      </c>
      <c r="AB11">
        <v>9.8975206730014182</v>
      </c>
      <c r="AC11">
        <v>4.9967838543874681</v>
      </c>
      <c r="AD11">
        <v>9.0448170699994073</v>
      </c>
      <c r="AE11">
        <v>7.5961738638347018</v>
      </c>
      <c r="AF11">
        <v>1.663739652419463</v>
      </c>
      <c r="AG11">
        <v>2.7373301494168119</v>
      </c>
      <c r="AH11">
        <v>11.03726069498807</v>
      </c>
      <c r="AI11">
        <v>12.13464337202022</v>
      </c>
      <c r="AK11">
        <v>6.5223588401917372</v>
      </c>
      <c r="AL11">
        <v>2.1240042431862092</v>
      </c>
      <c r="AM11">
        <v>2.1837949053966441</v>
      </c>
      <c r="AN11">
        <v>9.8975206730014182</v>
      </c>
      <c r="AO11">
        <v>1.7949824502051339</v>
      </c>
      <c r="AP11">
        <v>9.0448170699994073</v>
      </c>
      <c r="AQ11">
        <v>2.352179760392755</v>
      </c>
      <c r="AR11">
        <v>1.0548461542231959</v>
      </c>
      <c r="AS11">
        <v>0.45948700818698851</v>
      </c>
      <c r="AT11">
        <v>11.03726069498807</v>
      </c>
      <c r="AU11">
        <v>8.7985225004027594</v>
      </c>
      <c r="AW11">
        <v>0.14972611578414211</v>
      </c>
      <c r="AY11">
        <f t="shared" si="3"/>
        <v>-5.1621185983610797E-2</v>
      </c>
      <c r="AZ11" t="str">
        <f t="shared" si="1"/>
        <v/>
      </c>
      <c r="BA11">
        <f t="shared" si="1"/>
        <v>-5.1621185983610797E-2</v>
      </c>
      <c r="BB11" t="str">
        <f t="shared" si="1"/>
        <v/>
      </c>
    </row>
    <row r="12" spans="1:54" x14ac:dyDescent="0.3">
      <c r="A12">
        <v>21</v>
      </c>
      <c r="B12" t="s">
        <v>43</v>
      </c>
      <c r="C12" t="s">
        <v>33</v>
      </c>
      <c r="D12" t="s">
        <v>34</v>
      </c>
      <c r="F12" s="22">
        <f t="shared" si="2"/>
        <v>0</v>
      </c>
      <c r="G12" s="22">
        <f t="shared" si="2"/>
        <v>0</v>
      </c>
      <c r="H12" s="26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6.2782799296081064</v>
      </c>
      <c r="Z12">
        <v>3.9825320875970651</v>
      </c>
      <c r="AA12">
        <v>4.0014622471760957</v>
      </c>
      <c r="AB12">
        <v>12.602407535398379</v>
      </c>
      <c r="AC12">
        <v>4.8429510944290088</v>
      </c>
      <c r="AD12">
        <v>10.168707988201639</v>
      </c>
      <c r="AE12">
        <v>4.9109572124434644</v>
      </c>
      <c r="AF12">
        <v>2.248768721381202</v>
      </c>
      <c r="AG12">
        <v>2.4664406865835189</v>
      </c>
      <c r="AH12">
        <v>12.011527992587069</v>
      </c>
      <c r="AI12">
        <v>7.1827713553560901</v>
      </c>
      <c r="AK12">
        <v>6.2782799296081064</v>
      </c>
      <c r="AL12">
        <v>1.6904926356044601</v>
      </c>
      <c r="AM12">
        <v>1.7273518602014519</v>
      </c>
      <c r="AN12">
        <v>12.602407535398379</v>
      </c>
      <c r="AO12">
        <v>2.0950829108012838</v>
      </c>
      <c r="AP12">
        <v>10.168707988201639</v>
      </c>
      <c r="AQ12">
        <v>1.8527610194054429</v>
      </c>
      <c r="AR12">
        <v>1.2610892075812441</v>
      </c>
      <c r="AS12">
        <v>0.48172693635569891</v>
      </c>
      <c r="AT12">
        <v>12.011527992587069</v>
      </c>
      <c r="AU12">
        <v>4.8324111601919864</v>
      </c>
      <c r="AW12">
        <v>0.14811680420534681</v>
      </c>
      <c r="AY12">
        <f t="shared" si="3"/>
        <v>0.14655347955597331</v>
      </c>
      <c r="AZ12" t="str">
        <f t="shared" si="1"/>
        <v/>
      </c>
      <c r="BA12" t="str">
        <f t="shared" si="1"/>
        <v/>
      </c>
      <c r="BB12">
        <f t="shared" si="1"/>
        <v>0.14655347955597331</v>
      </c>
    </row>
    <row r="13" spans="1:54" x14ac:dyDescent="0.3">
      <c r="A13">
        <v>21</v>
      </c>
      <c r="B13" t="s">
        <v>44</v>
      </c>
      <c r="C13" t="s">
        <v>33</v>
      </c>
      <c r="D13" t="s">
        <v>34</v>
      </c>
      <c r="F13" s="22">
        <f t="shared" si="2"/>
        <v>0</v>
      </c>
      <c r="G13" s="22">
        <f t="shared" si="2"/>
        <v>0</v>
      </c>
      <c r="H13" s="26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4.0905486718052986</v>
      </c>
      <c r="Z13">
        <v>4.0030112009728329</v>
      </c>
      <c r="AA13">
        <v>4.0161635790835133</v>
      </c>
      <c r="AB13">
        <v>3.0819295883993618</v>
      </c>
      <c r="AC13">
        <v>2.056968798581511</v>
      </c>
      <c r="AD13">
        <v>3.0702918950235469</v>
      </c>
      <c r="AE13">
        <v>2.4800828957697378</v>
      </c>
      <c r="AF13">
        <v>1.639070466195699</v>
      </c>
      <c r="AG13">
        <v>2.2868723903433419</v>
      </c>
      <c r="AH13">
        <v>4.6049950696062298</v>
      </c>
      <c r="AI13">
        <v>5.1316579387173986</v>
      </c>
      <c r="AK13">
        <v>4.0905486718052986</v>
      </c>
      <c r="AL13">
        <v>0.98756992439739411</v>
      </c>
      <c r="AM13">
        <v>1.000329108210281</v>
      </c>
      <c r="AN13">
        <v>3.0819295883993618</v>
      </c>
      <c r="AO13">
        <v>0.59641164361964916</v>
      </c>
      <c r="AP13">
        <v>3.0702918950235469</v>
      </c>
      <c r="AQ13">
        <v>0.68027284699492152</v>
      </c>
      <c r="AR13">
        <v>1.091127738985233</v>
      </c>
      <c r="AS13">
        <v>0.45440455853240558</v>
      </c>
      <c r="AT13">
        <v>4.6049950696062298</v>
      </c>
      <c r="AU13">
        <v>3.1770340226241389</v>
      </c>
      <c r="AW13">
        <v>0.15011577518889679</v>
      </c>
      <c r="AY13">
        <f t="shared" si="3"/>
        <v>8.9505628453601299E-2</v>
      </c>
      <c r="AZ13" t="str">
        <f t="shared" si="1"/>
        <v/>
      </c>
      <c r="BA13" t="str">
        <f t="shared" si="1"/>
        <v/>
      </c>
      <c r="BB13">
        <f t="shared" si="1"/>
        <v>8.9505628453601299E-2</v>
      </c>
    </row>
    <row r="14" spans="1:54" x14ac:dyDescent="0.3">
      <c r="A14">
        <v>21</v>
      </c>
      <c r="B14" t="s">
        <v>45</v>
      </c>
      <c r="C14" t="s">
        <v>33</v>
      </c>
      <c r="D14" t="s">
        <v>34</v>
      </c>
      <c r="F14" s="22">
        <f t="shared" si="2"/>
        <v>0</v>
      </c>
      <c r="G14" s="22">
        <f t="shared" si="2"/>
        <v>1</v>
      </c>
      <c r="H14" s="26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1.9183216638048179</v>
      </c>
      <c r="Z14">
        <v>1.1066080082091501</v>
      </c>
      <c r="AA14">
        <v>1.1134914700058289</v>
      </c>
      <c r="AB14">
        <v>2.949492090195418</v>
      </c>
      <c r="AC14">
        <v>0.8287126103765331</v>
      </c>
      <c r="AD14">
        <v>3.329058999777772</v>
      </c>
      <c r="AE14">
        <v>1.449643788975663</v>
      </c>
      <c r="AF14">
        <v>1.865135136595927</v>
      </c>
      <c r="AG14">
        <v>1.5719113001483489</v>
      </c>
      <c r="AH14">
        <v>5.2431721363915127</v>
      </c>
      <c r="AI14">
        <v>1.2671094201970849</v>
      </c>
      <c r="AK14">
        <v>1.9183216638048179</v>
      </c>
      <c r="AL14">
        <v>0.37765025020344178</v>
      </c>
      <c r="AM14">
        <v>0.37994315361138431</v>
      </c>
      <c r="AN14">
        <v>2.949492090195418</v>
      </c>
      <c r="AO14">
        <v>0.31626447598682722</v>
      </c>
      <c r="AP14">
        <v>3.329058999777772</v>
      </c>
      <c r="AQ14">
        <v>0.44560159140964972</v>
      </c>
      <c r="AR14">
        <v>1.0808783571934331</v>
      </c>
      <c r="AS14">
        <v>0.33644002219662072</v>
      </c>
      <c r="AT14">
        <v>5.2431721363915127</v>
      </c>
      <c r="AU14">
        <v>0.68625467719975863</v>
      </c>
      <c r="AW14">
        <v>0.1487763877958059</v>
      </c>
      <c r="AY14">
        <f t="shared" si="3"/>
        <v>0.23808717767835699</v>
      </c>
      <c r="AZ14" t="str">
        <f t="shared" si="1"/>
        <v/>
      </c>
      <c r="BA14" t="str">
        <f t="shared" si="1"/>
        <v/>
      </c>
      <c r="BB14">
        <f t="shared" si="1"/>
        <v>0.23808717767835699</v>
      </c>
    </row>
    <row r="15" spans="1:54" x14ac:dyDescent="0.3">
      <c r="A15">
        <v>21</v>
      </c>
      <c r="B15" t="s">
        <v>46</v>
      </c>
      <c r="C15" t="s">
        <v>33</v>
      </c>
      <c r="D15" t="s">
        <v>34</v>
      </c>
      <c r="F15" s="22">
        <f t="shared" si="2"/>
        <v>0</v>
      </c>
      <c r="G15" s="22">
        <f t="shared" si="2"/>
        <v>0</v>
      </c>
      <c r="H15" s="26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10.504705405200371</v>
      </c>
      <c r="Z15">
        <v>6.8043313811882404</v>
      </c>
      <c r="AA15">
        <v>6.9200539899757132</v>
      </c>
      <c r="AB15">
        <v>11.089513875800179</v>
      </c>
      <c r="AC15">
        <v>6.0690174125775229</v>
      </c>
      <c r="AD15">
        <v>14.61799232958583</v>
      </c>
      <c r="AE15">
        <v>7.9701549204066398</v>
      </c>
      <c r="AF15">
        <v>2.1378655940294271</v>
      </c>
      <c r="AG15">
        <v>2.308709275431466</v>
      </c>
      <c r="AH15">
        <v>12.31799476800952</v>
      </c>
      <c r="AI15">
        <v>10.22149313681293</v>
      </c>
      <c r="AK15">
        <v>10.504705405200371</v>
      </c>
      <c r="AL15">
        <v>2.3568731625797228</v>
      </c>
      <c r="AM15">
        <v>2.4398899859981609</v>
      </c>
      <c r="AN15">
        <v>11.089513875800179</v>
      </c>
      <c r="AO15">
        <v>2.1246231938013809</v>
      </c>
      <c r="AP15">
        <v>14.61799232958583</v>
      </c>
      <c r="AQ15">
        <v>2.7405586694134398</v>
      </c>
      <c r="AR15">
        <v>1.168097629630938</v>
      </c>
      <c r="AS15">
        <v>0.4580335225444287</v>
      </c>
      <c r="AT15">
        <v>12.31799476800952</v>
      </c>
      <c r="AU15">
        <v>6.9923935631988572</v>
      </c>
      <c r="AW15">
        <v>0.1525018665939569</v>
      </c>
      <c r="AY15">
        <f t="shared" si="3"/>
        <v>0.11627095377051599</v>
      </c>
      <c r="AZ15" t="str">
        <f t="shared" si="1"/>
        <v/>
      </c>
      <c r="BA15" t="str">
        <f t="shared" si="1"/>
        <v/>
      </c>
      <c r="BB15">
        <f t="shared" si="1"/>
        <v>0.11627095377051599</v>
      </c>
    </row>
    <row r="16" spans="1:54" x14ac:dyDescent="0.3">
      <c r="A16">
        <v>21</v>
      </c>
      <c r="B16" t="s">
        <v>47</v>
      </c>
      <c r="C16" t="s">
        <v>33</v>
      </c>
      <c r="D16" t="s">
        <v>34</v>
      </c>
      <c r="F16" s="22">
        <f t="shared" si="2"/>
        <v>0</v>
      </c>
      <c r="G16" s="22">
        <f t="shared" si="2"/>
        <v>1</v>
      </c>
      <c r="H16" s="26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4.5074937374098223</v>
      </c>
      <c r="Z16">
        <v>6.0431604746263474</v>
      </c>
      <c r="AA16">
        <v>6.0435694867628627</v>
      </c>
      <c r="AB16">
        <v>4.1755316810042133</v>
      </c>
      <c r="AC16">
        <v>4.6450006749946624</v>
      </c>
      <c r="AD16">
        <v>5.2116906589828433</v>
      </c>
      <c r="AE16">
        <v>6.1486739722080532</v>
      </c>
      <c r="AF16">
        <v>1.51136911859503</v>
      </c>
      <c r="AG16">
        <v>3.247490506479517</v>
      </c>
      <c r="AH16">
        <v>6.954115575610194</v>
      </c>
      <c r="AI16">
        <v>10.242875082010871</v>
      </c>
      <c r="AK16">
        <v>4.5074937374098223</v>
      </c>
      <c r="AL16">
        <v>1.905918318999466</v>
      </c>
      <c r="AM16">
        <v>1.902148165379185</v>
      </c>
      <c r="AN16">
        <v>4.1755316810042133</v>
      </c>
      <c r="AO16">
        <v>1.6264826018013989</v>
      </c>
      <c r="AP16">
        <v>5.2116906589828433</v>
      </c>
      <c r="AQ16">
        <v>2.0086247964063659</v>
      </c>
      <c r="AR16">
        <v>1.017611422587652</v>
      </c>
      <c r="AS16">
        <v>0.55383166262181471</v>
      </c>
      <c r="AT16">
        <v>6.954115575610194</v>
      </c>
      <c r="AU16">
        <v>7.2697672578156922</v>
      </c>
      <c r="AW16">
        <v>0.1527227047947235</v>
      </c>
      <c r="AY16">
        <f t="shared" si="3"/>
        <v>-0.12790195555663891</v>
      </c>
      <c r="AZ16" t="str">
        <f t="shared" si="1"/>
        <v/>
      </c>
      <c r="BA16">
        <f t="shared" si="1"/>
        <v>-0.12790195555663891</v>
      </c>
      <c r="BB16" t="str">
        <f t="shared" si="1"/>
        <v/>
      </c>
    </row>
    <row r="17" spans="1:54" x14ac:dyDescent="0.3">
      <c r="A17">
        <v>21</v>
      </c>
      <c r="B17" t="s">
        <v>48</v>
      </c>
      <c r="C17" t="s">
        <v>33</v>
      </c>
      <c r="D17" t="s">
        <v>34</v>
      </c>
      <c r="F17" s="22">
        <f t="shared" si="2"/>
        <v>0</v>
      </c>
      <c r="G17" s="22">
        <f t="shared" si="2"/>
        <v>1</v>
      </c>
      <c r="H17" s="26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6.0520860933931546</v>
      </c>
      <c r="Z17">
        <v>3.6214799343957571</v>
      </c>
      <c r="AA17">
        <v>3.6504734625807029</v>
      </c>
      <c r="AB17">
        <v>4.6959266285877677</v>
      </c>
      <c r="AC17">
        <v>1.5809022133878901</v>
      </c>
      <c r="AD17">
        <v>4.4824458633898754</v>
      </c>
      <c r="AE17">
        <v>2.1504320658161311</v>
      </c>
      <c r="AF17">
        <v>1.913030897045974</v>
      </c>
      <c r="AG17">
        <v>1.901620029425249</v>
      </c>
      <c r="AH17">
        <v>4.5007799746003014</v>
      </c>
      <c r="AI17">
        <v>4.1428903895430267</v>
      </c>
      <c r="AK17">
        <v>6.0520860933931546</v>
      </c>
      <c r="AL17">
        <v>0.94401900777593251</v>
      </c>
      <c r="AM17">
        <v>0.96692674179794269</v>
      </c>
      <c r="AN17">
        <v>4.6959266285877677</v>
      </c>
      <c r="AO17">
        <v>0.45703408300760201</v>
      </c>
      <c r="AP17">
        <v>4.4824458633898754</v>
      </c>
      <c r="AQ17">
        <v>0.56635720479534934</v>
      </c>
      <c r="AR17">
        <v>1.1264935518614949</v>
      </c>
      <c r="AS17">
        <v>0.39277848426718259</v>
      </c>
      <c r="AT17">
        <v>4.5007799746003014</v>
      </c>
      <c r="AU17">
        <v>2.4181291819782929</v>
      </c>
      <c r="AW17">
        <v>0.15568614959483959</v>
      </c>
      <c r="AY17">
        <f t="shared" si="3"/>
        <v>-5.8564036138107199E-2</v>
      </c>
      <c r="AZ17" t="str">
        <f t="shared" si="1"/>
        <v/>
      </c>
      <c r="BA17">
        <f t="shared" si="1"/>
        <v>-5.8564036138107199E-2</v>
      </c>
      <c r="BB17" t="str">
        <f t="shared" si="1"/>
        <v/>
      </c>
    </row>
    <row r="18" spans="1:54" x14ac:dyDescent="0.3">
      <c r="A18">
        <v>21</v>
      </c>
      <c r="B18" t="s">
        <v>49</v>
      </c>
      <c r="C18" t="s">
        <v>33</v>
      </c>
      <c r="D18" t="s">
        <v>34</v>
      </c>
      <c r="F18" s="22">
        <f t="shared" si="2"/>
        <v>0</v>
      </c>
      <c r="G18" s="22">
        <f t="shared" si="2"/>
        <v>0</v>
      </c>
      <c r="H18" s="26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0.65460875479038805</v>
      </c>
      <c r="Z18">
        <v>1.4502768296515569</v>
      </c>
      <c r="AA18">
        <v>1.4489594857674091</v>
      </c>
      <c r="AB18">
        <v>0.50944366499315952</v>
      </c>
      <c r="AC18">
        <v>0.91844933338579726</v>
      </c>
      <c r="AD18">
        <v>1.200504202814773</v>
      </c>
      <c r="AE18">
        <v>1.622178927809</v>
      </c>
      <c r="AF18">
        <v>1.2404026458039881</v>
      </c>
      <c r="AG18">
        <v>2.0508241974632262</v>
      </c>
      <c r="AH18">
        <v>3.5182309581432439E-2</v>
      </c>
      <c r="AI18">
        <v>2.1361654619802719</v>
      </c>
      <c r="AK18">
        <v>0.65460875479038805</v>
      </c>
      <c r="AL18">
        <v>0.38329281039768831</v>
      </c>
      <c r="AM18">
        <v>0.37916180617175987</v>
      </c>
      <c r="AN18">
        <v>0.50944366499315952</v>
      </c>
      <c r="AO18">
        <v>0.29640558658866212</v>
      </c>
      <c r="AP18">
        <v>1.200504202814773</v>
      </c>
      <c r="AQ18">
        <v>0.4264604628318921</v>
      </c>
      <c r="AR18">
        <v>0.80880469481926409</v>
      </c>
      <c r="AS18">
        <v>0.36721014721551909</v>
      </c>
      <c r="AT18">
        <v>3.5182309581432439E-2</v>
      </c>
      <c r="AU18">
        <v>0.90226248978869994</v>
      </c>
      <c r="AW18">
        <v>0.15480498019605871</v>
      </c>
      <c r="AY18">
        <f t="shared" si="3"/>
        <v>-0.35233006178009058</v>
      </c>
      <c r="AZ18">
        <f t="shared" si="1"/>
        <v>-0.35233006178009058</v>
      </c>
      <c r="BA18">
        <f t="shared" si="1"/>
        <v>-0.35233006178009058</v>
      </c>
      <c r="BB18" t="str">
        <f t="shared" si="1"/>
        <v/>
      </c>
    </row>
    <row r="19" spans="1:54" x14ac:dyDescent="0.3">
      <c r="A19">
        <v>22</v>
      </c>
      <c r="B19" t="s">
        <v>50</v>
      </c>
      <c r="C19" t="s">
        <v>51</v>
      </c>
      <c r="D19" t="s">
        <v>52</v>
      </c>
      <c r="F19" s="22">
        <f t="shared" ref="F19:L34" si="4">F671</f>
        <v>0</v>
      </c>
      <c r="G19" s="22">
        <f t="shared" si="4"/>
        <v>0</v>
      </c>
      <c r="H19" s="26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5.5889950709883127</v>
      </c>
      <c r="Z19">
        <v>4.1580168992397377</v>
      </c>
      <c r="AA19">
        <v>4.2115880666067822</v>
      </c>
      <c r="AB19">
        <v>14.72793162278831</v>
      </c>
      <c r="AC19">
        <v>12.312848762987411</v>
      </c>
      <c r="AD19">
        <v>11.82769113739487</v>
      </c>
      <c r="AE19">
        <v>7.1141789120156318</v>
      </c>
      <c r="AF19">
        <v>2.2780822913860899</v>
      </c>
      <c r="AG19">
        <v>2.0968402968253939</v>
      </c>
      <c r="AH19">
        <v>7.9651831269846296</v>
      </c>
      <c r="AI19">
        <v>7.8350275934091771</v>
      </c>
      <c r="AK19">
        <v>5.5889950709883127</v>
      </c>
      <c r="AL19">
        <v>1.4051445660181341</v>
      </c>
      <c r="AM19">
        <v>1.444429808412679</v>
      </c>
      <c r="AN19">
        <v>14.72793162278831</v>
      </c>
      <c r="AO19">
        <v>4.4362068374000954</v>
      </c>
      <c r="AP19">
        <v>11.82769113739487</v>
      </c>
      <c r="AQ19">
        <v>2.248913810413796</v>
      </c>
      <c r="AR19">
        <v>1.1811125459964389</v>
      </c>
      <c r="AS19">
        <v>0.49102175331208853</v>
      </c>
      <c r="AT19">
        <v>7.9651831269846296</v>
      </c>
      <c r="AU19">
        <v>4.1951703564380294</v>
      </c>
      <c r="AW19">
        <v>0.25576073420234019</v>
      </c>
      <c r="AY19">
        <f t="shared" si="3"/>
        <v>-1.42142570495999E-2</v>
      </c>
      <c r="AZ19" t="str">
        <f t="shared" si="1"/>
        <v/>
      </c>
      <c r="BA19">
        <f t="shared" si="1"/>
        <v>-1.42142570495999E-2</v>
      </c>
      <c r="BB19" t="str">
        <f t="shared" si="1"/>
        <v/>
      </c>
    </row>
    <row r="20" spans="1:54" x14ac:dyDescent="0.3">
      <c r="A20">
        <v>22</v>
      </c>
      <c r="B20" t="s">
        <v>53</v>
      </c>
      <c r="C20" t="s">
        <v>51</v>
      </c>
      <c r="D20" t="s">
        <v>52</v>
      </c>
      <c r="F20" s="22">
        <f t="shared" si="4"/>
        <v>0</v>
      </c>
      <c r="G20" s="22">
        <f t="shared" si="4"/>
        <v>1</v>
      </c>
      <c r="H20" s="26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0.89020973159931605</v>
      </c>
      <c r="Z20">
        <v>0.71760175699600948</v>
      </c>
      <c r="AA20">
        <v>0.70875674240523945</v>
      </c>
      <c r="AB20">
        <v>0.94084328919998372</v>
      </c>
      <c r="AC20">
        <v>0.67224014120874931</v>
      </c>
      <c r="AD20">
        <v>0.57559892538702118</v>
      </c>
      <c r="AE20">
        <v>0.36582353240810328</v>
      </c>
      <c r="AF20">
        <v>2.2647269072243938</v>
      </c>
      <c r="AG20">
        <v>2.0022185326903128</v>
      </c>
      <c r="AH20">
        <v>3.4194355600047861</v>
      </c>
      <c r="AI20">
        <v>0.73573900486808275</v>
      </c>
      <c r="AK20">
        <v>0.89020973159931605</v>
      </c>
      <c r="AL20">
        <v>0.35324678140459581</v>
      </c>
      <c r="AM20">
        <v>0.34367622160352762</v>
      </c>
      <c r="AN20">
        <v>0.94084328919998372</v>
      </c>
      <c r="AO20">
        <v>0.3253171030024532</v>
      </c>
      <c r="AP20">
        <v>0.57559892538702118</v>
      </c>
      <c r="AQ20">
        <v>0.2707552859908901</v>
      </c>
      <c r="AR20">
        <v>1.1807839478133251</v>
      </c>
      <c r="AS20">
        <v>0.46746338736265902</v>
      </c>
      <c r="AT20">
        <v>3.4194355600047861</v>
      </c>
      <c r="AU20">
        <v>0.54646902165841316</v>
      </c>
      <c r="AW20">
        <v>0.25493581938790161</v>
      </c>
      <c r="AY20">
        <f t="shared" si="3"/>
        <v>0.1343779946496001</v>
      </c>
      <c r="AZ20">
        <f t="shared" si="1"/>
        <v>0.1343779946496001</v>
      </c>
      <c r="BA20" t="str">
        <f t="shared" si="1"/>
        <v/>
      </c>
      <c r="BB20">
        <f t="shared" si="1"/>
        <v>0.1343779946496001</v>
      </c>
    </row>
    <row r="21" spans="1:54" x14ac:dyDescent="0.3">
      <c r="A21">
        <v>22</v>
      </c>
      <c r="B21" t="s">
        <v>54</v>
      </c>
      <c r="C21" t="s">
        <v>51</v>
      </c>
      <c r="D21" t="s">
        <v>52</v>
      </c>
      <c r="F21" s="22">
        <f t="shared" si="4"/>
        <v>0</v>
      </c>
      <c r="G21" s="22">
        <f t="shared" si="4"/>
        <v>1</v>
      </c>
      <c r="H21" s="26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3.8146690099965781</v>
      </c>
      <c r="Z21">
        <v>3.7133888400159778</v>
      </c>
      <c r="AA21">
        <v>3.7274992028134881</v>
      </c>
      <c r="AB21">
        <v>3.3290618086059109</v>
      </c>
      <c r="AC21">
        <v>2.8445480611699172</v>
      </c>
      <c r="AD21">
        <v>6.5628365718061108</v>
      </c>
      <c r="AE21">
        <v>6.3237439716001971</v>
      </c>
      <c r="AF21">
        <v>2.106261884630658</v>
      </c>
      <c r="AG21">
        <v>2.6900696355965921</v>
      </c>
      <c r="AH21">
        <v>5.1372832861845383</v>
      </c>
      <c r="AI21">
        <v>5.9411928611458276</v>
      </c>
      <c r="AK21">
        <v>3.8146690099965781</v>
      </c>
      <c r="AL21">
        <v>1.1469589543994521</v>
      </c>
      <c r="AM21">
        <v>1.1618270245962781</v>
      </c>
      <c r="AN21">
        <v>3.3290618086059109</v>
      </c>
      <c r="AO21">
        <v>0.98143230759887956</v>
      </c>
      <c r="AP21">
        <v>6.5628365718061108</v>
      </c>
      <c r="AQ21">
        <v>1.957752978429198</v>
      </c>
      <c r="AR21">
        <v>1.200278752832673</v>
      </c>
      <c r="AS21">
        <v>0.53657534457743172</v>
      </c>
      <c r="AT21">
        <v>5.1372832861845383</v>
      </c>
      <c r="AU21">
        <v>3.348200253967661</v>
      </c>
      <c r="AW21">
        <v>0.25555415378184992</v>
      </c>
      <c r="AY21">
        <f t="shared" si="3"/>
        <v>-3.4914852864000097E-2</v>
      </c>
      <c r="AZ21" t="str">
        <f t="shared" si="1"/>
        <v/>
      </c>
      <c r="BA21">
        <f t="shared" si="1"/>
        <v>-3.4914852864000097E-2</v>
      </c>
      <c r="BB21" t="str">
        <f t="shared" si="1"/>
        <v/>
      </c>
    </row>
    <row r="22" spans="1:54" x14ac:dyDescent="0.3">
      <c r="A22">
        <v>22</v>
      </c>
      <c r="B22" t="s">
        <v>55</v>
      </c>
      <c r="C22" t="s">
        <v>51</v>
      </c>
      <c r="D22" t="s">
        <v>52</v>
      </c>
      <c r="F22" s="22">
        <f t="shared" si="4"/>
        <v>0</v>
      </c>
      <c r="G22" s="22">
        <f t="shared" si="4"/>
        <v>0</v>
      </c>
      <c r="H22" s="26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1.4395265910075981</v>
      </c>
      <c r="Z22">
        <v>2.279684262769297</v>
      </c>
      <c r="AA22">
        <v>2.2760761290322988</v>
      </c>
      <c r="AB22">
        <v>3.4800496205978559</v>
      </c>
      <c r="AC22">
        <v>2.1594570112065412</v>
      </c>
      <c r="AD22">
        <v>2.1673130862065588</v>
      </c>
      <c r="AE22">
        <v>2.9488249361398631</v>
      </c>
      <c r="AF22">
        <v>2.0980703911744061</v>
      </c>
      <c r="AG22">
        <v>2.6544774281443102</v>
      </c>
      <c r="AH22">
        <v>3.7527047845884232</v>
      </c>
      <c r="AI22">
        <v>4.3293794437311588</v>
      </c>
      <c r="AK22">
        <v>1.4395265910075981</v>
      </c>
      <c r="AL22">
        <v>0.68477282059611755</v>
      </c>
      <c r="AM22">
        <v>0.68211523980135103</v>
      </c>
      <c r="AN22">
        <v>3.4800496205978559</v>
      </c>
      <c r="AO22">
        <v>0.85629414640716273</v>
      </c>
      <c r="AP22">
        <v>2.1673130862065588</v>
      </c>
      <c r="AQ22">
        <v>0.91075575418071819</v>
      </c>
      <c r="AR22">
        <v>1.190871158160735</v>
      </c>
      <c r="AS22">
        <v>0.52711657537147405</v>
      </c>
      <c r="AT22">
        <v>3.7527047845884232</v>
      </c>
      <c r="AU22">
        <v>2.171721824991983</v>
      </c>
      <c r="AW22">
        <v>0.25584186878986659</v>
      </c>
      <c r="AY22">
        <f t="shared" si="3"/>
        <v>-8.5248884735999897E-2</v>
      </c>
      <c r="AZ22" t="str">
        <f t="shared" si="1"/>
        <v/>
      </c>
      <c r="BA22">
        <f t="shared" si="1"/>
        <v>-8.5248884735999897E-2</v>
      </c>
      <c r="BB22" t="str">
        <f t="shared" si="1"/>
        <v/>
      </c>
    </row>
    <row r="23" spans="1:54" x14ac:dyDescent="0.3">
      <c r="A23">
        <v>22</v>
      </c>
      <c r="B23" t="s">
        <v>56</v>
      </c>
      <c r="C23" t="s">
        <v>51</v>
      </c>
      <c r="D23" t="s">
        <v>52</v>
      </c>
      <c r="F23" s="22">
        <f t="shared" si="4"/>
        <v>0</v>
      </c>
      <c r="G23" s="22">
        <f t="shared" si="4"/>
        <v>1</v>
      </c>
      <c r="H23" s="26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1.1558645096025431</v>
      </c>
      <c r="Z23">
        <v>2.2132367288693779</v>
      </c>
      <c r="AA23">
        <v>2.2003879831288939</v>
      </c>
      <c r="AB23">
        <v>2.0845649896014948</v>
      </c>
      <c r="AC23">
        <v>1.4263919556047771</v>
      </c>
      <c r="AD23">
        <v>1.2431251265923491</v>
      </c>
      <c r="AE23">
        <v>2.47618191599613</v>
      </c>
      <c r="AF23">
        <v>2.148098510201089</v>
      </c>
      <c r="AG23">
        <v>2.8273498686263339</v>
      </c>
      <c r="AH23">
        <v>4.4215661300113416</v>
      </c>
      <c r="AI23">
        <v>5.2592865519458432</v>
      </c>
      <c r="AK23">
        <v>1.1558645096025431</v>
      </c>
      <c r="AL23">
        <v>0.6410912446095608</v>
      </c>
      <c r="AM23">
        <v>0.63848979597678412</v>
      </c>
      <c r="AN23">
        <v>2.0845649896014948</v>
      </c>
      <c r="AO23">
        <v>0.53856920860707758</v>
      </c>
      <c r="AP23">
        <v>1.2431251265923491</v>
      </c>
      <c r="AQ23">
        <v>0.74603200519923119</v>
      </c>
      <c r="AR23">
        <v>1.235417473595589</v>
      </c>
      <c r="AS23">
        <v>0.55551655053859572</v>
      </c>
      <c r="AT23">
        <v>4.4215661300113416</v>
      </c>
      <c r="AU23">
        <v>2.1854859811719511</v>
      </c>
      <c r="AW23">
        <v>0.26941724922507998</v>
      </c>
      <c r="AY23">
        <f t="shared" si="3"/>
        <v>-8.5248884735999897E-2</v>
      </c>
      <c r="AZ23" t="str">
        <f t="shared" si="1"/>
        <v/>
      </c>
      <c r="BA23">
        <f t="shared" si="1"/>
        <v>-8.5248884735999897E-2</v>
      </c>
      <c r="BB23" t="str">
        <f t="shared" si="1"/>
        <v/>
      </c>
    </row>
    <row r="24" spans="1:54" x14ac:dyDescent="0.3">
      <c r="A24">
        <v>22</v>
      </c>
      <c r="B24" t="s">
        <v>57</v>
      </c>
      <c r="C24" t="s">
        <v>51</v>
      </c>
      <c r="D24" t="s">
        <v>52</v>
      </c>
      <c r="F24" s="22">
        <f t="shared" si="4"/>
        <v>0</v>
      </c>
      <c r="G24" s="22">
        <f t="shared" si="4"/>
        <v>0</v>
      </c>
      <c r="H24" s="26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1.9229706075857389</v>
      </c>
      <c r="Z24">
        <v>1.4626096457126549</v>
      </c>
      <c r="AA24">
        <v>1.464737816597335</v>
      </c>
      <c r="AB24">
        <v>2.0794064060086379</v>
      </c>
      <c r="AC24">
        <v>1.0833691987965719</v>
      </c>
      <c r="AD24">
        <v>1.9256839380133901</v>
      </c>
      <c r="AE24">
        <v>0.92471954766660924</v>
      </c>
      <c r="AF24">
        <v>2.1373917083605192</v>
      </c>
      <c r="AG24">
        <v>2.8063453669194129</v>
      </c>
      <c r="AH24">
        <v>4.8848833257914519</v>
      </c>
      <c r="AI24">
        <v>2.6041425286093731</v>
      </c>
      <c r="AK24">
        <v>1.9229706075857389</v>
      </c>
      <c r="AL24">
        <v>0.61663976904237638</v>
      </c>
      <c r="AM24">
        <v>0.60575408079894255</v>
      </c>
      <c r="AN24">
        <v>2.0794064060086379</v>
      </c>
      <c r="AO24">
        <v>0.45839077419368551</v>
      </c>
      <c r="AP24">
        <v>1.9256839380133901</v>
      </c>
      <c r="AQ24">
        <v>0.46628215502714743</v>
      </c>
      <c r="AR24">
        <v>1.2290764639852569</v>
      </c>
      <c r="AS24">
        <v>0.554944740247447</v>
      </c>
      <c r="AT24">
        <v>4.8848833257914519</v>
      </c>
      <c r="AU24">
        <v>1.1208662937977349</v>
      </c>
      <c r="AW24">
        <v>0.26314184779766953</v>
      </c>
      <c r="AY24">
        <f t="shared" si="3"/>
        <v>-3.4914852864000097E-2</v>
      </c>
      <c r="AZ24" t="str">
        <f t="shared" si="1"/>
        <v/>
      </c>
      <c r="BA24">
        <f t="shared" si="1"/>
        <v>-3.4914852864000097E-2</v>
      </c>
      <c r="BB24" t="str">
        <f t="shared" si="1"/>
        <v/>
      </c>
    </row>
    <row r="25" spans="1:54" x14ac:dyDescent="0.3">
      <c r="A25">
        <v>22</v>
      </c>
      <c r="B25" t="s">
        <v>58</v>
      </c>
      <c r="C25" t="s">
        <v>51</v>
      </c>
      <c r="D25" t="s">
        <v>52</v>
      </c>
      <c r="F25" s="22">
        <f t="shared" si="4"/>
        <v>0</v>
      </c>
      <c r="G25" s="22">
        <f t="shared" si="4"/>
        <v>0</v>
      </c>
      <c r="H25" s="26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0.59828492818633094</v>
      </c>
      <c r="Z25">
        <v>0.74047691095620394</v>
      </c>
      <c r="AA25">
        <v>0.72988046560203657</v>
      </c>
      <c r="AB25">
        <v>0.55254255340551028</v>
      </c>
      <c r="AC25">
        <v>0.68503056300687604</v>
      </c>
      <c r="AD25">
        <v>0.1733117774128913</v>
      </c>
      <c r="AE25">
        <v>0.42310022168094291</v>
      </c>
      <c r="AF25">
        <v>2.1609752216027118</v>
      </c>
      <c r="AG25">
        <v>1.983766100648791</v>
      </c>
      <c r="AH25">
        <v>1.0427957601961679</v>
      </c>
      <c r="AI25">
        <v>0.73372422925895076</v>
      </c>
      <c r="AK25">
        <v>0.59828492818633094</v>
      </c>
      <c r="AL25">
        <v>0.36957914381055162</v>
      </c>
      <c r="AM25">
        <v>0.35989046121248969</v>
      </c>
      <c r="AN25">
        <v>0.55254255340551028</v>
      </c>
      <c r="AO25">
        <v>0.34126780540682372</v>
      </c>
      <c r="AP25">
        <v>0.1733117774128913</v>
      </c>
      <c r="AQ25">
        <v>0.30233840743312612</v>
      </c>
      <c r="AR25">
        <v>1.2429993476136589</v>
      </c>
      <c r="AS25">
        <v>0.48482191518414758</v>
      </c>
      <c r="AT25">
        <v>1.0427957601961679</v>
      </c>
      <c r="AU25">
        <v>0.48680867459624999</v>
      </c>
      <c r="AW25">
        <v>0.26108802141388882</v>
      </c>
      <c r="AY25">
        <f t="shared" si="3"/>
        <v>0.1343779946496001</v>
      </c>
      <c r="AZ25">
        <f t="shared" si="1"/>
        <v>0.1343779946496001</v>
      </c>
      <c r="BA25" t="str">
        <f t="shared" si="1"/>
        <v/>
      </c>
      <c r="BB25">
        <f t="shared" si="1"/>
        <v>0.1343779946496001</v>
      </c>
    </row>
    <row r="26" spans="1:54" x14ac:dyDescent="0.3">
      <c r="A26">
        <v>22</v>
      </c>
      <c r="B26" t="s">
        <v>59</v>
      </c>
      <c r="C26" t="s">
        <v>51</v>
      </c>
      <c r="D26" t="s">
        <v>52</v>
      </c>
      <c r="F26" s="22">
        <f t="shared" si="4"/>
        <v>0</v>
      </c>
      <c r="G26" s="22">
        <f t="shared" si="4"/>
        <v>1</v>
      </c>
      <c r="H26" s="26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1.934240008587949</v>
      </c>
      <c r="Z26">
        <v>1.9802389738266359</v>
      </c>
      <c r="AA26">
        <v>1.974277934711427</v>
      </c>
      <c r="AB26">
        <v>1.811879475205205</v>
      </c>
      <c r="AC26">
        <v>1.177031385200098</v>
      </c>
      <c r="AD26">
        <v>2.8660558150033468</v>
      </c>
      <c r="AE26">
        <v>2.0235946998000141</v>
      </c>
      <c r="AF26">
        <v>2.1704034527763718</v>
      </c>
      <c r="AG26">
        <v>2.0421235686750152</v>
      </c>
      <c r="AH26">
        <v>4.9003782937768836</v>
      </c>
      <c r="AI26">
        <v>3.757941311993636</v>
      </c>
      <c r="AK26">
        <v>1.934240008587949</v>
      </c>
      <c r="AL26">
        <v>0.67752121438970792</v>
      </c>
      <c r="AM26">
        <v>0.67182980842189866</v>
      </c>
      <c r="AN26">
        <v>1.811879475205205</v>
      </c>
      <c r="AO26">
        <v>0.44489151539164601</v>
      </c>
      <c r="AP26">
        <v>2.8660558150033468</v>
      </c>
      <c r="AQ26">
        <v>0.76827116499189285</v>
      </c>
      <c r="AR26">
        <v>1.269318034977186</v>
      </c>
      <c r="AS26">
        <v>0.49606498555513101</v>
      </c>
      <c r="AT26">
        <v>4.9003782937768836</v>
      </c>
      <c r="AU26">
        <v>1.7055239842040459</v>
      </c>
      <c r="AW26">
        <v>0.26980127319693559</v>
      </c>
      <c r="AY26">
        <f t="shared" si="3"/>
        <v>-1.42142570495999E-2</v>
      </c>
      <c r="AZ26" t="str">
        <f t="shared" si="1"/>
        <v/>
      </c>
      <c r="BA26">
        <f t="shared" si="1"/>
        <v>-1.42142570495999E-2</v>
      </c>
      <c r="BB26" t="str">
        <f t="shared" si="1"/>
        <v/>
      </c>
    </row>
    <row r="27" spans="1:54" x14ac:dyDescent="0.3">
      <c r="A27">
        <v>23</v>
      </c>
      <c r="B27" t="s">
        <v>60</v>
      </c>
      <c r="C27" t="s">
        <v>61</v>
      </c>
      <c r="D27" t="s">
        <v>62</v>
      </c>
      <c r="F27" s="22">
        <f t="shared" si="4"/>
        <v>0</v>
      </c>
      <c r="G27" s="22">
        <f t="shared" si="4"/>
        <v>0</v>
      </c>
      <c r="H27" s="26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2.394523791200482</v>
      </c>
      <c r="Z27">
        <v>2.4984859365310208</v>
      </c>
      <c r="AA27">
        <v>2.4955944460506241</v>
      </c>
      <c r="AB27">
        <v>3.8469693112012471</v>
      </c>
      <c r="AC27">
        <v>2.243214730396478</v>
      </c>
      <c r="AD27">
        <v>2.6979409953928548</v>
      </c>
      <c r="AE27">
        <v>3.0159216980760299</v>
      </c>
      <c r="AF27">
        <v>3.0557383904117161</v>
      </c>
      <c r="AG27">
        <v>3.8216277754516339</v>
      </c>
      <c r="AH27">
        <v>4.3449657396064136</v>
      </c>
      <c r="AI27">
        <v>4.0464934407578159</v>
      </c>
      <c r="AK27">
        <v>2.394523791200482</v>
      </c>
      <c r="AL27">
        <v>0.78298420712429417</v>
      </c>
      <c r="AM27">
        <v>0.79393811287591232</v>
      </c>
      <c r="AN27">
        <v>3.8469693112012471</v>
      </c>
      <c r="AO27">
        <v>0.85442797193730569</v>
      </c>
      <c r="AP27">
        <v>2.6979409953928548</v>
      </c>
      <c r="AQ27">
        <v>0.97588815986722088</v>
      </c>
      <c r="AR27">
        <v>1.570949186407961</v>
      </c>
      <c r="AS27">
        <v>0.65848729106752824</v>
      </c>
      <c r="AT27">
        <v>4.3449657396064136</v>
      </c>
      <c r="AU27">
        <v>2.4127739022757551</v>
      </c>
      <c r="AW27">
        <v>0.20743063599414499</v>
      </c>
      <c r="AY27">
        <f t="shared" si="3"/>
        <v>-0.38741759999999997</v>
      </c>
      <c r="AZ27" t="str">
        <f t="shared" si="1"/>
        <v/>
      </c>
      <c r="BA27">
        <f t="shared" si="1"/>
        <v>-0.38741759999999997</v>
      </c>
      <c r="BB27" t="str">
        <f t="shared" si="1"/>
        <v/>
      </c>
    </row>
    <row r="28" spans="1:54" x14ac:dyDescent="0.3">
      <c r="A28">
        <v>23</v>
      </c>
      <c r="B28" t="s">
        <v>63</v>
      </c>
      <c r="C28" t="s">
        <v>61</v>
      </c>
      <c r="D28" t="s">
        <v>62</v>
      </c>
      <c r="F28" s="22">
        <f t="shared" si="4"/>
        <v>0</v>
      </c>
      <c r="G28" s="22">
        <f t="shared" si="4"/>
        <v>1</v>
      </c>
      <c r="H28" s="26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0.89793768681120123</v>
      </c>
      <c r="Z28">
        <v>1.6350838919325421</v>
      </c>
      <c r="AA28">
        <v>1.634145535307471</v>
      </c>
      <c r="AB28">
        <v>0.894650272798026</v>
      </c>
      <c r="AC28">
        <v>1.1106332074579159</v>
      </c>
      <c r="AD28">
        <v>0.27804024020442741</v>
      </c>
      <c r="AE28">
        <v>1.730823519662954</v>
      </c>
      <c r="AF28">
        <v>3.029188693000469</v>
      </c>
      <c r="AG28">
        <v>3.7993868303174771</v>
      </c>
      <c r="AH28">
        <v>0.90919390500057484</v>
      </c>
      <c r="AI28">
        <v>2.5589585790371832</v>
      </c>
      <c r="AK28">
        <v>0.89793768681120123</v>
      </c>
      <c r="AL28">
        <v>0.54327393052711459</v>
      </c>
      <c r="AM28">
        <v>0.54145951356428357</v>
      </c>
      <c r="AN28">
        <v>0.894650272798026</v>
      </c>
      <c r="AO28">
        <v>0.41636411106446758</v>
      </c>
      <c r="AP28">
        <v>0.27804024020442741</v>
      </c>
      <c r="AQ28">
        <v>0.58113132918952037</v>
      </c>
      <c r="AR28">
        <v>1.5757317378069271</v>
      </c>
      <c r="AS28">
        <v>0.65349009586498141</v>
      </c>
      <c r="AT28">
        <v>0.90919390500057484</v>
      </c>
      <c r="AU28">
        <v>1.4835520653286951</v>
      </c>
      <c r="AW28">
        <v>0.21256733973277731</v>
      </c>
      <c r="AY28">
        <f t="shared" si="3"/>
        <v>-0.37175039999999998</v>
      </c>
      <c r="AZ28" t="str">
        <f t="shared" si="1"/>
        <v/>
      </c>
      <c r="BA28">
        <f t="shared" si="1"/>
        <v>-0.37175039999999998</v>
      </c>
      <c r="BB28" t="str">
        <f t="shared" si="1"/>
        <v/>
      </c>
    </row>
    <row r="29" spans="1:54" x14ac:dyDescent="0.3">
      <c r="A29">
        <v>23</v>
      </c>
      <c r="B29" t="s">
        <v>64</v>
      </c>
      <c r="C29" t="s">
        <v>61</v>
      </c>
      <c r="D29" t="s">
        <v>62</v>
      </c>
      <c r="F29" s="22">
        <f t="shared" si="4"/>
        <v>0</v>
      </c>
      <c r="G29" s="22">
        <f t="shared" si="4"/>
        <v>1</v>
      </c>
      <c r="H29" s="26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2.1257680462091231</v>
      </c>
      <c r="Z29">
        <v>2.1151503697969019</v>
      </c>
      <c r="AA29">
        <v>2.1241430885740562</v>
      </c>
      <c r="AB29">
        <v>3.2679051615996291</v>
      </c>
      <c r="AC29">
        <v>1.6616098300728479</v>
      </c>
      <c r="AD29">
        <v>3.003722781199031</v>
      </c>
      <c r="AE29">
        <v>1.992024615942501</v>
      </c>
      <c r="AF29">
        <v>3.5133266895893032</v>
      </c>
      <c r="AG29">
        <v>3.5268823566885348</v>
      </c>
      <c r="AH29">
        <v>4.8060718195978556</v>
      </c>
      <c r="AI29">
        <v>3.087140767772993</v>
      </c>
      <c r="AK29">
        <v>2.1257680462091231</v>
      </c>
      <c r="AL29">
        <v>0.71418605007541669</v>
      </c>
      <c r="AM29">
        <v>0.72326182059089961</v>
      </c>
      <c r="AN29">
        <v>3.2679051615996291</v>
      </c>
      <c r="AO29">
        <v>0.64915919519844467</v>
      </c>
      <c r="AP29">
        <v>3.003722781199031</v>
      </c>
      <c r="AQ29">
        <v>0.75995206186780706</v>
      </c>
      <c r="AR29">
        <v>1.837582277588081</v>
      </c>
      <c r="AS29">
        <v>0.61016181598339858</v>
      </c>
      <c r="AT29">
        <v>4.8060718195978556</v>
      </c>
      <c r="AU29">
        <v>1.599172983268121</v>
      </c>
      <c r="AW29">
        <v>0.20856681653143211</v>
      </c>
      <c r="AY29">
        <f t="shared" si="3"/>
        <v>0.36</v>
      </c>
      <c r="AZ29" t="str">
        <f t="shared" si="1"/>
        <v/>
      </c>
      <c r="BA29" t="str">
        <f t="shared" si="1"/>
        <v/>
      </c>
      <c r="BB29">
        <f t="shared" si="1"/>
        <v>0.36</v>
      </c>
    </row>
    <row r="30" spans="1:54" x14ac:dyDescent="0.3">
      <c r="A30">
        <v>23</v>
      </c>
      <c r="B30" t="s">
        <v>65</v>
      </c>
      <c r="C30" t="s">
        <v>61</v>
      </c>
      <c r="D30" t="s">
        <v>62</v>
      </c>
      <c r="F30" s="22">
        <f t="shared" si="4"/>
        <v>0</v>
      </c>
      <c r="G30" s="22">
        <f t="shared" si="4"/>
        <v>0</v>
      </c>
      <c r="H30" s="26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1.107755100994837</v>
      </c>
      <c r="Z30">
        <v>1.436987768412413</v>
      </c>
      <c r="AA30">
        <v>1.429381437165042</v>
      </c>
      <c r="AB30">
        <v>0.72753683039918537</v>
      </c>
      <c r="AC30">
        <v>0.85017136159197748</v>
      </c>
      <c r="AD30">
        <v>0.92788259719964117</v>
      </c>
      <c r="AE30">
        <v>1.2366811902456289</v>
      </c>
      <c r="AF30">
        <v>3.4471514430129901</v>
      </c>
      <c r="AG30">
        <v>3.4754440447199162</v>
      </c>
      <c r="AH30">
        <v>0.24908551099942999</v>
      </c>
      <c r="AI30">
        <v>1.465256934248222</v>
      </c>
      <c r="AK30">
        <v>1.107755100994837</v>
      </c>
      <c r="AL30">
        <v>0.54508202599827205</v>
      </c>
      <c r="AM30">
        <v>0.53940503253446281</v>
      </c>
      <c r="AN30">
        <v>0.72753683039918537</v>
      </c>
      <c r="AO30">
        <v>0.35689856866956687</v>
      </c>
      <c r="AP30">
        <v>0.92788259719964117</v>
      </c>
      <c r="AQ30">
        <v>0.5228601246684168</v>
      </c>
      <c r="AR30">
        <v>1.803055020817556</v>
      </c>
      <c r="AS30">
        <v>0.60147440368697669</v>
      </c>
      <c r="AT30">
        <v>0.24908551099942999</v>
      </c>
      <c r="AU30">
        <v>0.79042374452886488</v>
      </c>
      <c r="AW30">
        <v>0.21027544559134789</v>
      </c>
      <c r="AY30">
        <f t="shared" si="3"/>
        <v>0.36</v>
      </c>
      <c r="AZ30" t="str">
        <f t="shared" si="1"/>
        <v/>
      </c>
      <c r="BA30" t="str">
        <f t="shared" si="1"/>
        <v/>
      </c>
      <c r="BB30">
        <f t="shared" si="1"/>
        <v>0.36</v>
      </c>
    </row>
    <row r="31" spans="1:54" x14ac:dyDescent="0.3">
      <c r="A31">
        <v>23</v>
      </c>
      <c r="B31" t="s">
        <v>66</v>
      </c>
      <c r="C31" t="s">
        <v>61</v>
      </c>
      <c r="D31" t="s">
        <v>62</v>
      </c>
      <c r="F31" s="22">
        <f t="shared" si="4"/>
        <v>0</v>
      </c>
      <c r="G31" s="22">
        <f t="shared" si="4"/>
        <v>1</v>
      </c>
      <c r="H31" s="26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2.4244357363902962</v>
      </c>
      <c r="Z31">
        <v>2.049262263408552</v>
      </c>
      <c r="AA31">
        <v>2.0523741088031482</v>
      </c>
      <c r="AB31">
        <v>1.6278640292002819</v>
      </c>
      <c r="AC31">
        <v>1.3238248451263639</v>
      </c>
      <c r="AD31">
        <v>2.12040552739054</v>
      </c>
      <c r="AE31">
        <v>2.0601064164152678</v>
      </c>
      <c r="AF31">
        <v>2.7790167954633942</v>
      </c>
      <c r="AG31">
        <v>3.0894428522714099</v>
      </c>
      <c r="AH31">
        <v>3.7769304535933772</v>
      </c>
      <c r="AI31">
        <v>2.8128486974591702</v>
      </c>
      <c r="AK31">
        <v>2.4244357363902962</v>
      </c>
      <c r="AL31">
        <v>0.64661764085758477</v>
      </c>
      <c r="AM31">
        <v>0.65226220074497787</v>
      </c>
      <c r="AN31">
        <v>1.6278640292002819</v>
      </c>
      <c r="AO31">
        <v>0.52319397779647259</v>
      </c>
      <c r="AP31">
        <v>2.12040552739054</v>
      </c>
      <c r="AQ31">
        <v>0.72388135521517438</v>
      </c>
      <c r="AR31">
        <v>1.438905514474027</v>
      </c>
      <c r="AS31">
        <v>0.56124525659251956</v>
      </c>
      <c r="AT31">
        <v>3.7769304535933772</v>
      </c>
      <c r="AU31">
        <v>1.5454933544543259</v>
      </c>
      <c r="AW31">
        <v>0.2062583882672091</v>
      </c>
      <c r="AY31">
        <f t="shared" si="3"/>
        <v>0.36</v>
      </c>
      <c r="AZ31">
        <f t="shared" si="1"/>
        <v>0.36</v>
      </c>
      <c r="BA31" t="str">
        <f t="shared" si="1"/>
        <v/>
      </c>
      <c r="BB31">
        <f t="shared" si="1"/>
        <v>0.36</v>
      </c>
    </row>
    <row r="32" spans="1:54" x14ac:dyDescent="0.3">
      <c r="A32">
        <v>23</v>
      </c>
      <c r="B32" t="s">
        <v>67</v>
      </c>
      <c r="C32" t="s">
        <v>61</v>
      </c>
      <c r="D32" t="s">
        <v>62</v>
      </c>
      <c r="F32" s="22">
        <f t="shared" si="4"/>
        <v>0</v>
      </c>
      <c r="G32" s="22">
        <f t="shared" si="4"/>
        <v>0</v>
      </c>
      <c r="H32" s="26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1.148140886810143</v>
      </c>
      <c r="Z32">
        <v>1.4074398657268219</v>
      </c>
      <c r="AA32">
        <v>1.407501759566367</v>
      </c>
      <c r="AB32">
        <v>0.82528053441783411</v>
      </c>
      <c r="AC32">
        <v>0.85808459858720509</v>
      </c>
      <c r="AD32">
        <v>1.367724247183651</v>
      </c>
      <c r="AE32">
        <v>1.5762042942806149</v>
      </c>
      <c r="AF32">
        <v>2.7687044983846141</v>
      </c>
      <c r="AG32">
        <v>3.0714199679282799</v>
      </c>
      <c r="AH32">
        <v>0.89986339100869372</v>
      </c>
      <c r="AI32">
        <v>1.648448762542102</v>
      </c>
      <c r="AK32">
        <v>1.148140886810143</v>
      </c>
      <c r="AL32">
        <v>0.49799145160165298</v>
      </c>
      <c r="AM32">
        <v>0.49900919093439972</v>
      </c>
      <c r="AN32">
        <v>0.82528053441783411</v>
      </c>
      <c r="AO32">
        <v>0.34602850386484829</v>
      </c>
      <c r="AP32">
        <v>1.367724247183651</v>
      </c>
      <c r="AQ32">
        <v>0.53646015712680906</v>
      </c>
      <c r="AR32">
        <v>1.4299813337856899</v>
      </c>
      <c r="AS32">
        <v>0.55269152115797626</v>
      </c>
      <c r="AT32">
        <v>0.89986339100869372</v>
      </c>
      <c r="AU32">
        <v>0.90159826502203944</v>
      </c>
      <c r="AW32">
        <v>0.20542295679139591</v>
      </c>
      <c r="AY32">
        <f t="shared" si="3"/>
        <v>0.36</v>
      </c>
      <c r="AZ32" t="str">
        <f t="shared" si="1"/>
        <v/>
      </c>
      <c r="BA32" t="str">
        <f t="shared" si="1"/>
        <v/>
      </c>
      <c r="BB32">
        <f t="shared" si="1"/>
        <v>0.36</v>
      </c>
    </row>
    <row r="33" spans="1:54" x14ac:dyDescent="0.3">
      <c r="A33">
        <v>23</v>
      </c>
      <c r="B33" t="s">
        <v>68</v>
      </c>
      <c r="C33" t="s">
        <v>61</v>
      </c>
      <c r="D33" t="s">
        <v>62</v>
      </c>
      <c r="F33" s="22">
        <f t="shared" si="4"/>
        <v>0</v>
      </c>
      <c r="G33" s="22">
        <f t="shared" si="4"/>
        <v>0</v>
      </c>
      <c r="H33" s="26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2.8190078565967269</v>
      </c>
      <c r="Z33">
        <v>2.035054625613459</v>
      </c>
      <c r="AA33">
        <v>2.0351077901936758</v>
      </c>
      <c r="AB33">
        <v>1.053774399595568</v>
      </c>
      <c r="AC33">
        <v>0.82104595475442088</v>
      </c>
      <c r="AD33">
        <v>1.7692972150165589</v>
      </c>
      <c r="AE33">
        <v>1.609809581566757</v>
      </c>
      <c r="AF33">
        <v>3.4017364847706628</v>
      </c>
      <c r="AG33">
        <v>3.0590077880575941</v>
      </c>
      <c r="AH33">
        <v>3.518118800222874</v>
      </c>
      <c r="AI33">
        <v>1.867639821744524</v>
      </c>
      <c r="AK33">
        <v>2.8190078565967269</v>
      </c>
      <c r="AL33">
        <v>0.68699018566791581</v>
      </c>
      <c r="AM33">
        <v>0.68891787693137307</v>
      </c>
      <c r="AN33">
        <v>1.053774399595568</v>
      </c>
      <c r="AO33">
        <v>0.33688118447704862</v>
      </c>
      <c r="AP33">
        <v>1.7692972150165589</v>
      </c>
      <c r="AQ33">
        <v>0.54950806280054776</v>
      </c>
      <c r="AR33">
        <v>1.763412201951724</v>
      </c>
      <c r="AS33">
        <v>0.53278998531944433</v>
      </c>
      <c r="AT33">
        <v>3.518118800222874</v>
      </c>
      <c r="AU33">
        <v>1.0097627124477491</v>
      </c>
      <c r="AW33">
        <v>0.20675593773291129</v>
      </c>
      <c r="AY33">
        <f t="shared" si="3"/>
        <v>-0.33258239999999989</v>
      </c>
      <c r="AZ33" t="str">
        <f t="shared" si="1"/>
        <v/>
      </c>
      <c r="BA33">
        <f t="shared" si="1"/>
        <v>-0.33258239999999989</v>
      </c>
      <c r="BB33" t="str">
        <f t="shared" si="1"/>
        <v/>
      </c>
    </row>
    <row r="34" spans="1:54" x14ac:dyDescent="0.3">
      <c r="A34">
        <v>23</v>
      </c>
      <c r="B34" t="s">
        <v>69</v>
      </c>
      <c r="C34" t="s">
        <v>61</v>
      </c>
      <c r="D34" t="s">
        <v>62</v>
      </c>
      <c r="F34" s="22">
        <f t="shared" si="4"/>
        <v>0</v>
      </c>
      <c r="G34" s="22">
        <f t="shared" si="4"/>
        <v>1</v>
      </c>
      <c r="H34" s="26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1.981944674195256</v>
      </c>
      <c r="Z34">
        <v>1.5624784947722219</v>
      </c>
      <c r="AA34">
        <v>1.5594056133956959</v>
      </c>
      <c r="AB34">
        <v>0.59981989359948784</v>
      </c>
      <c r="AC34">
        <v>0.75227816527476532</v>
      </c>
      <c r="AD34">
        <v>1.2414881571894509</v>
      </c>
      <c r="AE34">
        <v>1.513742624576359</v>
      </c>
      <c r="AF34">
        <v>3.376028915378265</v>
      </c>
      <c r="AG34">
        <v>3.074779384028322</v>
      </c>
      <c r="AH34">
        <v>0.22996726379496979</v>
      </c>
      <c r="AI34">
        <v>1.1693439077469521</v>
      </c>
      <c r="AK34">
        <v>1.981944674195256</v>
      </c>
      <c r="AL34">
        <v>0.5955352999153547</v>
      </c>
      <c r="AM34">
        <v>0.59322272339292481</v>
      </c>
      <c r="AN34">
        <v>0.59981989359948784</v>
      </c>
      <c r="AO34">
        <v>0.33304011360160068</v>
      </c>
      <c r="AP34">
        <v>1.2414881571894509</v>
      </c>
      <c r="AQ34">
        <v>0.53987050719248741</v>
      </c>
      <c r="AR34">
        <v>1.734788404381834</v>
      </c>
      <c r="AS34">
        <v>0.53399587776511903</v>
      </c>
      <c r="AT34">
        <v>0.22996726379496979</v>
      </c>
      <c r="AU34">
        <v>0.64466910905903207</v>
      </c>
      <c r="AW34">
        <v>0.20688282991759471</v>
      </c>
      <c r="AY34">
        <f t="shared" si="3"/>
        <v>-0.34824959999999988</v>
      </c>
      <c r="AZ34" t="str">
        <f t="shared" si="1"/>
        <v/>
      </c>
      <c r="BA34">
        <f t="shared" si="1"/>
        <v>-0.34824959999999988</v>
      </c>
      <c r="BB34" t="str">
        <f t="shared" si="1"/>
        <v/>
      </c>
    </row>
    <row r="35" spans="1:54" x14ac:dyDescent="0.3">
      <c r="A35">
        <v>23</v>
      </c>
      <c r="B35" t="s">
        <v>70</v>
      </c>
      <c r="C35" t="s">
        <v>61</v>
      </c>
      <c r="D35" t="s">
        <v>62</v>
      </c>
      <c r="F35" s="22">
        <f t="shared" ref="F35:L50" si="5">F687</f>
        <v>0</v>
      </c>
      <c r="G35" s="22">
        <f t="shared" si="5"/>
        <v>1</v>
      </c>
      <c r="H35" s="26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7.785596277809236</v>
      </c>
      <c r="Z35">
        <v>5.3420677341326757</v>
      </c>
      <c r="AA35">
        <v>5.3777222970384173</v>
      </c>
      <c r="AB35">
        <v>39.918929240590657</v>
      </c>
      <c r="AC35">
        <v>7.9819087779382247</v>
      </c>
      <c r="AD35">
        <v>10.47838429522235</v>
      </c>
      <c r="AE35">
        <v>5.4502194435180478</v>
      </c>
      <c r="AF35">
        <v>7.2003158954204993</v>
      </c>
      <c r="AG35">
        <v>5.9357338882517068</v>
      </c>
      <c r="AH35">
        <v>34.682288339792287</v>
      </c>
      <c r="AI35">
        <v>11.72518063650544</v>
      </c>
      <c r="AK35">
        <v>7.785596277809236</v>
      </c>
      <c r="AL35">
        <v>1.8835078497300859</v>
      </c>
      <c r="AM35">
        <v>1.9234549329926569</v>
      </c>
      <c r="AN35">
        <v>39.918929240590657</v>
      </c>
      <c r="AO35">
        <v>2.7996442475356158</v>
      </c>
      <c r="AP35">
        <v>10.47838429522235</v>
      </c>
      <c r="AQ35">
        <v>1.795933831615063</v>
      </c>
      <c r="AR35">
        <v>3.7874333680025298</v>
      </c>
      <c r="AS35">
        <v>0.96322213852933292</v>
      </c>
      <c r="AT35">
        <v>34.682288339792287</v>
      </c>
      <c r="AU35">
        <v>6.8761125843816746</v>
      </c>
      <c r="AW35">
        <v>0.20881934547020739</v>
      </c>
      <c r="AY35">
        <f t="shared" si="3"/>
        <v>-0.34824959999999988</v>
      </c>
      <c r="AZ35" t="str">
        <f t="shared" si="1"/>
        <v/>
      </c>
      <c r="BA35">
        <f t="shared" si="1"/>
        <v>-0.34824959999999988</v>
      </c>
      <c r="BB35" t="str">
        <f t="shared" si="1"/>
        <v/>
      </c>
    </row>
    <row r="36" spans="1:54" x14ac:dyDescent="0.3">
      <c r="A36">
        <v>23</v>
      </c>
      <c r="B36" t="s">
        <v>71</v>
      </c>
      <c r="C36" t="s">
        <v>61</v>
      </c>
      <c r="D36" t="s">
        <v>62</v>
      </c>
      <c r="F36" s="22">
        <f t="shared" si="5"/>
        <v>0</v>
      </c>
      <c r="G36" s="22">
        <f t="shared" si="5"/>
        <v>0</v>
      </c>
      <c r="H36" s="26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10.331943650403989</v>
      </c>
      <c r="Z36">
        <v>6.6851964797941026</v>
      </c>
      <c r="AA36">
        <v>6.7710633432026954</v>
      </c>
      <c r="AB36">
        <v>58.153846679604612</v>
      </c>
      <c r="AC36">
        <v>11.698787677804161</v>
      </c>
      <c r="AD36">
        <v>11.594236287614329</v>
      </c>
      <c r="AE36">
        <v>6.3846585517865604</v>
      </c>
      <c r="AF36">
        <v>7.1352036078111274</v>
      </c>
      <c r="AG36">
        <v>5.9527773184119734</v>
      </c>
      <c r="AH36">
        <v>46.246525770996229</v>
      </c>
      <c r="AI36">
        <v>15.07089648943705</v>
      </c>
      <c r="AK36">
        <v>10.331943650403989</v>
      </c>
      <c r="AL36">
        <v>2.3438264936169921</v>
      </c>
      <c r="AM36">
        <v>2.4345328340811339</v>
      </c>
      <c r="AN36">
        <v>58.153846679604612</v>
      </c>
      <c r="AO36">
        <v>4.1328337131960629</v>
      </c>
      <c r="AP36">
        <v>11.594236287614329</v>
      </c>
      <c r="AQ36">
        <v>2.078181469071811</v>
      </c>
      <c r="AR36">
        <v>3.7746010923990978</v>
      </c>
      <c r="AS36">
        <v>0.99410433555021882</v>
      </c>
      <c r="AT36">
        <v>46.246525770996229</v>
      </c>
      <c r="AU36">
        <v>9.0095622434707661</v>
      </c>
      <c r="AW36">
        <v>0.20821627093634251</v>
      </c>
      <c r="AY36">
        <f t="shared" si="3"/>
        <v>-0.33258239999999989</v>
      </c>
      <c r="AZ36" t="str">
        <f t="shared" si="1"/>
        <v/>
      </c>
      <c r="BA36">
        <f t="shared" si="1"/>
        <v>-0.33258239999999989</v>
      </c>
      <c r="BB36" t="str">
        <f t="shared" si="1"/>
        <v/>
      </c>
    </row>
    <row r="37" spans="1:54" x14ac:dyDescent="0.3">
      <c r="A37">
        <v>23</v>
      </c>
      <c r="B37" t="s">
        <v>72</v>
      </c>
      <c r="C37" t="s">
        <v>61</v>
      </c>
      <c r="D37" t="s">
        <v>62</v>
      </c>
      <c r="F37" s="22">
        <f t="shared" si="5"/>
        <v>0</v>
      </c>
      <c r="G37" s="22">
        <f t="shared" si="5"/>
        <v>0</v>
      </c>
      <c r="H37" s="26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2.337211308011319</v>
      </c>
      <c r="Z37">
        <v>1.8987298190128059</v>
      </c>
      <c r="AA37">
        <v>1.892368204876159</v>
      </c>
      <c r="AB37">
        <v>3.329543798603118</v>
      </c>
      <c r="AC37">
        <v>1.4131875510657359</v>
      </c>
      <c r="AD37">
        <v>3.9417910171905528</v>
      </c>
      <c r="AE37">
        <v>2.0243533485375029</v>
      </c>
      <c r="AF37">
        <v>3.433763969212305</v>
      </c>
      <c r="AG37">
        <v>3.480240273809371</v>
      </c>
      <c r="AH37">
        <v>8.4033793128095571</v>
      </c>
      <c r="AI37">
        <v>3.716108248871751</v>
      </c>
      <c r="AK37">
        <v>2.337211308011319</v>
      </c>
      <c r="AL37">
        <v>0.67694717747314526</v>
      </c>
      <c r="AM37">
        <v>0.67961973187436042</v>
      </c>
      <c r="AN37">
        <v>3.329543798603118</v>
      </c>
      <c r="AO37">
        <v>0.53120142527623104</v>
      </c>
      <c r="AP37">
        <v>3.9417910171905528</v>
      </c>
      <c r="AQ37">
        <v>0.69766030532773582</v>
      </c>
      <c r="AR37">
        <v>1.743447887012735</v>
      </c>
      <c r="AS37">
        <v>0.59549994965782393</v>
      </c>
      <c r="AT37">
        <v>8.4033793128095571</v>
      </c>
      <c r="AU37">
        <v>1.7123109344625851</v>
      </c>
      <c r="AW37">
        <v>0.2076334117989366</v>
      </c>
      <c r="AY37">
        <f t="shared" si="3"/>
        <v>0.36</v>
      </c>
      <c r="AZ37" t="str">
        <f t="shared" si="1"/>
        <v/>
      </c>
      <c r="BA37" t="str">
        <f t="shared" si="1"/>
        <v/>
      </c>
      <c r="BB37">
        <f t="shared" si="1"/>
        <v>0.36</v>
      </c>
    </row>
    <row r="38" spans="1:54" x14ac:dyDescent="0.3">
      <c r="A38">
        <v>23</v>
      </c>
      <c r="B38" t="s">
        <v>73</v>
      </c>
      <c r="C38" t="s">
        <v>61</v>
      </c>
      <c r="D38" t="s">
        <v>62</v>
      </c>
      <c r="F38" s="22">
        <f t="shared" si="5"/>
        <v>0</v>
      </c>
      <c r="G38" s="22">
        <f t="shared" si="5"/>
        <v>1</v>
      </c>
      <c r="H38" s="26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3.194077780994121</v>
      </c>
      <c r="Z38">
        <v>2.4562985238774369</v>
      </c>
      <c r="AA38">
        <v>2.4509079641041658</v>
      </c>
      <c r="AB38">
        <v>8.0537363686016761</v>
      </c>
      <c r="AC38">
        <v>2.2888628398669728</v>
      </c>
      <c r="AD38">
        <v>7.6725868819979954</v>
      </c>
      <c r="AE38">
        <v>2.7479495565251759</v>
      </c>
      <c r="AF38">
        <v>3.4508040105924009</v>
      </c>
      <c r="AG38">
        <v>3.5267891113297081</v>
      </c>
      <c r="AH38">
        <v>11.70551412159111</v>
      </c>
      <c r="AI38">
        <v>4.7555267130529204</v>
      </c>
      <c r="AK38">
        <v>3.194077780994121</v>
      </c>
      <c r="AL38">
        <v>0.7879604467346023</v>
      </c>
      <c r="AM38">
        <v>0.79184833652107045</v>
      </c>
      <c r="AN38">
        <v>8.0537363686016761</v>
      </c>
      <c r="AO38">
        <v>0.84942632026892773</v>
      </c>
      <c r="AP38">
        <v>7.6725868819979954</v>
      </c>
      <c r="AQ38">
        <v>0.944729084870778</v>
      </c>
      <c r="AR38">
        <v>1.753847721382044</v>
      </c>
      <c r="AS38">
        <v>0.60885607761253291</v>
      </c>
      <c r="AT38">
        <v>11.70551412159111</v>
      </c>
      <c r="AU38">
        <v>2.3946571441988151</v>
      </c>
      <c r="AW38">
        <v>0.20773366686577599</v>
      </c>
      <c r="AY38">
        <f t="shared" si="3"/>
        <v>0.36</v>
      </c>
      <c r="AZ38">
        <f t="shared" si="1"/>
        <v>0.36</v>
      </c>
      <c r="BA38" t="str">
        <f t="shared" si="1"/>
        <v/>
      </c>
      <c r="BB38">
        <f t="shared" si="1"/>
        <v>0.36</v>
      </c>
    </row>
    <row r="39" spans="1:54" x14ac:dyDescent="0.3">
      <c r="A39">
        <v>23</v>
      </c>
      <c r="B39" t="s">
        <v>74</v>
      </c>
      <c r="C39" t="s">
        <v>61</v>
      </c>
      <c r="D39" t="s">
        <v>62</v>
      </c>
      <c r="F39" s="22">
        <f t="shared" si="5"/>
        <v>0</v>
      </c>
      <c r="G39" s="22">
        <f t="shared" si="5"/>
        <v>0</v>
      </c>
      <c r="H39" s="26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2.6544545801938511</v>
      </c>
      <c r="Z39">
        <v>2.4438378403079701</v>
      </c>
      <c r="AA39">
        <v>2.43450104915537</v>
      </c>
      <c r="AB39">
        <v>7.3451577381987594</v>
      </c>
      <c r="AC39">
        <v>2.917805901598574</v>
      </c>
      <c r="AD39">
        <v>7.0847189374035224</v>
      </c>
      <c r="AE39">
        <v>3.4839763201850782</v>
      </c>
      <c r="AF39">
        <v>4.3719904132070946</v>
      </c>
      <c r="AG39">
        <v>3.8769197802563822</v>
      </c>
      <c r="AH39">
        <v>5.8914341922034508</v>
      </c>
      <c r="AI39">
        <v>3.7224111430036522</v>
      </c>
      <c r="AK39">
        <v>2.6544545801938511</v>
      </c>
      <c r="AL39">
        <v>0.83099581319450722</v>
      </c>
      <c r="AM39">
        <v>0.82845040019989624</v>
      </c>
      <c r="AN39">
        <v>7.3451577381987594</v>
      </c>
      <c r="AO39">
        <v>1.0102684011935099</v>
      </c>
      <c r="AP39">
        <v>7.0847189374035224</v>
      </c>
      <c r="AQ39">
        <v>1.1467823619372211</v>
      </c>
      <c r="AR39">
        <v>2.249073165992741</v>
      </c>
      <c r="AS39">
        <v>0.64842433652762943</v>
      </c>
      <c r="AT39">
        <v>5.8914341922034508</v>
      </c>
      <c r="AU39">
        <v>1.8174162332705841</v>
      </c>
      <c r="AW39">
        <v>0.207964473667865</v>
      </c>
      <c r="AY39">
        <f t="shared" si="3"/>
        <v>0.36</v>
      </c>
      <c r="AZ39" t="str">
        <f t="shared" si="1"/>
        <v/>
      </c>
      <c r="BA39" t="str">
        <f t="shared" si="1"/>
        <v/>
      </c>
      <c r="BB39">
        <f t="shared" si="1"/>
        <v>0.36</v>
      </c>
    </row>
    <row r="40" spans="1:54" x14ac:dyDescent="0.3">
      <c r="A40">
        <v>23</v>
      </c>
      <c r="B40" t="s">
        <v>75</v>
      </c>
      <c r="C40" t="s">
        <v>61</v>
      </c>
      <c r="D40" t="s">
        <v>62</v>
      </c>
      <c r="F40" s="22">
        <f t="shared" si="5"/>
        <v>0</v>
      </c>
      <c r="G40" s="22">
        <f t="shared" si="5"/>
        <v>1</v>
      </c>
      <c r="H40" s="26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3.0191141293849801</v>
      </c>
      <c r="Z40">
        <v>2.7246831895899959</v>
      </c>
      <c r="AA40">
        <v>2.731854094347606</v>
      </c>
      <c r="AB40">
        <v>10.70611148940516</v>
      </c>
      <c r="AC40">
        <v>3.7818645113283611</v>
      </c>
      <c r="AD40">
        <v>10.08807045901194</v>
      </c>
      <c r="AE40">
        <v>4.3386422692565247</v>
      </c>
      <c r="AF40">
        <v>4.4363958996022124</v>
      </c>
      <c r="AG40">
        <v>3.9142557256777462</v>
      </c>
      <c r="AH40">
        <v>7.211518423201051</v>
      </c>
      <c r="AI40">
        <v>4.536867592134513</v>
      </c>
      <c r="AK40">
        <v>3.0191141293849801</v>
      </c>
      <c r="AL40">
        <v>0.81704890206844227</v>
      </c>
      <c r="AM40">
        <v>0.82357022284995762</v>
      </c>
      <c r="AN40">
        <v>10.70611148940516</v>
      </c>
      <c r="AO40">
        <v>1.2925344794717</v>
      </c>
      <c r="AP40">
        <v>10.08807045901194</v>
      </c>
      <c r="AQ40">
        <v>1.4770274922678559</v>
      </c>
      <c r="AR40">
        <v>2.2831962124095302</v>
      </c>
      <c r="AS40">
        <v>0.65491232229008645</v>
      </c>
      <c r="AT40">
        <v>7.211518423201051</v>
      </c>
      <c r="AU40">
        <v>2.31841283107254</v>
      </c>
      <c r="AW40">
        <v>0.20703789414061849</v>
      </c>
      <c r="AY40">
        <f t="shared" si="3"/>
        <v>0.36</v>
      </c>
      <c r="AZ40" t="str">
        <f t="shared" si="1"/>
        <v/>
      </c>
      <c r="BA40" t="str">
        <f t="shared" si="1"/>
        <v/>
      </c>
      <c r="BB40">
        <f t="shared" si="1"/>
        <v>0.36</v>
      </c>
    </row>
    <row r="41" spans="1:54" x14ac:dyDescent="0.3">
      <c r="A41">
        <v>23</v>
      </c>
      <c r="B41" t="s">
        <v>76</v>
      </c>
      <c r="C41" t="s">
        <v>61</v>
      </c>
      <c r="D41" t="s">
        <v>62</v>
      </c>
      <c r="F41" s="22">
        <f t="shared" si="5"/>
        <v>0</v>
      </c>
      <c r="G41" s="22">
        <f t="shared" si="5"/>
        <v>1</v>
      </c>
      <c r="H41" s="26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125118.26666666671</v>
      </c>
      <c r="Y41">
        <v>0.8020219836034812</v>
      </c>
      <c r="Z41">
        <v>1.137137912097387</v>
      </c>
      <c r="AA41">
        <v>1.133855677070096</v>
      </c>
      <c r="AB41">
        <v>0.54772133580991067</v>
      </c>
      <c r="AC41">
        <v>0.70285297741453789</v>
      </c>
      <c r="AD41">
        <v>1.295925949409138</v>
      </c>
      <c r="AE41">
        <v>1.471027565095574</v>
      </c>
      <c r="AF41">
        <v>1.9412167368456721</v>
      </c>
      <c r="AG41">
        <v>2.423124765864729</v>
      </c>
      <c r="AH41">
        <v>0.20785856161965061</v>
      </c>
      <c r="AI41">
        <v>0.83117258646137393</v>
      </c>
      <c r="AK41">
        <v>0.8020219836034812</v>
      </c>
      <c r="AL41">
        <v>0.47355219717137509</v>
      </c>
      <c r="AM41">
        <v>0.47141808592714368</v>
      </c>
      <c r="AN41">
        <v>0.54772133580991067</v>
      </c>
      <c r="AO41">
        <v>0.31300959847091381</v>
      </c>
      <c r="AP41">
        <v>1.295925949409138</v>
      </c>
      <c r="AQ41">
        <v>0.52443679679029931</v>
      </c>
      <c r="AR41">
        <v>1.0419406462344341</v>
      </c>
      <c r="AS41">
        <v>0.46602182284696031</v>
      </c>
      <c r="AT41">
        <v>0.20785856161965061</v>
      </c>
      <c r="AU41">
        <v>0.45503740048346419</v>
      </c>
      <c r="AW41">
        <v>0.2090613623304913</v>
      </c>
      <c r="AY41">
        <f t="shared" si="3"/>
        <v>-0.37175039999999998</v>
      </c>
      <c r="AZ41" t="str">
        <f t="shared" si="1"/>
        <v/>
      </c>
      <c r="BA41">
        <f t="shared" si="1"/>
        <v>-0.37175039999999998</v>
      </c>
      <c r="BB41" t="str">
        <f t="shared" si="1"/>
        <v/>
      </c>
    </row>
    <row r="42" spans="1:54" x14ac:dyDescent="0.3">
      <c r="A42">
        <v>23</v>
      </c>
      <c r="B42" t="s">
        <v>77</v>
      </c>
      <c r="C42" t="s">
        <v>61</v>
      </c>
      <c r="D42" t="s">
        <v>62</v>
      </c>
      <c r="F42" s="22">
        <f t="shared" si="5"/>
        <v>0</v>
      </c>
      <c r="G42" s="22">
        <f t="shared" si="5"/>
        <v>0</v>
      </c>
      <c r="H42" s="26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909447.53333333321</v>
      </c>
      <c r="O42">
        <v>911439.53333333321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0.86401736079715197</v>
      </c>
      <c r="Z42">
        <v>1.257464252532615</v>
      </c>
      <c r="AA42">
        <v>1.251618894434068</v>
      </c>
      <c r="AB42">
        <v>0.50118759880424479</v>
      </c>
      <c r="AC42">
        <v>0.73474411800658956</v>
      </c>
      <c r="AD42">
        <v>1.257258346979506</v>
      </c>
      <c r="AE42">
        <v>1.5141892500765</v>
      </c>
      <c r="AF42">
        <v>1.9882627362268981</v>
      </c>
      <c r="AG42">
        <v>2.4273290697291179</v>
      </c>
      <c r="AH42">
        <v>0.31281343080336221</v>
      </c>
      <c r="AI42">
        <v>1.150512656123222</v>
      </c>
      <c r="AK42">
        <v>0.86401736079715197</v>
      </c>
      <c r="AL42">
        <v>0.45270100786195461</v>
      </c>
      <c r="AM42">
        <v>0.45176890126507108</v>
      </c>
      <c r="AN42">
        <v>0.50118759880424479</v>
      </c>
      <c r="AO42">
        <v>0.30779596219654187</v>
      </c>
      <c r="AP42">
        <v>1.257258346979506</v>
      </c>
      <c r="AQ42">
        <v>0.51887952953499439</v>
      </c>
      <c r="AR42">
        <v>1.0771515618194829</v>
      </c>
      <c r="AS42">
        <v>0.47000282880617311</v>
      </c>
      <c r="AT42">
        <v>0.31281343080336221</v>
      </c>
      <c r="AU42">
        <v>0.59879913141097263</v>
      </c>
      <c r="AW42">
        <v>0.20691585545816149</v>
      </c>
      <c r="AY42">
        <f t="shared" si="3"/>
        <v>-0.38741759999999997</v>
      </c>
      <c r="AZ42" t="str">
        <f t="shared" si="1"/>
        <v/>
      </c>
      <c r="BA42">
        <f t="shared" si="1"/>
        <v>-0.38741759999999997</v>
      </c>
      <c r="BB42" t="str">
        <f t="shared" si="1"/>
        <v/>
      </c>
    </row>
    <row r="43" spans="1:54" x14ac:dyDescent="0.3">
      <c r="A43">
        <v>24</v>
      </c>
      <c r="B43" t="s">
        <v>78</v>
      </c>
      <c r="C43" t="s">
        <v>79</v>
      </c>
      <c r="D43" t="s">
        <v>80</v>
      </c>
      <c r="F43" s="22">
        <f t="shared" si="5"/>
        <v>0</v>
      </c>
      <c r="G43" s="22">
        <f t="shared" si="5"/>
        <v>0</v>
      </c>
      <c r="H43" s="26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1.993932632205542</v>
      </c>
      <c r="Z43">
        <v>1.101522349216975</v>
      </c>
      <c r="AA43">
        <v>1.106228302395903</v>
      </c>
      <c r="AB43">
        <v>2.927257356990594</v>
      </c>
      <c r="AC43">
        <v>0.98788317163125616</v>
      </c>
      <c r="AD43">
        <v>1.5636783546069639</v>
      </c>
      <c r="AE43">
        <v>0.67415859655011445</v>
      </c>
      <c r="AF43">
        <v>1.395617138175294</v>
      </c>
      <c r="AG43">
        <v>1.7574865670176221</v>
      </c>
      <c r="AH43">
        <v>5.5637546359910628</v>
      </c>
      <c r="AI43">
        <v>1.971700047084596</v>
      </c>
      <c r="AK43">
        <v>1.993932632205542</v>
      </c>
      <c r="AL43">
        <v>0.39187783238012341</v>
      </c>
      <c r="AM43">
        <v>0.40153535377467048</v>
      </c>
      <c r="AN43">
        <v>2.927257356990594</v>
      </c>
      <c r="AO43">
        <v>0.33282475761370728</v>
      </c>
      <c r="AP43">
        <v>1.5636783546069639</v>
      </c>
      <c r="AQ43">
        <v>0.30347504140809167</v>
      </c>
      <c r="AR43">
        <v>0.72692858797963711</v>
      </c>
      <c r="AS43">
        <v>0.33793209304567429</v>
      </c>
      <c r="AT43">
        <v>5.5637546359910628</v>
      </c>
      <c r="AU43">
        <v>0.96907205103198069</v>
      </c>
      <c r="AW43">
        <v>0.1846582912025041</v>
      </c>
      <c r="AY43">
        <f t="shared" si="3"/>
        <v>2.4191999999999998E-3</v>
      </c>
      <c r="AZ43">
        <f t="shared" si="1"/>
        <v>2.4191999999999998E-3</v>
      </c>
      <c r="BA43" t="str">
        <f t="shared" si="1"/>
        <v/>
      </c>
      <c r="BB43">
        <f t="shared" si="1"/>
        <v>2.4191999999999998E-3</v>
      </c>
    </row>
    <row r="44" spans="1:54" x14ac:dyDescent="0.3">
      <c r="A44">
        <v>24</v>
      </c>
      <c r="B44" t="s">
        <v>81</v>
      </c>
      <c r="C44" t="s">
        <v>79</v>
      </c>
      <c r="D44" t="s">
        <v>80</v>
      </c>
      <c r="F44" s="22">
        <f t="shared" si="5"/>
        <v>0</v>
      </c>
      <c r="G44" s="22">
        <f t="shared" si="5"/>
        <v>1</v>
      </c>
      <c r="H44" s="26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5.6572891714051368</v>
      </c>
      <c r="Z44">
        <v>4.0618646310409527</v>
      </c>
      <c r="AA44">
        <v>4.0861980960005893</v>
      </c>
      <c r="AB44">
        <v>5.8895154875994198</v>
      </c>
      <c r="AC44">
        <v>2.4281693752156568</v>
      </c>
      <c r="AD44">
        <v>11.34680224619806</v>
      </c>
      <c r="AE44">
        <v>4.6809942373656668</v>
      </c>
      <c r="AF44">
        <v>4.7114479851676148</v>
      </c>
      <c r="AG44">
        <v>3.5477944058831778</v>
      </c>
      <c r="AH44">
        <v>9.1245954948011789</v>
      </c>
      <c r="AI44">
        <v>6.7965789539623076</v>
      </c>
      <c r="AK44">
        <v>5.6572891714051368</v>
      </c>
      <c r="AL44">
        <v>1.119451984635089</v>
      </c>
      <c r="AM44">
        <v>1.1282435575732961</v>
      </c>
      <c r="AN44">
        <v>5.8895154875994198</v>
      </c>
      <c r="AO44">
        <v>0.79814853399875574</v>
      </c>
      <c r="AP44">
        <v>11.34680224619806</v>
      </c>
      <c r="AQ44">
        <v>1.3361777297919619</v>
      </c>
      <c r="AR44">
        <v>2.5629186803591439</v>
      </c>
      <c r="AS44">
        <v>0.57031164584914218</v>
      </c>
      <c r="AT44">
        <v>9.1245954948011789</v>
      </c>
      <c r="AU44">
        <v>3.7386994906119071</v>
      </c>
      <c r="AW44">
        <v>0.18384341641794891</v>
      </c>
      <c r="AY44">
        <f t="shared" si="3"/>
        <v>-0.17567999999999989</v>
      </c>
      <c r="AZ44" t="str">
        <f t="shared" si="1"/>
        <v/>
      </c>
      <c r="BA44">
        <f t="shared" si="1"/>
        <v>-0.17567999999999989</v>
      </c>
      <c r="BB44" t="str">
        <f t="shared" si="1"/>
        <v/>
      </c>
    </row>
    <row r="45" spans="1:54" x14ac:dyDescent="0.3">
      <c r="A45">
        <v>24</v>
      </c>
      <c r="B45" t="s">
        <v>82</v>
      </c>
      <c r="C45" t="s">
        <v>79</v>
      </c>
      <c r="D45" t="s">
        <v>80</v>
      </c>
      <c r="F45" s="22">
        <f t="shared" si="5"/>
        <v>0</v>
      </c>
      <c r="G45" s="22">
        <f t="shared" si="5"/>
        <v>1</v>
      </c>
      <c r="H45" s="26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2.651245873398147</v>
      </c>
      <c r="Z45">
        <v>1.740568924252875</v>
      </c>
      <c r="AA45">
        <v>1.731810330203734</v>
      </c>
      <c r="AB45">
        <v>3.0370804679987491</v>
      </c>
      <c r="AC45">
        <v>1.5317678962368519</v>
      </c>
      <c r="AD45">
        <v>3.5512992342002692</v>
      </c>
      <c r="AE45">
        <v>1.5787274721777069</v>
      </c>
      <c r="AF45">
        <v>4.6116574038518596</v>
      </c>
      <c r="AG45">
        <v>3.4761124201351778</v>
      </c>
      <c r="AH45">
        <v>6.6623960903962143</v>
      </c>
      <c r="AI45">
        <v>3.6015741382376292</v>
      </c>
      <c r="AK45">
        <v>2.651245873398147</v>
      </c>
      <c r="AL45">
        <v>0.57053980840137231</v>
      </c>
      <c r="AM45">
        <v>0.56643786379136141</v>
      </c>
      <c r="AN45">
        <v>3.0370804679987491</v>
      </c>
      <c r="AO45">
        <v>0.60058669220888983</v>
      </c>
      <c r="AP45">
        <v>3.5512992342002692</v>
      </c>
      <c r="AQ45">
        <v>0.4992854341864586</v>
      </c>
      <c r="AR45">
        <v>2.483960891037714</v>
      </c>
      <c r="AS45">
        <v>0.5479368843603879</v>
      </c>
      <c r="AT45">
        <v>6.6623960903962143</v>
      </c>
      <c r="AU45">
        <v>1.5879567714175209</v>
      </c>
      <c r="AW45">
        <v>0.1882029310218058</v>
      </c>
      <c r="AY45">
        <f t="shared" si="3"/>
        <v>0.16646399999999989</v>
      </c>
      <c r="AZ45" t="str">
        <f t="shared" si="1"/>
        <v/>
      </c>
      <c r="BA45" t="str">
        <f t="shared" si="1"/>
        <v/>
      </c>
      <c r="BB45">
        <f t="shared" si="1"/>
        <v>0.16646399999999989</v>
      </c>
    </row>
    <row r="46" spans="1:54" x14ac:dyDescent="0.3">
      <c r="A46">
        <v>24</v>
      </c>
      <c r="B46" t="s">
        <v>83</v>
      </c>
      <c r="C46" t="s">
        <v>79</v>
      </c>
      <c r="D46" t="s">
        <v>80</v>
      </c>
      <c r="F46" s="22">
        <f t="shared" si="5"/>
        <v>0</v>
      </c>
      <c r="G46" s="22">
        <f t="shared" si="5"/>
        <v>0</v>
      </c>
      <c r="H46" s="26">
        <f t="shared" si="5"/>
        <v>0</v>
      </c>
      <c r="I46">
        <f t="shared" si="5"/>
        <v>0</v>
      </c>
      <c r="J46">
        <f t="shared" si="5"/>
        <v>1</v>
      </c>
      <c r="K46">
        <f t="shared" si="5"/>
        <v>3</v>
      </c>
      <c r="L46">
        <f t="shared" si="5"/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0.81888158580986781</v>
      </c>
      <c r="Z46">
        <v>1.333356885181274</v>
      </c>
      <c r="AA46">
        <v>1.3253619270864869</v>
      </c>
      <c r="AB46">
        <v>0.81972908879397433</v>
      </c>
      <c r="AC46">
        <v>0.89857502157683489</v>
      </c>
      <c r="AD46">
        <v>0.34481120220152661</v>
      </c>
      <c r="AE46">
        <v>0.87333169918274511</v>
      </c>
      <c r="AF46">
        <v>1.548924137197901</v>
      </c>
      <c r="AG46">
        <v>1.8456679657800119</v>
      </c>
      <c r="AH46">
        <v>2.0538622566149569</v>
      </c>
      <c r="AI46">
        <v>2.3352883703773841</v>
      </c>
      <c r="AK46">
        <v>0.81888158580986781</v>
      </c>
      <c r="AL46">
        <v>0.45689406961901108</v>
      </c>
      <c r="AM46">
        <v>0.44730825461447238</v>
      </c>
      <c r="AN46">
        <v>0.81972908879397433</v>
      </c>
      <c r="AO46">
        <v>0.33047392200096498</v>
      </c>
      <c r="AP46">
        <v>0.34481120220152661</v>
      </c>
      <c r="AQ46">
        <v>0.35502608498791233</v>
      </c>
      <c r="AR46">
        <v>0.80266901738941665</v>
      </c>
      <c r="AS46">
        <v>0.36880235356511548</v>
      </c>
      <c r="AT46">
        <v>2.0538622566149569</v>
      </c>
      <c r="AU46">
        <v>0.98502917977748439</v>
      </c>
      <c r="AW46">
        <v>0.18814999521709971</v>
      </c>
      <c r="AY46">
        <f t="shared" si="3"/>
        <v>6.7968000000000004E-3</v>
      </c>
      <c r="AZ46" t="str">
        <f t="shared" si="1"/>
        <v/>
      </c>
      <c r="BA46" t="str">
        <f t="shared" si="1"/>
        <v/>
      </c>
      <c r="BB46">
        <f t="shared" si="1"/>
        <v>6.7968000000000004E-3</v>
      </c>
    </row>
    <row r="47" spans="1:54" x14ac:dyDescent="0.3">
      <c r="A47">
        <v>24</v>
      </c>
      <c r="B47" t="s">
        <v>84</v>
      </c>
      <c r="C47" t="s">
        <v>79</v>
      </c>
      <c r="D47" t="s">
        <v>80</v>
      </c>
      <c r="F47" s="22">
        <f t="shared" si="5"/>
        <v>0</v>
      </c>
      <c r="G47" s="22">
        <f t="shared" si="5"/>
        <v>1</v>
      </c>
      <c r="H47" s="26">
        <f t="shared" si="5"/>
        <v>0</v>
      </c>
      <c r="I47">
        <f t="shared" si="5"/>
        <v>0</v>
      </c>
      <c r="J47">
        <f t="shared" si="5"/>
        <v>1</v>
      </c>
      <c r="K47">
        <f t="shared" si="5"/>
        <v>3</v>
      </c>
      <c r="L47">
        <f t="shared" si="5"/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0.67592614277964458</v>
      </c>
      <c r="Z47">
        <v>1.3606341554201209</v>
      </c>
      <c r="AA47">
        <v>1.3607725221663709</v>
      </c>
      <c r="AB47">
        <v>0.67817177440156229</v>
      </c>
      <c r="AC47">
        <v>1.393723107397091</v>
      </c>
      <c r="AD47">
        <v>0.17417316260980439</v>
      </c>
      <c r="AE47">
        <v>0.87885791165754201</v>
      </c>
      <c r="AF47">
        <v>1.382228320639115</v>
      </c>
      <c r="AG47">
        <v>1.71938895159401</v>
      </c>
      <c r="AH47">
        <v>1.262440713786054</v>
      </c>
      <c r="AI47">
        <v>3.0443942256504668</v>
      </c>
      <c r="AK47">
        <v>0.67592614277964458</v>
      </c>
      <c r="AL47">
        <v>0.43140674220630898</v>
      </c>
      <c r="AM47">
        <v>0.43305608360096809</v>
      </c>
      <c r="AN47">
        <v>0.67817177440156229</v>
      </c>
      <c r="AO47">
        <v>0.49052942179841919</v>
      </c>
      <c r="AP47">
        <v>0.17417316260980439</v>
      </c>
      <c r="AQ47">
        <v>0.36684595539700238</v>
      </c>
      <c r="AR47">
        <v>0.70942860742798075</v>
      </c>
      <c r="AS47">
        <v>0.32715992185985671</v>
      </c>
      <c r="AT47">
        <v>1.262440713786054</v>
      </c>
      <c r="AU47">
        <v>1.29708393100882</v>
      </c>
      <c r="AW47">
        <v>0.17869007660774511</v>
      </c>
      <c r="AY47">
        <f t="shared" si="3"/>
        <v>6.7968000000000004E-3</v>
      </c>
      <c r="AZ47" t="str">
        <f t="shared" si="1"/>
        <v/>
      </c>
      <c r="BA47" t="str">
        <f t="shared" si="1"/>
        <v/>
      </c>
      <c r="BB47">
        <f t="shared" si="1"/>
        <v>6.7968000000000004E-3</v>
      </c>
    </row>
    <row r="48" spans="1:54" x14ac:dyDescent="0.3">
      <c r="A48">
        <v>24</v>
      </c>
      <c r="B48" t="s">
        <v>85</v>
      </c>
      <c r="C48" t="s">
        <v>79</v>
      </c>
      <c r="D48" t="s">
        <v>80</v>
      </c>
      <c r="F48" s="22">
        <f t="shared" si="5"/>
        <v>0</v>
      </c>
      <c r="G48" s="22">
        <f t="shared" si="5"/>
        <v>0</v>
      </c>
      <c r="H48" s="26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2.1243860448012128</v>
      </c>
      <c r="Z48">
        <v>1.743260803609155</v>
      </c>
      <c r="AA48">
        <v>1.740648745384533</v>
      </c>
      <c r="AB48">
        <v>3.4562769946001941</v>
      </c>
      <c r="AC48">
        <v>1.1471088014019191</v>
      </c>
      <c r="AD48">
        <v>3.3294381968094968</v>
      </c>
      <c r="AE48">
        <v>1.615628989262041</v>
      </c>
      <c r="AF48">
        <v>4.5381545206066223</v>
      </c>
      <c r="AG48">
        <v>3.402908249478787</v>
      </c>
      <c r="AH48">
        <v>5.3003358413930979</v>
      </c>
      <c r="AI48">
        <v>3.192229383147787</v>
      </c>
      <c r="AK48">
        <v>2.1243860448012128</v>
      </c>
      <c r="AL48">
        <v>0.57940426821587609</v>
      </c>
      <c r="AM48">
        <v>0.57728583537973466</v>
      </c>
      <c r="AN48">
        <v>3.4562769946001941</v>
      </c>
      <c r="AO48">
        <v>0.39367007880937299</v>
      </c>
      <c r="AP48">
        <v>3.3294381968094968</v>
      </c>
      <c r="AQ48">
        <v>0.60989527961937706</v>
      </c>
      <c r="AR48">
        <v>2.4574788372032339</v>
      </c>
      <c r="AS48">
        <v>0.54783794217510151</v>
      </c>
      <c r="AT48">
        <v>5.3003358413930979</v>
      </c>
      <c r="AU48">
        <v>1.44229346618522</v>
      </c>
      <c r="AW48">
        <v>0.17283493638969949</v>
      </c>
      <c r="AY48">
        <f t="shared" si="3"/>
        <v>0.16646399999999989</v>
      </c>
      <c r="AZ48" t="str">
        <f t="shared" si="1"/>
        <v/>
      </c>
      <c r="BA48" t="str">
        <f t="shared" si="1"/>
        <v/>
      </c>
      <c r="BB48">
        <f t="shared" si="1"/>
        <v>0.16646399999999989</v>
      </c>
    </row>
    <row r="49" spans="1:54" x14ac:dyDescent="0.3">
      <c r="A49">
        <v>24</v>
      </c>
      <c r="B49" t="s">
        <v>86</v>
      </c>
      <c r="C49" t="s">
        <v>79</v>
      </c>
      <c r="D49" t="s">
        <v>80</v>
      </c>
      <c r="F49" s="22">
        <f t="shared" si="5"/>
        <v>0</v>
      </c>
      <c r="G49" s="22">
        <f t="shared" si="5"/>
        <v>0</v>
      </c>
      <c r="H49" s="26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5.7168354118242863</v>
      </c>
      <c r="Z49">
        <v>4.3272922285832456</v>
      </c>
      <c r="AA49">
        <v>4.3777113419375384</v>
      </c>
      <c r="AB49">
        <v>4.2012629465840288</v>
      </c>
      <c r="AC49">
        <v>2.4070393615926151</v>
      </c>
      <c r="AD49">
        <v>7.9933730095974171</v>
      </c>
      <c r="AE49">
        <v>4.4090755723882467</v>
      </c>
      <c r="AF49">
        <v>4.3847708093933759</v>
      </c>
      <c r="AG49">
        <v>3.396585251414217</v>
      </c>
      <c r="AH49">
        <v>16.255055263999381</v>
      </c>
      <c r="AI49">
        <v>8.5291605634032752</v>
      </c>
      <c r="AK49">
        <v>5.7168354118242863</v>
      </c>
      <c r="AL49">
        <v>1.280647131998558</v>
      </c>
      <c r="AM49">
        <v>1.3136691381689161</v>
      </c>
      <c r="AN49">
        <v>4.2012629465840288</v>
      </c>
      <c r="AO49">
        <v>0.69850079499883577</v>
      </c>
      <c r="AP49">
        <v>7.9933730095974171</v>
      </c>
      <c r="AQ49">
        <v>1.1011535866069611</v>
      </c>
      <c r="AR49">
        <v>2.3681915852008388</v>
      </c>
      <c r="AS49">
        <v>0.54919435959309337</v>
      </c>
      <c r="AT49">
        <v>16.255055263999381</v>
      </c>
      <c r="AU49">
        <v>4.5485912026022559</v>
      </c>
      <c r="AW49">
        <v>0.17613240499049429</v>
      </c>
      <c r="AY49">
        <f t="shared" si="3"/>
        <v>-0.17567999999999989</v>
      </c>
      <c r="AZ49" t="str">
        <f t="shared" si="1"/>
        <v/>
      </c>
      <c r="BA49">
        <f t="shared" si="1"/>
        <v>-0.17567999999999989</v>
      </c>
      <c r="BB49" t="str">
        <f t="shared" si="1"/>
        <v/>
      </c>
    </row>
    <row r="50" spans="1:54" x14ac:dyDescent="0.3">
      <c r="A50">
        <v>24</v>
      </c>
      <c r="B50" t="s">
        <v>87</v>
      </c>
      <c r="C50" t="s">
        <v>79</v>
      </c>
      <c r="D50" t="s">
        <v>80</v>
      </c>
      <c r="F50" s="22">
        <f t="shared" si="5"/>
        <v>0</v>
      </c>
      <c r="G50" s="22">
        <f t="shared" si="5"/>
        <v>1</v>
      </c>
      <c r="H50" s="26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1.588220607989933</v>
      </c>
      <c r="Z50">
        <v>1.116460578038823</v>
      </c>
      <c r="AA50">
        <v>1.1165336190140811</v>
      </c>
      <c r="AB50">
        <v>1.61790086220135</v>
      </c>
      <c r="AC50">
        <v>0.92927987502189358</v>
      </c>
      <c r="AD50">
        <v>1.1860468541970479</v>
      </c>
      <c r="AE50">
        <v>0.57624550721375267</v>
      </c>
      <c r="AF50">
        <v>1.492975046613719</v>
      </c>
      <c r="AG50">
        <v>1.7756409366033039</v>
      </c>
      <c r="AH50">
        <v>3.67967465921538</v>
      </c>
      <c r="AI50">
        <v>2.0157048238092101</v>
      </c>
      <c r="AK50">
        <v>1.588220607989933</v>
      </c>
      <c r="AL50">
        <v>0.41318312822841108</v>
      </c>
      <c r="AM50">
        <v>0.4103837706032209</v>
      </c>
      <c r="AN50">
        <v>1.61790086220135</v>
      </c>
      <c r="AO50">
        <v>0.32964318240410639</v>
      </c>
      <c r="AP50">
        <v>1.1860468541970479</v>
      </c>
      <c r="AQ50">
        <v>0.26147350044921042</v>
      </c>
      <c r="AR50">
        <v>0.77335708541795611</v>
      </c>
      <c r="AS50">
        <v>0.35394911116454753</v>
      </c>
      <c r="AT50">
        <v>3.67967465921538</v>
      </c>
      <c r="AU50">
        <v>0.96391443759202955</v>
      </c>
      <c r="AW50">
        <v>0.18089473020518201</v>
      </c>
      <c r="AY50">
        <f t="shared" si="3"/>
        <v>2.4191999999999998E-3</v>
      </c>
      <c r="AZ50">
        <f t="shared" si="1"/>
        <v>2.4191999999999998E-3</v>
      </c>
      <c r="BA50" t="str">
        <f t="shared" si="1"/>
        <v/>
      </c>
      <c r="BB50">
        <f t="shared" si="1"/>
        <v>2.4191999999999998E-3</v>
      </c>
    </row>
    <row r="51" spans="1:54" x14ac:dyDescent="0.3">
      <c r="A51">
        <v>24</v>
      </c>
      <c r="B51" t="s">
        <v>88</v>
      </c>
      <c r="C51" t="s">
        <v>89</v>
      </c>
      <c r="D51" t="s">
        <v>80</v>
      </c>
      <c r="F51" s="22">
        <f t="shared" ref="F51:L58" si="6">F703</f>
        <v>0</v>
      </c>
      <c r="G51" s="22">
        <f t="shared" si="6"/>
        <v>0</v>
      </c>
      <c r="H51" s="26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1.918850635411218</v>
      </c>
      <c r="Z51">
        <v>1.382668153801933</v>
      </c>
      <c r="AA51">
        <v>1.3763504413771439</v>
      </c>
      <c r="AB51">
        <v>2.9079386274039281</v>
      </c>
      <c r="AC51">
        <v>1.2534447896236089</v>
      </c>
      <c r="AD51">
        <v>1.5204563011997381</v>
      </c>
      <c r="AE51">
        <v>1.1345921751926651</v>
      </c>
      <c r="AF51">
        <v>1.370284883386921</v>
      </c>
      <c r="AG51">
        <v>1.9565920642460699</v>
      </c>
      <c r="AH51">
        <v>5.2738582712016067</v>
      </c>
      <c r="AI51">
        <v>2.200168941810261</v>
      </c>
      <c r="AK51">
        <v>1.918850635411218</v>
      </c>
      <c r="AL51">
        <v>0.64416149320313709</v>
      </c>
      <c r="AM51">
        <v>0.6387592301820405</v>
      </c>
      <c r="AN51">
        <v>2.9079386274039281</v>
      </c>
      <c r="AO51">
        <v>0.59197500780574042</v>
      </c>
      <c r="AP51">
        <v>1.5204563011997381</v>
      </c>
      <c r="AQ51">
        <v>0.68202636197675015</v>
      </c>
      <c r="AR51">
        <v>0.70979358819313343</v>
      </c>
      <c r="AS51">
        <v>0.42706670921761541</v>
      </c>
      <c r="AT51">
        <v>5.2738582712016067</v>
      </c>
      <c r="AU51">
        <v>1.1596587865846231</v>
      </c>
      <c r="AW51">
        <v>0.26596487682545561</v>
      </c>
      <c r="AY51">
        <f t="shared" si="3"/>
        <v>-0.1629849599999999</v>
      </c>
      <c r="AZ51" t="str">
        <f t="shared" si="1"/>
        <v/>
      </c>
      <c r="BA51">
        <f t="shared" si="1"/>
        <v>-0.1629849599999999</v>
      </c>
      <c r="BB51" t="str">
        <f t="shared" si="1"/>
        <v/>
      </c>
    </row>
    <row r="52" spans="1:54" x14ac:dyDescent="0.3">
      <c r="A52">
        <v>24</v>
      </c>
      <c r="B52" t="s">
        <v>90</v>
      </c>
      <c r="C52" t="s">
        <v>89</v>
      </c>
      <c r="D52" t="s">
        <v>80</v>
      </c>
      <c r="F52" s="22">
        <f t="shared" si="6"/>
        <v>0</v>
      </c>
      <c r="G52" s="22">
        <f t="shared" si="6"/>
        <v>1</v>
      </c>
      <c r="H52" s="26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5.6409331251867112</v>
      </c>
      <c r="Z52">
        <v>3.5467164172208872</v>
      </c>
      <c r="AA52">
        <v>3.540693389857188</v>
      </c>
      <c r="AB52">
        <v>5.9272057194029912</v>
      </c>
      <c r="AC52">
        <v>2.997677304595709</v>
      </c>
      <c r="AD52">
        <v>11.511960138601721</v>
      </c>
      <c r="AE52">
        <v>4.0073239000164902</v>
      </c>
      <c r="AF52">
        <v>4.6488622856093569</v>
      </c>
      <c r="AG52">
        <v>3.2832798922783701</v>
      </c>
      <c r="AH52">
        <v>8.9784730004146702</v>
      </c>
      <c r="AI52">
        <v>5.6282829893520114</v>
      </c>
      <c r="AK52">
        <v>5.6409331251867112</v>
      </c>
      <c r="AL52">
        <v>1.399990898824762</v>
      </c>
      <c r="AM52">
        <v>1.4096784475725139</v>
      </c>
      <c r="AN52">
        <v>5.9272057194029912</v>
      </c>
      <c r="AO52">
        <v>1.492191837809514</v>
      </c>
      <c r="AP52">
        <v>11.511960138601721</v>
      </c>
      <c r="AQ52">
        <v>1.6589445885852909</v>
      </c>
      <c r="AR52">
        <v>2.5225373466033489</v>
      </c>
      <c r="AS52">
        <v>0.63232968596275896</v>
      </c>
      <c r="AT52">
        <v>8.9784730004146702</v>
      </c>
      <c r="AU52">
        <v>3.251726053585299</v>
      </c>
      <c r="AW52">
        <v>0.27396118619944898</v>
      </c>
      <c r="AY52">
        <f t="shared" si="3"/>
        <v>-5.1839999999999997E-2</v>
      </c>
      <c r="AZ52" t="str">
        <f t="shared" si="1"/>
        <v/>
      </c>
      <c r="BA52">
        <f t="shared" si="1"/>
        <v>-5.1839999999999997E-2</v>
      </c>
      <c r="BB52" t="str">
        <f t="shared" si="1"/>
        <v/>
      </c>
    </row>
    <row r="53" spans="1:54" x14ac:dyDescent="0.3">
      <c r="A53">
        <v>24</v>
      </c>
      <c r="B53" t="s">
        <v>91</v>
      </c>
      <c r="C53" t="s">
        <v>89</v>
      </c>
      <c r="D53" t="s">
        <v>80</v>
      </c>
      <c r="F53" s="22">
        <f t="shared" si="6"/>
        <v>0</v>
      </c>
      <c r="G53" s="22">
        <f t="shared" si="6"/>
        <v>1</v>
      </c>
      <c r="H53" s="26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2.6564867034088819</v>
      </c>
      <c r="Z53">
        <v>1.618412725196686</v>
      </c>
      <c r="AA53">
        <v>1.5962196041480641</v>
      </c>
      <c r="AB53">
        <v>3.0329234963923231</v>
      </c>
      <c r="AC53">
        <v>1.3745451684051659</v>
      </c>
      <c r="AD53">
        <v>3.5340914125903509</v>
      </c>
      <c r="AE53">
        <v>1.2198617112357171</v>
      </c>
      <c r="AF53">
        <v>4.4905014236457648</v>
      </c>
      <c r="AG53">
        <v>3.1318158169393429</v>
      </c>
      <c r="AH53">
        <v>6.3614005369949158</v>
      </c>
      <c r="AI53">
        <v>2.9119166313903411</v>
      </c>
      <c r="AK53">
        <v>2.6564867034088819</v>
      </c>
      <c r="AL53">
        <v>0.59165258837165313</v>
      </c>
      <c r="AM53">
        <v>0.58193712900392713</v>
      </c>
      <c r="AN53">
        <v>3.0329234963923231</v>
      </c>
      <c r="AO53">
        <v>0.56612599299405697</v>
      </c>
      <c r="AP53">
        <v>3.5340914125903509</v>
      </c>
      <c r="AQ53">
        <v>0.5334870920167305</v>
      </c>
      <c r="AR53">
        <v>2.4198196116369219</v>
      </c>
      <c r="AS53">
        <v>0.59449780998984347</v>
      </c>
      <c r="AT53">
        <v>6.3614005369949158</v>
      </c>
      <c r="AU53">
        <v>1.379817806801293</v>
      </c>
      <c r="AW53">
        <v>0.27055831259349361</v>
      </c>
      <c r="AY53">
        <f t="shared" si="3"/>
        <v>0.79487999999999981</v>
      </c>
      <c r="AZ53">
        <f t="shared" si="1"/>
        <v>0.79487999999999981</v>
      </c>
      <c r="BA53" t="str">
        <f t="shared" si="1"/>
        <v/>
      </c>
      <c r="BB53">
        <f t="shared" si="1"/>
        <v>0.79487999999999981</v>
      </c>
    </row>
    <row r="54" spans="1:54" x14ac:dyDescent="0.3">
      <c r="A54">
        <v>24</v>
      </c>
      <c r="B54" t="s">
        <v>92</v>
      </c>
      <c r="C54" t="s">
        <v>89</v>
      </c>
      <c r="D54" t="s">
        <v>80</v>
      </c>
      <c r="F54" s="22">
        <f t="shared" si="6"/>
        <v>0</v>
      </c>
      <c r="G54" s="22">
        <f t="shared" si="6"/>
        <v>0</v>
      </c>
      <c r="H54" s="26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0.86007079039700329</v>
      </c>
      <c r="Z54">
        <v>1.201923778792843</v>
      </c>
      <c r="AA54">
        <v>1.193269603804219</v>
      </c>
      <c r="AB54">
        <v>0.8570439752016682</v>
      </c>
      <c r="AC54">
        <v>0.92608525740215553</v>
      </c>
      <c r="AD54">
        <v>0.34934872440062459</v>
      </c>
      <c r="AE54">
        <v>0.66411074842326345</v>
      </c>
      <c r="AF54">
        <v>1.5616022404050449</v>
      </c>
      <c r="AG54">
        <v>2.012353110860567</v>
      </c>
      <c r="AH54">
        <v>1.9083906523883341</v>
      </c>
      <c r="AI54">
        <v>1.8589935550116929</v>
      </c>
      <c r="AK54">
        <v>0.86007079039700329</v>
      </c>
      <c r="AL54">
        <v>0.48026987701887258</v>
      </c>
      <c r="AM54">
        <v>0.46796961079817267</v>
      </c>
      <c r="AN54">
        <v>0.8570439752016682</v>
      </c>
      <c r="AO54">
        <v>0.4152863057970535</v>
      </c>
      <c r="AP54">
        <v>0.34934872440062459</v>
      </c>
      <c r="AQ54">
        <v>0.35688294438878071</v>
      </c>
      <c r="AR54">
        <v>0.81735321619780732</v>
      </c>
      <c r="AS54">
        <v>0.44247067202813922</v>
      </c>
      <c r="AT54">
        <v>1.9083906523883341</v>
      </c>
      <c r="AU54">
        <v>0.938465189607814</v>
      </c>
      <c r="AW54">
        <v>0.27119113060180089</v>
      </c>
      <c r="AY54">
        <f t="shared" si="3"/>
        <v>-0.58005503999999974</v>
      </c>
      <c r="AZ54" t="str">
        <f t="shared" si="1"/>
        <v/>
      </c>
      <c r="BA54">
        <f t="shared" si="1"/>
        <v>-0.58005503999999974</v>
      </c>
      <c r="BB54" t="str">
        <f t="shared" si="1"/>
        <v/>
      </c>
    </row>
    <row r="55" spans="1:54" x14ac:dyDescent="0.3">
      <c r="A55">
        <v>24</v>
      </c>
      <c r="B55" t="s">
        <v>93</v>
      </c>
      <c r="C55" t="s">
        <v>89</v>
      </c>
      <c r="D55" t="s">
        <v>80</v>
      </c>
      <c r="F55" s="22">
        <f t="shared" si="6"/>
        <v>0</v>
      </c>
      <c r="G55" s="22">
        <f t="shared" si="6"/>
        <v>1</v>
      </c>
      <c r="H55" s="26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0.68047908279113467</v>
      </c>
      <c r="Z55">
        <v>1.447477073583286</v>
      </c>
      <c r="AA55">
        <v>1.421818863996305</v>
      </c>
      <c r="AB55">
        <v>0.6714671196008567</v>
      </c>
      <c r="AC55">
        <v>1.0797958874143661</v>
      </c>
      <c r="AD55">
        <v>0.1787083590170368</v>
      </c>
      <c r="AE55">
        <v>0.90300011846702544</v>
      </c>
      <c r="AF55">
        <v>1.385708540002816</v>
      </c>
      <c r="AG55">
        <v>1.9657180687179789</v>
      </c>
      <c r="AH55">
        <v>1.257478219992481</v>
      </c>
      <c r="AI55">
        <v>2.5773318087682129</v>
      </c>
      <c r="AK55">
        <v>0.68047908279113467</v>
      </c>
      <c r="AL55">
        <v>0.52054623500443997</v>
      </c>
      <c r="AM55">
        <v>0.50176936101634051</v>
      </c>
      <c r="AN55">
        <v>0.6714671196008567</v>
      </c>
      <c r="AO55">
        <v>0.42363733259844588</v>
      </c>
      <c r="AP55">
        <v>0.1787083590170368</v>
      </c>
      <c r="AQ55">
        <v>0.42330923641566193</v>
      </c>
      <c r="AR55">
        <v>0.7220061018015258</v>
      </c>
      <c r="AS55">
        <v>0.42910451237112279</v>
      </c>
      <c r="AT55">
        <v>1.257478219992481</v>
      </c>
      <c r="AU55">
        <v>1.1504934216034599</v>
      </c>
      <c r="AW55">
        <v>0.27143523800186808</v>
      </c>
      <c r="AY55">
        <f t="shared" si="3"/>
        <v>-0.58005503999999974</v>
      </c>
      <c r="AZ55" t="str">
        <f t="shared" si="1"/>
        <v/>
      </c>
      <c r="BA55">
        <f t="shared" si="1"/>
        <v>-0.58005503999999974</v>
      </c>
      <c r="BB55" t="str">
        <f t="shared" si="1"/>
        <v/>
      </c>
    </row>
    <row r="56" spans="1:54" x14ac:dyDescent="0.3">
      <c r="A56">
        <v>24</v>
      </c>
      <c r="B56" t="s">
        <v>94</v>
      </c>
      <c r="C56" t="s">
        <v>89</v>
      </c>
      <c r="D56" t="s">
        <v>80</v>
      </c>
      <c r="F56" s="22">
        <f t="shared" si="6"/>
        <v>0</v>
      </c>
      <c r="G56" s="22">
        <f t="shared" si="6"/>
        <v>0</v>
      </c>
      <c r="H56" s="26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2.201085966615937</v>
      </c>
      <c r="Z56">
        <v>1.5400462601450271</v>
      </c>
      <c r="AA56">
        <v>1.5126566993654711</v>
      </c>
      <c r="AB56">
        <v>3.4981983134057368</v>
      </c>
      <c r="AC56">
        <v>1.05383034501574</v>
      </c>
      <c r="AD56">
        <v>3.44698818140896</v>
      </c>
      <c r="AE56">
        <v>1.3292308015632439</v>
      </c>
      <c r="AF56">
        <v>4.6299106023972856</v>
      </c>
      <c r="AG56">
        <v>3.2033557045739141</v>
      </c>
      <c r="AH56">
        <v>5.2428343464038338</v>
      </c>
      <c r="AI56">
        <v>2.637211021804251</v>
      </c>
      <c r="AK56">
        <v>2.201085966615937</v>
      </c>
      <c r="AL56">
        <v>0.55321438940009104</v>
      </c>
      <c r="AM56">
        <v>0.53765421379357581</v>
      </c>
      <c r="AN56">
        <v>3.4981983134057368</v>
      </c>
      <c r="AO56">
        <v>0.42956119038281032</v>
      </c>
      <c r="AP56">
        <v>3.44698818140896</v>
      </c>
      <c r="AQ56">
        <v>0.56617074820678681</v>
      </c>
      <c r="AR56">
        <v>2.50488229180919</v>
      </c>
      <c r="AS56">
        <v>0.60231137812370439</v>
      </c>
      <c r="AT56">
        <v>5.2428343464038338</v>
      </c>
      <c r="AU56">
        <v>1.1948239153833129</v>
      </c>
      <c r="AW56">
        <v>0.27383713480085131</v>
      </c>
      <c r="AY56">
        <f t="shared" si="3"/>
        <v>0.79487999999999981</v>
      </c>
      <c r="AZ56">
        <f t="shared" si="1"/>
        <v>0.79487999999999981</v>
      </c>
      <c r="BA56" t="str">
        <f t="shared" si="1"/>
        <v/>
      </c>
      <c r="BB56">
        <f t="shared" si="1"/>
        <v>0.79487999999999981</v>
      </c>
    </row>
    <row r="57" spans="1:54" x14ac:dyDescent="0.3">
      <c r="A57">
        <v>24</v>
      </c>
      <c r="B57" t="s">
        <v>95</v>
      </c>
      <c r="C57" t="s">
        <v>89</v>
      </c>
      <c r="D57" t="s">
        <v>80</v>
      </c>
      <c r="F57" s="22">
        <f t="shared" si="6"/>
        <v>0</v>
      </c>
      <c r="G57" s="22">
        <f t="shared" si="6"/>
        <v>0</v>
      </c>
      <c r="H57" s="26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5.6394079314079137</v>
      </c>
      <c r="Z57">
        <v>3.6997599229682239</v>
      </c>
      <c r="AA57">
        <v>3.6590478854137469</v>
      </c>
      <c r="AB57">
        <v>4.2357134791905988</v>
      </c>
      <c r="AC57">
        <v>2.2897945707838518</v>
      </c>
      <c r="AD57">
        <v>7.9148535917862306</v>
      </c>
      <c r="AE57">
        <v>3.5930615797755312</v>
      </c>
      <c r="AF57">
        <v>4.3384990540216677</v>
      </c>
      <c r="AG57">
        <v>3.1112114816554821</v>
      </c>
      <c r="AH57">
        <v>15.96682547939708</v>
      </c>
      <c r="AI57">
        <v>5.7543473268393424</v>
      </c>
      <c r="AK57">
        <v>5.6394079314079137</v>
      </c>
      <c r="AL57">
        <v>1.454866405786015</v>
      </c>
      <c r="AM57">
        <v>1.4490129626123229</v>
      </c>
      <c r="AN57">
        <v>4.2357134791905988</v>
      </c>
      <c r="AO57">
        <v>0.99887248779414217</v>
      </c>
      <c r="AP57">
        <v>7.9148535917862306</v>
      </c>
      <c r="AQ57">
        <v>1.2596526740235281</v>
      </c>
      <c r="AR57">
        <v>2.3407935678143992</v>
      </c>
      <c r="AS57">
        <v>0.59693452259525659</v>
      </c>
      <c r="AT57">
        <v>15.96682547939708</v>
      </c>
      <c r="AU57">
        <v>3.0117377056158152</v>
      </c>
      <c r="AW57">
        <v>0.26700998239684848</v>
      </c>
      <c r="AY57">
        <f t="shared" si="3"/>
        <v>-5.1839999999999997E-2</v>
      </c>
      <c r="AZ57" t="str">
        <f t="shared" si="1"/>
        <v/>
      </c>
      <c r="BA57">
        <f t="shared" si="1"/>
        <v>-5.1839999999999997E-2</v>
      </c>
      <c r="BB57" t="str">
        <f t="shared" si="1"/>
        <v/>
      </c>
    </row>
    <row r="58" spans="1:54" x14ac:dyDescent="0.3">
      <c r="A58">
        <v>24</v>
      </c>
      <c r="B58" t="s">
        <v>96</v>
      </c>
      <c r="C58" t="s">
        <v>89</v>
      </c>
      <c r="D58" t="s">
        <v>80</v>
      </c>
      <c r="F58" s="22">
        <f t="shared" si="6"/>
        <v>0</v>
      </c>
      <c r="G58" s="22">
        <f t="shared" si="6"/>
        <v>1</v>
      </c>
      <c r="H58" s="26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1.5941969590028751</v>
      </c>
      <c r="Z58">
        <v>1.3454490254516711</v>
      </c>
      <c r="AA58">
        <v>1.326440163387451</v>
      </c>
      <c r="AB58">
        <v>1.6168305369967131</v>
      </c>
      <c r="AC58">
        <v>1.1230372715916019</v>
      </c>
      <c r="AD58">
        <v>1.164485089783557</v>
      </c>
      <c r="AE58">
        <v>0.7997415696387179</v>
      </c>
      <c r="AF58">
        <v>1.4887326450552789</v>
      </c>
      <c r="AG58">
        <v>1.9286938558798279</v>
      </c>
      <c r="AH58">
        <v>3.6520125315873879</v>
      </c>
      <c r="AI58">
        <v>2.3078962457831951</v>
      </c>
      <c r="AK58">
        <v>1.5941969590028751</v>
      </c>
      <c r="AL58">
        <v>0.51281306500313806</v>
      </c>
      <c r="AM58">
        <v>0.49964375200215733</v>
      </c>
      <c r="AN58">
        <v>1.6168305369967131</v>
      </c>
      <c r="AO58">
        <v>0.47830656479927708</v>
      </c>
      <c r="AP58">
        <v>1.164485089783557</v>
      </c>
      <c r="AQ58">
        <v>0.40859645562013608</v>
      </c>
      <c r="AR58">
        <v>0.77594867325387895</v>
      </c>
      <c r="AS58">
        <v>0.41951968884095547</v>
      </c>
      <c r="AT58">
        <v>3.6520125315873879</v>
      </c>
      <c r="AU58">
        <v>1.0664442575769499</v>
      </c>
      <c r="AW58">
        <v>0.26724398221122098</v>
      </c>
      <c r="AY58">
        <f t="shared" si="3"/>
        <v>-0.1629849599999999</v>
      </c>
      <c r="AZ58" t="str">
        <f t="shared" si="1"/>
        <v/>
      </c>
      <c r="BA58">
        <f t="shared" si="1"/>
        <v>-0.1629849599999999</v>
      </c>
      <c r="BB58" t="str">
        <f t="shared" si="1"/>
        <v/>
      </c>
    </row>
    <row r="59" spans="1:54" x14ac:dyDescent="0.3">
      <c r="F59" s="22"/>
      <c r="G59" s="22"/>
      <c r="H59" s="26"/>
    </row>
    <row r="60" spans="1:54" x14ac:dyDescent="0.3">
      <c r="F60" s="22"/>
      <c r="G60" s="22"/>
      <c r="H60" s="26"/>
    </row>
    <row r="61" spans="1:54" x14ac:dyDescent="0.3">
      <c r="F61" s="22"/>
      <c r="G61" s="22"/>
      <c r="H61" s="26"/>
    </row>
    <row r="62" spans="1:54" x14ac:dyDescent="0.3">
      <c r="F62" s="22"/>
      <c r="G62" s="22"/>
      <c r="H62" s="26"/>
    </row>
    <row r="63" spans="1:54" x14ac:dyDescent="0.3">
      <c r="F63" s="22"/>
      <c r="G63" s="22"/>
      <c r="H63" s="26"/>
    </row>
    <row r="64" spans="1:54" x14ac:dyDescent="0.3">
      <c r="F64" s="22"/>
      <c r="G64" s="22"/>
      <c r="H64" s="26"/>
    </row>
    <row r="65" spans="6:8" x14ac:dyDescent="0.3">
      <c r="F65" s="22"/>
      <c r="G65" s="22"/>
      <c r="H65" s="26"/>
    </row>
    <row r="66" spans="6:8" x14ac:dyDescent="0.3">
      <c r="F66" s="22"/>
      <c r="G66" s="22"/>
      <c r="H66" s="26"/>
    </row>
    <row r="67" spans="6:8" x14ac:dyDescent="0.3">
      <c r="F67" s="22"/>
      <c r="G67" s="22"/>
      <c r="H67" s="26"/>
    </row>
    <row r="68" spans="6:8" x14ac:dyDescent="0.3">
      <c r="F68" s="22"/>
      <c r="G68" s="22"/>
      <c r="H68" s="26"/>
    </row>
    <row r="69" spans="6:8" x14ac:dyDescent="0.3">
      <c r="F69" s="22"/>
      <c r="G69" s="22"/>
      <c r="H69" s="26"/>
    </row>
    <row r="70" spans="6:8" x14ac:dyDescent="0.3">
      <c r="F70" s="22"/>
      <c r="G70" s="22"/>
      <c r="H70" s="26"/>
    </row>
    <row r="71" spans="6:8" x14ac:dyDescent="0.3">
      <c r="F71" s="22"/>
      <c r="G71" s="22"/>
      <c r="H71" s="26"/>
    </row>
    <row r="72" spans="6:8" x14ac:dyDescent="0.3">
      <c r="F72" s="22"/>
      <c r="G72" s="22"/>
      <c r="H72" s="26"/>
    </row>
    <row r="73" spans="6:8" x14ac:dyDescent="0.3">
      <c r="F73" s="22"/>
      <c r="G73" s="22"/>
      <c r="H73" s="26"/>
    </row>
    <row r="74" spans="6:8" x14ac:dyDescent="0.3">
      <c r="F74" s="22"/>
      <c r="G74" s="22"/>
      <c r="H74" s="26"/>
    </row>
    <row r="75" spans="6:8" x14ac:dyDescent="0.3">
      <c r="F75" s="22"/>
      <c r="G75" s="22"/>
      <c r="H75" s="26"/>
    </row>
    <row r="76" spans="6:8" x14ac:dyDescent="0.3">
      <c r="F76" s="22"/>
      <c r="G76" s="22"/>
      <c r="H76" s="26"/>
    </row>
    <row r="77" spans="6:8" x14ac:dyDescent="0.3">
      <c r="F77" s="22"/>
      <c r="G77" s="22"/>
      <c r="H77" s="26"/>
    </row>
    <row r="78" spans="6:8" x14ac:dyDescent="0.3">
      <c r="F78" s="22"/>
      <c r="G78" s="22"/>
      <c r="H78" s="26"/>
    </row>
    <row r="79" spans="6:8" x14ac:dyDescent="0.3">
      <c r="F79" s="22"/>
      <c r="G79" s="22"/>
      <c r="H79" s="26"/>
    </row>
    <row r="80" spans="6:8" x14ac:dyDescent="0.3">
      <c r="F80" s="22"/>
      <c r="G80" s="22"/>
      <c r="H80" s="26"/>
    </row>
    <row r="81" spans="6:8" x14ac:dyDescent="0.3">
      <c r="F81" s="22"/>
      <c r="G81" s="22"/>
      <c r="H81" s="26"/>
    </row>
    <row r="82" spans="6:8" x14ac:dyDescent="0.3">
      <c r="F82" s="22"/>
      <c r="G82" s="22"/>
      <c r="H82" s="26"/>
    </row>
    <row r="83" spans="6:8" x14ac:dyDescent="0.3">
      <c r="F83" s="22"/>
      <c r="G83" s="22"/>
      <c r="H83" s="26"/>
    </row>
    <row r="84" spans="6:8" x14ac:dyDescent="0.3">
      <c r="F84" s="22"/>
      <c r="G84" s="22"/>
      <c r="H84" s="26"/>
    </row>
    <row r="85" spans="6:8" x14ac:dyDescent="0.3">
      <c r="F85" s="22"/>
      <c r="G85" s="22"/>
      <c r="H85" s="26"/>
    </row>
    <row r="86" spans="6:8" x14ac:dyDescent="0.3">
      <c r="F86" s="22"/>
      <c r="G86" s="22"/>
      <c r="H86" s="26"/>
    </row>
    <row r="87" spans="6:8" x14ac:dyDescent="0.3">
      <c r="F87" s="22"/>
      <c r="G87" s="22"/>
      <c r="H87" s="26"/>
    </row>
    <row r="88" spans="6:8" x14ac:dyDescent="0.3">
      <c r="F88" s="22"/>
      <c r="G88" s="22"/>
      <c r="H88" s="26"/>
    </row>
    <row r="89" spans="6:8" x14ac:dyDescent="0.3">
      <c r="F89" s="22"/>
      <c r="G89" s="22"/>
      <c r="H89" s="26"/>
    </row>
    <row r="90" spans="6:8" x14ac:dyDescent="0.3">
      <c r="F90" s="22"/>
      <c r="G90" s="22"/>
      <c r="H90" s="26"/>
    </row>
    <row r="91" spans="6:8" x14ac:dyDescent="0.3">
      <c r="F91" s="22"/>
      <c r="G91" s="22"/>
      <c r="H91" s="26"/>
    </row>
    <row r="92" spans="6:8" x14ac:dyDescent="0.3">
      <c r="F92" s="22"/>
      <c r="G92" s="22"/>
      <c r="H92" s="26"/>
    </row>
    <row r="93" spans="6:8" x14ac:dyDescent="0.3">
      <c r="F93" s="22"/>
      <c r="G93" s="22"/>
      <c r="H93" s="26"/>
    </row>
    <row r="94" spans="6:8" x14ac:dyDescent="0.3">
      <c r="F94" s="22"/>
      <c r="G94" s="22"/>
      <c r="H94" s="26"/>
    </row>
    <row r="95" spans="6:8" x14ac:dyDescent="0.3">
      <c r="F95" s="22"/>
      <c r="G95" s="22"/>
      <c r="H95" s="26"/>
    </row>
    <row r="96" spans="6:8" x14ac:dyDescent="0.3">
      <c r="F96" s="22"/>
      <c r="G96" s="22"/>
      <c r="H96" s="26"/>
    </row>
    <row r="97" spans="6:8" x14ac:dyDescent="0.3">
      <c r="F97" s="22"/>
      <c r="G97" s="22"/>
      <c r="H97" s="26"/>
    </row>
    <row r="98" spans="6:8" x14ac:dyDescent="0.3">
      <c r="F98" s="22"/>
      <c r="G98" s="22"/>
      <c r="H98" s="26"/>
    </row>
    <row r="99" spans="6:8" x14ac:dyDescent="0.3">
      <c r="F99" s="22"/>
      <c r="G99" s="22"/>
      <c r="H99" s="26"/>
    </row>
    <row r="100" spans="6:8" x14ac:dyDescent="0.3">
      <c r="F100" s="22"/>
      <c r="G100" s="22"/>
      <c r="H100" s="26"/>
    </row>
    <row r="101" spans="6:8" x14ac:dyDescent="0.3">
      <c r="F101" s="22"/>
      <c r="G101" s="22"/>
      <c r="H101" s="26"/>
    </row>
    <row r="102" spans="6:8" x14ac:dyDescent="0.3">
      <c r="F102" s="22"/>
      <c r="G102" s="22"/>
      <c r="H102" s="26"/>
    </row>
    <row r="103" spans="6:8" x14ac:dyDescent="0.3">
      <c r="F103" s="22"/>
      <c r="G103" s="22"/>
      <c r="H103" s="26"/>
    </row>
    <row r="104" spans="6:8" x14ac:dyDescent="0.3">
      <c r="F104" s="22"/>
      <c r="G104" s="22"/>
      <c r="H104" s="26"/>
    </row>
    <row r="105" spans="6:8" x14ac:dyDescent="0.3">
      <c r="F105" s="22"/>
      <c r="G105" s="22"/>
      <c r="H105" s="26"/>
    </row>
    <row r="106" spans="6:8" x14ac:dyDescent="0.3">
      <c r="F106" s="22"/>
      <c r="G106" s="22"/>
      <c r="H106" s="26"/>
    </row>
    <row r="107" spans="6:8" x14ac:dyDescent="0.3">
      <c r="F107" s="22"/>
      <c r="G107" s="22"/>
      <c r="H107" s="26"/>
    </row>
    <row r="108" spans="6:8" x14ac:dyDescent="0.3">
      <c r="F108" s="22"/>
      <c r="G108" s="22"/>
      <c r="H108" s="26"/>
    </row>
    <row r="109" spans="6:8" x14ac:dyDescent="0.3">
      <c r="F109" s="22"/>
      <c r="G109" s="22"/>
      <c r="H109" s="26"/>
    </row>
    <row r="110" spans="6:8" x14ac:dyDescent="0.3">
      <c r="F110" s="22"/>
      <c r="G110" s="22"/>
      <c r="H110" s="26"/>
    </row>
    <row r="111" spans="6:8" x14ac:dyDescent="0.3">
      <c r="F111" s="22"/>
      <c r="G111" s="22"/>
      <c r="H111" s="26"/>
    </row>
    <row r="112" spans="6:8" x14ac:dyDescent="0.3">
      <c r="F112" s="22"/>
      <c r="G112" s="22"/>
      <c r="H112" s="26"/>
    </row>
    <row r="113" spans="6:8" x14ac:dyDescent="0.3">
      <c r="F113" s="22"/>
      <c r="G113" s="22"/>
      <c r="H113" s="26"/>
    </row>
    <row r="114" spans="6:8" x14ac:dyDescent="0.3">
      <c r="F114" s="22"/>
      <c r="G114" s="22"/>
      <c r="H114" s="26"/>
    </row>
    <row r="115" spans="6:8" x14ac:dyDescent="0.3">
      <c r="F115" s="22"/>
      <c r="G115" s="22"/>
      <c r="H115" s="26"/>
    </row>
    <row r="116" spans="6:8" x14ac:dyDescent="0.3">
      <c r="F116" s="22"/>
      <c r="G116" s="22"/>
      <c r="H116" s="26"/>
    </row>
    <row r="117" spans="6:8" x14ac:dyDescent="0.3">
      <c r="F117" s="22"/>
      <c r="G117" s="22"/>
      <c r="H117" s="26"/>
    </row>
    <row r="118" spans="6:8" x14ac:dyDescent="0.3">
      <c r="F118" s="22"/>
      <c r="G118" s="22"/>
      <c r="H118" s="26"/>
    </row>
    <row r="119" spans="6:8" x14ac:dyDescent="0.3">
      <c r="F119" s="22"/>
      <c r="G119" s="22"/>
      <c r="H119" s="26"/>
    </row>
    <row r="120" spans="6:8" x14ac:dyDescent="0.3">
      <c r="F120" s="22"/>
      <c r="G120" s="22"/>
      <c r="H120" s="26"/>
    </row>
    <row r="121" spans="6:8" x14ac:dyDescent="0.3">
      <c r="F121" s="22"/>
      <c r="G121" s="22"/>
      <c r="H121" s="26"/>
    </row>
    <row r="122" spans="6:8" x14ac:dyDescent="0.3">
      <c r="F122" s="22"/>
      <c r="G122" s="22"/>
      <c r="H122" s="26"/>
    </row>
    <row r="123" spans="6:8" x14ac:dyDescent="0.3">
      <c r="F123" s="22"/>
      <c r="G123" s="22"/>
      <c r="H123" s="26"/>
    </row>
    <row r="124" spans="6:8" x14ac:dyDescent="0.3">
      <c r="F124" s="22"/>
      <c r="G124" s="22"/>
      <c r="H124" s="26"/>
    </row>
    <row r="125" spans="6:8" x14ac:dyDescent="0.3">
      <c r="F125" s="22"/>
      <c r="G125" s="22"/>
      <c r="H125" s="26"/>
    </row>
    <row r="126" spans="6:8" x14ac:dyDescent="0.3">
      <c r="F126" s="22"/>
      <c r="G126" s="22"/>
      <c r="H126" s="26"/>
    </row>
    <row r="127" spans="6:8" x14ac:dyDescent="0.3">
      <c r="F127" s="22"/>
      <c r="G127" s="22"/>
      <c r="H127" s="26"/>
    </row>
    <row r="128" spans="6:8" x14ac:dyDescent="0.3">
      <c r="F128" s="22"/>
      <c r="G128" s="22"/>
      <c r="H128" s="26"/>
    </row>
    <row r="129" spans="6:8" x14ac:dyDescent="0.3">
      <c r="F129" s="22"/>
      <c r="G129" s="22"/>
      <c r="H129" s="26"/>
    </row>
    <row r="130" spans="6:8" x14ac:dyDescent="0.3">
      <c r="F130" s="22"/>
      <c r="G130" s="22"/>
      <c r="H130" s="26"/>
    </row>
    <row r="131" spans="6:8" x14ac:dyDescent="0.3">
      <c r="F131" s="22"/>
      <c r="G131" s="22"/>
      <c r="H131" s="26"/>
    </row>
    <row r="132" spans="6:8" x14ac:dyDescent="0.3">
      <c r="F132" s="22"/>
      <c r="G132" s="22"/>
      <c r="H132" s="26"/>
    </row>
    <row r="133" spans="6:8" x14ac:dyDescent="0.3">
      <c r="F133" s="22"/>
      <c r="G133" s="22"/>
      <c r="H133" s="26"/>
    </row>
    <row r="134" spans="6:8" x14ac:dyDescent="0.3">
      <c r="F134" s="22"/>
      <c r="G134" s="22"/>
      <c r="H134" s="26"/>
    </row>
    <row r="135" spans="6:8" x14ac:dyDescent="0.3">
      <c r="F135" s="22"/>
      <c r="G135" s="22"/>
      <c r="H135" s="26"/>
    </row>
    <row r="136" spans="6:8" x14ac:dyDescent="0.3">
      <c r="F136" s="22"/>
      <c r="G136" s="22"/>
      <c r="H136" s="26"/>
    </row>
    <row r="137" spans="6:8" x14ac:dyDescent="0.3">
      <c r="F137" s="22"/>
      <c r="G137" s="22"/>
      <c r="H137" s="26"/>
    </row>
    <row r="138" spans="6:8" x14ac:dyDescent="0.3">
      <c r="F138" s="22"/>
      <c r="G138" s="22"/>
      <c r="H138" s="26"/>
    </row>
    <row r="139" spans="6:8" x14ac:dyDescent="0.3">
      <c r="F139" s="22"/>
      <c r="G139" s="22"/>
      <c r="H139" s="26"/>
    </row>
    <row r="140" spans="6:8" x14ac:dyDescent="0.3">
      <c r="F140" s="22"/>
      <c r="G140" s="22"/>
      <c r="H140" s="26"/>
    </row>
    <row r="141" spans="6:8" x14ac:dyDescent="0.3">
      <c r="F141" s="22"/>
      <c r="G141" s="22"/>
      <c r="H141" s="26"/>
    </row>
    <row r="142" spans="6:8" x14ac:dyDescent="0.3">
      <c r="F142" s="22"/>
      <c r="G142" s="22"/>
      <c r="H142" s="26"/>
    </row>
    <row r="143" spans="6:8" x14ac:dyDescent="0.3">
      <c r="F143" s="22"/>
      <c r="G143" s="22"/>
      <c r="H143" s="26"/>
    </row>
    <row r="144" spans="6:8" x14ac:dyDescent="0.3">
      <c r="F144" s="22"/>
      <c r="G144" s="22"/>
      <c r="H144" s="26"/>
    </row>
    <row r="145" spans="6:8" x14ac:dyDescent="0.3">
      <c r="F145" s="22"/>
      <c r="G145" s="22"/>
      <c r="H145" s="26"/>
    </row>
    <row r="146" spans="6:8" x14ac:dyDescent="0.3">
      <c r="F146" s="22"/>
      <c r="G146" s="22"/>
      <c r="H146" s="26"/>
    </row>
    <row r="147" spans="6:8" x14ac:dyDescent="0.3">
      <c r="F147" s="22"/>
      <c r="G147" s="22"/>
      <c r="H147" s="26"/>
    </row>
    <row r="148" spans="6:8" x14ac:dyDescent="0.3">
      <c r="F148" s="22"/>
      <c r="G148" s="22"/>
      <c r="H148" s="26"/>
    </row>
    <row r="149" spans="6:8" x14ac:dyDescent="0.3">
      <c r="F149" s="22"/>
      <c r="G149" s="22"/>
      <c r="H149" s="26"/>
    </row>
    <row r="150" spans="6:8" x14ac:dyDescent="0.3">
      <c r="F150" s="22"/>
      <c r="G150" s="22"/>
      <c r="H150" s="26"/>
    </row>
    <row r="151" spans="6:8" x14ac:dyDescent="0.3">
      <c r="F151" s="22"/>
      <c r="G151" s="22"/>
      <c r="H151" s="26"/>
    </row>
    <row r="152" spans="6:8" x14ac:dyDescent="0.3">
      <c r="F152" s="22"/>
      <c r="G152" s="22"/>
      <c r="H152" s="26"/>
    </row>
    <row r="153" spans="6:8" x14ac:dyDescent="0.3">
      <c r="F153" s="22"/>
      <c r="G153" s="22"/>
      <c r="H153" s="26"/>
    </row>
    <row r="154" spans="6:8" x14ac:dyDescent="0.3">
      <c r="F154" s="22"/>
      <c r="G154" s="22"/>
      <c r="H154" s="26"/>
    </row>
    <row r="155" spans="6:8" x14ac:dyDescent="0.3">
      <c r="F155" s="22"/>
      <c r="G155" s="22"/>
      <c r="H155" s="26"/>
    </row>
    <row r="156" spans="6:8" x14ac:dyDescent="0.3">
      <c r="F156" s="22"/>
      <c r="G156" s="22"/>
      <c r="H156" s="26"/>
    </row>
    <row r="157" spans="6:8" x14ac:dyDescent="0.3">
      <c r="F157" s="22"/>
      <c r="G157" s="22"/>
      <c r="H157" s="26"/>
    </row>
    <row r="158" spans="6:8" x14ac:dyDescent="0.3">
      <c r="F158" s="22"/>
      <c r="G158" s="22"/>
      <c r="H158" s="26"/>
    </row>
    <row r="159" spans="6:8" x14ac:dyDescent="0.3">
      <c r="F159" s="22"/>
      <c r="G159" s="22"/>
      <c r="H159" s="26"/>
    </row>
    <row r="160" spans="6:8" x14ac:dyDescent="0.3">
      <c r="F160" s="22"/>
      <c r="G160" s="22"/>
      <c r="H160" s="26"/>
    </row>
    <row r="161" spans="6:8" x14ac:dyDescent="0.3">
      <c r="F161" s="22"/>
      <c r="G161" s="22"/>
      <c r="H161" s="26"/>
    </row>
    <row r="162" spans="6:8" x14ac:dyDescent="0.3">
      <c r="F162" s="22"/>
      <c r="G162" s="22"/>
      <c r="H162" s="26"/>
    </row>
    <row r="163" spans="6:8" x14ac:dyDescent="0.3">
      <c r="F163" s="22"/>
      <c r="G163" s="22"/>
      <c r="H163" s="26"/>
    </row>
    <row r="164" spans="6:8" x14ac:dyDescent="0.3">
      <c r="F164" s="22"/>
      <c r="G164" s="22"/>
      <c r="H164" s="26"/>
    </row>
    <row r="165" spans="6:8" x14ac:dyDescent="0.3">
      <c r="F165" s="22"/>
      <c r="G165" s="22"/>
      <c r="H165" s="26"/>
    </row>
    <row r="166" spans="6:8" x14ac:dyDescent="0.3">
      <c r="F166" s="22"/>
      <c r="G166" s="22"/>
      <c r="H166" s="26"/>
    </row>
    <row r="167" spans="6:8" x14ac:dyDescent="0.3">
      <c r="F167" s="22"/>
      <c r="G167" s="22"/>
      <c r="H167" s="26"/>
    </row>
    <row r="168" spans="6:8" x14ac:dyDescent="0.3">
      <c r="F168" s="22"/>
      <c r="G168" s="22"/>
      <c r="H168" s="26"/>
    </row>
    <row r="169" spans="6:8" x14ac:dyDescent="0.3">
      <c r="F169" s="22"/>
      <c r="G169" s="22"/>
      <c r="H169" s="26"/>
    </row>
    <row r="170" spans="6:8" x14ac:dyDescent="0.3">
      <c r="F170" s="22"/>
      <c r="G170" s="22"/>
      <c r="H170" s="26"/>
    </row>
    <row r="171" spans="6:8" x14ac:dyDescent="0.3">
      <c r="F171" s="22"/>
      <c r="G171" s="22"/>
      <c r="H171" s="26"/>
    </row>
    <row r="172" spans="6:8" x14ac:dyDescent="0.3">
      <c r="F172" s="22"/>
      <c r="G172" s="22"/>
      <c r="H172" s="26"/>
    </row>
    <row r="173" spans="6:8" x14ac:dyDescent="0.3">
      <c r="F173" s="22"/>
      <c r="G173" s="22"/>
      <c r="H173" s="26"/>
    </row>
    <row r="174" spans="6:8" x14ac:dyDescent="0.3">
      <c r="F174" s="22"/>
      <c r="G174" s="22"/>
      <c r="H174" s="26"/>
    </row>
    <row r="175" spans="6:8" x14ac:dyDescent="0.3">
      <c r="F175" s="22"/>
      <c r="G175" s="22"/>
      <c r="H175" s="26"/>
    </row>
    <row r="176" spans="6:8" x14ac:dyDescent="0.3">
      <c r="F176" s="22"/>
      <c r="G176" s="22"/>
      <c r="H176" s="26"/>
    </row>
    <row r="177" spans="6:8" x14ac:dyDescent="0.3">
      <c r="F177" s="22"/>
      <c r="G177" s="22"/>
      <c r="H177" s="26"/>
    </row>
    <row r="178" spans="6:8" x14ac:dyDescent="0.3">
      <c r="F178" s="22"/>
      <c r="G178" s="22"/>
      <c r="H178" s="26"/>
    </row>
    <row r="179" spans="6:8" x14ac:dyDescent="0.3">
      <c r="F179" s="22"/>
      <c r="G179" s="22"/>
      <c r="H179" s="26"/>
    </row>
    <row r="180" spans="6:8" x14ac:dyDescent="0.3">
      <c r="F180" s="22"/>
      <c r="G180" s="22"/>
      <c r="H180" s="26"/>
    </row>
    <row r="181" spans="6:8" x14ac:dyDescent="0.3">
      <c r="F181" s="22"/>
      <c r="G181" s="22"/>
      <c r="H181" s="26"/>
    </row>
    <row r="182" spans="6:8" x14ac:dyDescent="0.3">
      <c r="F182" s="22"/>
      <c r="G182" s="22"/>
      <c r="H182" s="26"/>
    </row>
    <row r="183" spans="6:8" x14ac:dyDescent="0.3">
      <c r="F183" s="22"/>
      <c r="G183" s="22"/>
      <c r="H183" s="26"/>
    </row>
    <row r="184" spans="6:8" x14ac:dyDescent="0.3">
      <c r="F184" s="22"/>
      <c r="G184" s="22"/>
      <c r="H184" s="26"/>
    </row>
    <row r="185" spans="6:8" x14ac:dyDescent="0.3">
      <c r="F185" s="22"/>
      <c r="G185" s="22"/>
      <c r="H185" s="26"/>
    </row>
    <row r="186" spans="6:8" x14ac:dyDescent="0.3">
      <c r="F186" s="22"/>
      <c r="G186" s="22"/>
      <c r="H186" s="26"/>
    </row>
    <row r="187" spans="6:8" x14ac:dyDescent="0.3">
      <c r="F187" s="22"/>
      <c r="G187" s="22"/>
      <c r="H187" s="26"/>
    </row>
    <row r="188" spans="6:8" x14ac:dyDescent="0.3">
      <c r="F188" s="22"/>
      <c r="G188" s="22"/>
      <c r="H188" s="26"/>
    </row>
    <row r="189" spans="6:8" x14ac:dyDescent="0.3">
      <c r="F189" s="22"/>
      <c r="G189" s="22"/>
      <c r="H189" s="26"/>
    </row>
    <row r="190" spans="6:8" x14ac:dyDescent="0.3">
      <c r="F190" s="22"/>
      <c r="G190" s="22"/>
      <c r="H190" s="26"/>
    </row>
    <row r="191" spans="6:8" x14ac:dyDescent="0.3">
      <c r="F191" s="22"/>
      <c r="G191" s="22"/>
      <c r="H191" s="26"/>
    </row>
    <row r="192" spans="6:8" x14ac:dyDescent="0.3">
      <c r="F192" s="22"/>
      <c r="G192" s="22"/>
      <c r="H192" s="26"/>
    </row>
    <row r="193" spans="6:8" x14ac:dyDescent="0.3">
      <c r="F193" s="22"/>
      <c r="G193" s="22"/>
      <c r="H193" s="26"/>
    </row>
    <row r="194" spans="6:8" x14ac:dyDescent="0.3">
      <c r="F194" s="22"/>
      <c r="G194" s="22"/>
      <c r="H194" s="26"/>
    </row>
    <row r="195" spans="6:8" x14ac:dyDescent="0.3">
      <c r="F195" s="22"/>
      <c r="G195" s="22"/>
      <c r="H195" s="26"/>
    </row>
    <row r="196" spans="6:8" x14ac:dyDescent="0.3">
      <c r="F196" s="22"/>
      <c r="G196" s="22"/>
      <c r="H196" s="26"/>
    </row>
    <row r="197" spans="6:8" x14ac:dyDescent="0.3">
      <c r="F197" s="22"/>
      <c r="G197" s="22"/>
      <c r="H197" s="26"/>
    </row>
    <row r="198" spans="6:8" x14ac:dyDescent="0.3">
      <c r="F198" s="22"/>
      <c r="G198" s="22"/>
      <c r="H198" s="26"/>
    </row>
    <row r="199" spans="6:8" x14ac:dyDescent="0.3">
      <c r="F199" s="22"/>
      <c r="G199" s="22"/>
      <c r="H199" s="26"/>
    </row>
    <row r="200" spans="6:8" x14ac:dyDescent="0.3">
      <c r="F200" s="22"/>
      <c r="G200" s="22"/>
      <c r="H200" s="26"/>
    </row>
    <row r="201" spans="6:8" x14ac:dyDescent="0.3">
      <c r="F201" s="22"/>
      <c r="G201" s="22"/>
      <c r="H201" s="26"/>
    </row>
    <row r="202" spans="6:8" x14ac:dyDescent="0.3">
      <c r="F202" s="22"/>
      <c r="G202" s="22"/>
      <c r="H202" s="26"/>
    </row>
    <row r="203" spans="6:8" x14ac:dyDescent="0.3">
      <c r="F203" s="22"/>
      <c r="G203" s="22"/>
      <c r="H203" s="26"/>
    </row>
    <row r="204" spans="6:8" x14ac:dyDescent="0.3">
      <c r="F204" s="22"/>
      <c r="G204" s="22"/>
      <c r="H204" s="26"/>
    </row>
    <row r="205" spans="6:8" x14ac:dyDescent="0.3">
      <c r="F205" s="22"/>
      <c r="G205" s="22"/>
      <c r="H205" s="26"/>
    </row>
    <row r="206" spans="6:8" x14ac:dyDescent="0.3">
      <c r="F206" s="22"/>
      <c r="G206" s="22"/>
      <c r="H206" s="26"/>
    </row>
    <row r="207" spans="6:8" x14ac:dyDescent="0.3">
      <c r="F207" s="22"/>
      <c r="G207" s="22"/>
      <c r="H207" s="26"/>
    </row>
    <row r="208" spans="6:8" x14ac:dyDescent="0.3">
      <c r="F208" s="22"/>
      <c r="G208" s="22"/>
      <c r="H208" s="26"/>
    </row>
    <row r="209" spans="6:8" x14ac:dyDescent="0.3">
      <c r="F209" s="22"/>
      <c r="G209" s="22"/>
      <c r="H209" s="26"/>
    </row>
    <row r="210" spans="6:8" x14ac:dyDescent="0.3">
      <c r="F210" s="22"/>
      <c r="G210" s="22"/>
      <c r="H210" s="26"/>
    </row>
    <row r="211" spans="6:8" x14ac:dyDescent="0.3">
      <c r="F211" s="22"/>
      <c r="G211" s="22"/>
      <c r="H211" s="26"/>
    </row>
    <row r="212" spans="6:8" x14ac:dyDescent="0.3">
      <c r="F212" s="22"/>
      <c r="G212" s="22"/>
      <c r="H212" s="26"/>
    </row>
    <row r="213" spans="6:8" x14ac:dyDescent="0.3">
      <c r="F213" s="22"/>
      <c r="G213" s="22"/>
      <c r="H213" s="26"/>
    </row>
    <row r="214" spans="6:8" x14ac:dyDescent="0.3">
      <c r="F214" s="22"/>
      <c r="G214" s="22"/>
      <c r="H214" s="26"/>
    </row>
    <row r="215" spans="6:8" x14ac:dyDescent="0.3">
      <c r="F215" s="22"/>
      <c r="G215" s="22"/>
      <c r="H215" s="26"/>
    </row>
    <row r="216" spans="6:8" x14ac:dyDescent="0.3">
      <c r="F216" s="22"/>
      <c r="G216" s="22"/>
      <c r="H216" s="26"/>
    </row>
    <row r="217" spans="6:8" x14ac:dyDescent="0.3">
      <c r="F217" s="22"/>
      <c r="G217" s="22"/>
      <c r="H217" s="26"/>
    </row>
    <row r="218" spans="6:8" x14ac:dyDescent="0.3">
      <c r="F218" s="22"/>
      <c r="G218" s="22"/>
      <c r="H218" s="26"/>
    </row>
    <row r="219" spans="6:8" x14ac:dyDescent="0.3">
      <c r="F219" s="22"/>
      <c r="G219" s="22"/>
      <c r="H219" s="26"/>
    </row>
    <row r="220" spans="6:8" x14ac:dyDescent="0.3">
      <c r="F220" s="22"/>
      <c r="G220" s="22"/>
      <c r="H220" s="26"/>
    </row>
    <row r="221" spans="6:8" x14ac:dyDescent="0.3">
      <c r="F221" s="22"/>
      <c r="G221" s="22"/>
      <c r="H221" s="26"/>
    </row>
    <row r="222" spans="6:8" x14ac:dyDescent="0.3">
      <c r="F222" s="22"/>
      <c r="G222" s="22"/>
      <c r="H222" s="26"/>
    </row>
    <row r="223" spans="6:8" x14ac:dyDescent="0.3">
      <c r="F223" s="22"/>
      <c r="G223" s="22"/>
      <c r="H223" s="26"/>
    </row>
    <row r="224" spans="6:8" x14ac:dyDescent="0.3">
      <c r="F224" s="22"/>
      <c r="G224" s="22"/>
      <c r="H224" s="26"/>
    </row>
    <row r="225" spans="6:8" x14ac:dyDescent="0.3">
      <c r="F225" s="22"/>
      <c r="G225" s="22"/>
      <c r="H225" s="26"/>
    </row>
    <row r="226" spans="6:8" x14ac:dyDescent="0.3">
      <c r="F226" s="22"/>
      <c r="G226" s="22"/>
      <c r="H226" s="26"/>
    </row>
    <row r="227" spans="6:8" x14ac:dyDescent="0.3">
      <c r="F227" s="22"/>
      <c r="G227" s="22"/>
      <c r="H227" s="26"/>
    </row>
    <row r="228" spans="6:8" x14ac:dyDescent="0.3">
      <c r="F228" s="22"/>
      <c r="G228" s="22"/>
      <c r="H228" s="26"/>
    </row>
    <row r="229" spans="6:8" x14ac:dyDescent="0.3">
      <c r="F229" s="22"/>
      <c r="G229" s="22"/>
      <c r="H229" s="26"/>
    </row>
    <row r="230" spans="6:8" x14ac:dyDescent="0.3">
      <c r="F230" s="22"/>
      <c r="G230" s="22"/>
      <c r="H230" s="26"/>
    </row>
    <row r="231" spans="6:8" x14ac:dyDescent="0.3">
      <c r="F231" s="22"/>
      <c r="G231" s="22"/>
      <c r="H231" s="26"/>
    </row>
    <row r="232" spans="6:8" x14ac:dyDescent="0.3">
      <c r="F232" s="22"/>
      <c r="G232" s="22"/>
      <c r="H232" s="26"/>
    </row>
    <row r="233" spans="6:8" x14ac:dyDescent="0.3">
      <c r="F233" s="22"/>
      <c r="G233" s="22"/>
      <c r="H233" s="26"/>
    </row>
    <row r="234" spans="6:8" x14ac:dyDescent="0.3">
      <c r="F234" s="22"/>
      <c r="G234" s="22"/>
      <c r="H234" s="26"/>
    </row>
    <row r="235" spans="6:8" x14ac:dyDescent="0.3">
      <c r="F235" s="22"/>
      <c r="G235" s="22"/>
      <c r="H235" s="26"/>
    </row>
    <row r="236" spans="6:8" x14ac:dyDescent="0.3">
      <c r="F236" s="22"/>
      <c r="G236" s="22"/>
      <c r="H236" s="26"/>
    </row>
    <row r="237" spans="6:8" x14ac:dyDescent="0.3">
      <c r="F237" s="22"/>
      <c r="G237" s="22"/>
      <c r="H237" s="26"/>
    </row>
    <row r="238" spans="6:8" x14ac:dyDescent="0.3">
      <c r="F238" s="22"/>
      <c r="G238" s="22"/>
      <c r="H238" s="26"/>
    </row>
    <row r="239" spans="6:8" x14ac:dyDescent="0.3">
      <c r="F239" s="22"/>
      <c r="G239" s="22"/>
      <c r="H239" s="26"/>
    </row>
    <row r="240" spans="6:8" x14ac:dyDescent="0.3">
      <c r="F240" s="22"/>
      <c r="G240" s="22"/>
      <c r="H240" s="26"/>
    </row>
    <row r="241" spans="6:8" x14ac:dyDescent="0.3">
      <c r="F241" s="22"/>
      <c r="G241" s="22"/>
      <c r="H241" s="26"/>
    </row>
    <row r="242" spans="6:8" x14ac:dyDescent="0.3">
      <c r="F242" s="22"/>
      <c r="G242" s="22"/>
      <c r="H242" s="26"/>
    </row>
    <row r="243" spans="6:8" x14ac:dyDescent="0.3">
      <c r="F243" s="22"/>
      <c r="G243" s="22"/>
      <c r="H243" s="26"/>
    </row>
    <row r="244" spans="6:8" x14ac:dyDescent="0.3">
      <c r="F244" s="22"/>
      <c r="G244" s="22"/>
      <c r="H244" s="26"/>
    </row>
    <row r="245" spans="6:8" x14ac:dyDescent="0.3">
      <c r="F245" s="22"/>
      <c r="G245" s="22"/>
      <c r="H245" s="26"/>
    </row>
    <row r="246" spans="6:8" x14ac:dyDescent="0.3">
      <c r="F246" s="22"/>
      <c r="G246" s="22"/>
      <c r="H246" s="26"/>
    </row>
    <row r="247" spans="6:8" x14ac:dyDescent="0.3">
      <c r="F247" s="22"/>
      <c r="G247" s="22"/>
      <c r="H247" s="26"/>
    </row>
    <row r="248" spans="6:8" x14ac:dyDescent="0.3">
      <c r="F248" s="22"/>
      <c r="G248" s="22"/>
      <c r="H248" s="26"/>
    </row>
    <row r="249" spans="6:8" x14ac:dyDescent="0.3">
      <c r="F249" s="22"/>
      <c r="G249" s="22"/>
      <c r="H249" s="26"/>
    </row>
    <row r="250" spans="6:8" x14ac:dyDescent="0.3">
      <c r="F250" s="22"/>
      <c r="G250" s="22"/>
      <c r="H250" s="26"/>
    </row>
    <row r="251" spans="6:8" x14ac:dyDescent="0.3">
      <c r="F251" s="22"/>
      <c r="G251" s="22"/>
      <c r="H251" s="26"/>
    </row>
    <row r="252" spans="6:8" x14ac:dyDescent="0.3">
      <c r="F252" s="22"/>
      <c r="G252" s="22"/>
      <c r="H252" s="26"/>
    </row>
    <row r="253" spans="6:8" x14ac:dyDescent="0.3">
      <c r="F253" s="22"/>
      <c r="G253" s="22"/>
      <c r="H253" s="26"/>
    </row>
    <row r="254" spans="6:8" x14ac:dyDescent="0.3">
      <c r="F254" s="22"/>
      <c r="G254" s="22"/>
      <c r="H254" s="26"/>
    </row>
    <row r="255" spans="6:8" x14ac:dyDescent="0.3">
      <c r="F255" s="22"/>
      <c r="G255" s="22"/>
      <c r="H255" s="26"/>
    </row>
    <row r="256" spans="6:8" x14ac:dyDescent="0.3">
      <c r="F256" s="22"/>
      <c r="G256" s="22"/>
      <c r="H256" s="26"/>
    </row>
    <row r="257" spans="6:8" x14ac:dyDescent="0.3">
      <c r="F257" s="22"/>
      <c r="G257" s="22"/>
      <c r="H257" s="26"/>
    </row>
    <row r="258" spans="6:8" x14ac:dyDescent="0.3">
      <c r="F258" s="22"/>
      <c r="G258" s="22"/>
      <c r="H258" s="26"/>
    </row>
    <row r="259" spans="6:8" x14ac:dyDescent="0.3">
      <c r="F259" s="22"/>
      <c r="G259" s="22"/>
      <c r="H259" s="26"/>
    </row>
    <row r="260" spans="6:8" x14ac:dyDescent="0.3">
      <c r="F260" s="22"/>
      <c r="G260" s="22"/>
      <c r="H260" s="26"/>
    </row>
    <row r="261" spans="6:8" x14ac:dyDescent="0.3">
      <c r="F261" s="22"/>
      <c r="G261" s="22"/>
      <c r="H261" s="26"/>
    </row>
    <row r="262" spans="6:8" x14ac:dyDescent="0.3">
      <c r="F262" s="22"/>
      <c r="G262" s="22"/>
      <c r="H262" s="26"/>
    </row>
    <row r="263" spans="6:8" x14ac:dyDescent="0.3">
      <c r="F263" s="22"/>
      <c r="G263" s="22"/>
      <c r="H263" s="26"/>
    </row>
    <row r="264" spans="6:8" x14ac:dyDescent="0.3">
      <c r="F264" s="22"/>
      <c r="G264" s="22"/>
      <c r="H264" s="26"/>
    </row>
    <row r="265" spans="6:8" x14ac:dyDescent="0.3">
      <c r="F265" s="22"/>
      <c r="G265" s="22"/>
      <c r="H265" s="26"/>
    </row>
    <row r="266" spans="6:8" x14ac:dyDescent="0.3">
      <c r="F266" s="22"/>
      <c r="G266" s="22"/>
      <c r="H266" s="26"/>
    </row>
    <row r="267" spans="6:8" x14ac:dyDescent="0.3">
      <c r="F267" s="22"/>
      <c r="G267" s="22"/>
      <c r="H267" s="26"/>
    </row>
    <row r="268" spans="6:8" x14ac:dyDescent="0.3">
      <c r="F268" s="22"/>
      <c r="G268" s="22"/>
      <c r="H268" s="26"/>
    </row>
    <row r="269" spans="6:8" x14ac:dyDescent="0.3">
      <c r="F269" s="22"/>
      <c r="G269" s="22"/>
      <c r="H269" s="26"/>
    </row>
    <row r="270" spans="6:8" x14ac:dyDescent="0.3">
      <c r="F270" s="22"/>
      <c r="G270" s="22"/>
      <c r="H270" s="26"/>
    </row>
    <row r="271" spans="6:8" x14ac:dyDescent="0.3">
      <c r="F271" s="22"/>
      <c r="G271" s="22"/>
      <c r="H271" s="26"/>
    </row>
    <row r="272" spans="6:8" x14ac:dyDescent="0.3">
      <c r="F272" s="22"/>
      <c r="G272" s="22"/>
      <c r="H272" s="26"/>
    </row>
    <row r="273" spans="6:8" x14ac:dyDescent="0.3">
      <c r="F273" s="22"/>
      <c r="G273" s="22"/>
      <c r="H273" s="26"/>
    </row>
    <row r="274" spans="6:8" x14ac:dyDescent="0.3">
      <c r="F274" s="22"/>
      <c r="G274" s="22"/>
      <c r="H274" s="26"/>
    </row>
    <row r="275" spans="6:8" x14ac:dyDescent="0.3">
      <c r="F275" s="22"/>
      <c r="G275" s="22"/>
      <c r="H275" s="26"/>
    </row>
    <row r="276" spans="6:8" x14ac:dyDescent="0.3">
      <c r="F276" s="22"/>
      <c r="G276" s="22"/>
      <c r="H276" s="26"/>
    </row>
    <row r="277" spans="6:8" x14ac:dyDescent="0.3">
      <c r="F277" s="22"/>
      <c r="G277" s="22"/>
      <c r="H277" s="26"/>
    </row>
    <row r="278" spans="6:8" x14ac:dyDescent="0.3">
      <c r="F278" s="22"/>
      <c r="G278" s="22"/>
      <c r="H278" s="26"/>
    </row>
    <row r="279" spans="6:8" x14ac:dyDescent="0.3">
      <c r="F279" s="22"/>
      <c r="G279" s="22"/>
      <c r="H279" s="26"/>
    </row>
    <row r="280" spans="6:8" x14ac:dyDescent="0.3">
      <c r="F280" s="22"/>
      <c r="G280" s="22"/>
      <c r="H280" s="26"/>
    </row>
    <row r="281" spans="6:8" x14ac:dyDescent="0.3">
      <c r="F281" s="22"/>
      <c r="G281" s="22"/>
      <c r="H281" s="26"/>
    </row>
    <row r="282" spans="6:8" x14ac:dyDescent="0.3">
      <c r="F282" s="22"/>
      <c r="G282" s="22"/>
      <c r="H282" s="26"/>
    </row>
    <row r="283" spans="6:8" x14ac:dyDescent="0.3">
      <c r="F283" s="22"/>
      <c r="G283" s="22"/>
      <c r="H283" s="26"/>
    </row>
    <row r="284" spans="6:8" x14ac:dyDescent="0.3">
      <c r="F284" s="22"/>
      <c r="G284" s="22"/>
      <c r="H284" s="26"/>
    </row>
    <row r="285" spans="6:8" x14ac:dyDescent="0.3">
      <c r="F285" s="22"/>
      <c r="G285" s="22"/>
      <c r="H285" s="26"/>
    </row>
    <row r="286" spans="6:8" x14ac:dyDescent="0.3">
      <c r="F286" s="22"/>
      <c r="G286" s="22"/>
      <c r="H286" s="26"/>
    </row>
    <row r="287" spans="6:8" x14ac:dyDescent="0.3">
      <c r="F287" s="22"/>
      <c r="G287" s="22"/>
      <c r="H287" s="26"/>
    </row>
    <row r="288" spans="6:8" x14ac:dyDescent="0.3">
      <c r="F288" s="22"/>
      <c r="G288" s="22"/>
      <c r="H288" s="26"/>
    </row>
    <row r="289" spans="6:49" x14ac:dyDescent="0.3">
      <c r="F289" s="22"/>
      <c r="G289" s="22"/>
      <c r="H289" s="26"/>
    </row>
    <row r="290" spans="6:49" x14ac:dyDescent="0.3">
      <c r="F290" s="22"/>
      <c r="G290" s="22"/>
      <c r="H290" s="26"/>
    </row>
    <row r="292" spans="6:49" x14ac:dyDescent="0.3">
      <c r="K292" s="27" t="s">
        <v>97</v>
      </c>
      <c r="L292" s="28">
        <f>X292</f>
        <v>0.6</v>
      </c>
      <c r="M292" s="29" t="s">
        <v>20</v>
      </c>
      <c r="N292" s="29" t="s">
        <v>7</v>
      </c>
      <c r="O292" s="29" t="s">
        <v>8</v>
      </c>
      <c r="P292" s="29" t="s">
        <v>22</v>
      </c>
      <c r="Q292" s="29" t="s">
        <v>9</v>
      </c>
      <c r="R292" s="29" t="s">
        <v>23</v>
      </c>
      <c r="S292" s="29" t="s">
        <v>10</v>
      </c>
      <c r="T292" s="29" t="s">
        <v>24</v>
      </c>
      <c r="U292" s="29" t="s">
        <v>11</v>
      </c>
      <c r="V292" s="29" t="s">
        <v>25</v>
      </c>
      <c r="W292" s="29" t="s">
        <v>12</v>
      </c>
      <c r="X292" s="30">
        <v>0.6</v>
      </c>
      <c r="Y292" s="29" t="s">
        <v>20</v>
      </c>
      <c r="Z292" s="29" t="s">
        <v>7</v>
      </c>
      <c r="AA292" s="29" t="s">
        <v>8</v>
      </c>
      <c r="AB292" s="29" t="s">
        <v>22</v>
      </c>
      <c r="AC292" s="29" t="s">
        <v>9</v>
      </c>
      <c r="AD292" s="29" t="s">
        <v>23</v>
      </c>
      <c r="AE292" s="29" t="s">
        <v>10</v>
      </c>
      <c r="AF292" s="29" t="s">
        <v>24</v>
      </c>
      <c r="AG292" s="29" t="s">
        <v>11</v>
      </c>
      <c r="AH292" s="29" t="s">
        <v>25</v>
      </c>
      <c r="AI292" s="29" t="s">
        <v>12</v>
      </c>
      <c r="AJ292" s="28">
        <f t="shared" ref="AJ292:AJ303" si="7">X292</f>
        <v>0.6</v>
      </c>
      <c r="AK292" s="29" t="s">
        <v>20</v>
      </c>
      <c r="AL292" s="29" t="s">
        <v>7</v>
      </c>
      <c r="AM292" s="29" t="s">
        <v>8</v>
      </c>
      <c r="AN292" s="29" t="s">
        <v>22</v>
      </c>
      <c r="AO292" s="29" t="s">
        <v>9</v>
      </c>
      <c r="AP292" s="29" t="s">
        <v>23</v>
      </c>
      <c r="AQ292" s="29" t="s">
        <v>10</v>
      </c>
      <c r="AR292" s="29" t="s">
        <v>24</v>
      </c>
      <c r="AS292" s="29" t="s">
        <v>11</v>
      </c>
      <c r="AT292" s="29" t="s">
        <v>25</v>
      </c>
      <c r="AU292" s="29" t="s">
        <v>12</v>
      </c>
    </row>
    <row r="293" spans="6:49" x14ac:dyDescent="0.3">
      <c r="L293" s="31" t="s">
        <v>98</v>
      </c>
      <c r="M293" s="32">
        <f t="shared" ref="M293:W293" si="8">AVERAGE(M3:M290)</f>
        <v>3187319.6607142841</v>
      </c>
      <c r="N293" s="32">
        <f t="shared" si="8"/>
        <v>2989330.7738095233</v>
      </c>
      <c r="O293" s="32">
        <f t="shared" si="8"/>
        <v>3018824.859523809</v>
      </c>
      <c r="P293" s="32">
        <f t="shared" si="8"/>
        <v>5860348.5107142851</v>
      </c>
      <c r="Q293" s="32">
        <f t="shared" si="8"/>
        <v>2060425.8964285706</v>
      </c>
      <c r="R293" s="32">
        <f t="shared" si="8"/>
        <v>4327424.1071428573</v>
      </c>
      <c r="S293" s="32">
        <f t="shared" si="8"/>
        <v>2326489</v>
      </c>
      <c r="T293" s="32">
        <f t="shared" si="8"/>
        <v>4984023.2642857144</v>
      </c>
      <c r="U293" s="32">
        <f t="shared" si="8"/>
        <v>4124240.4535714304</v>
      </c>
      <c r="V293" s="32">
        <f t="shared" si="8"/>
        <v>11982927.153571429</v>
      </c>
      <c r="W293" s="32">
        <f t="shared" si="8"/>
        <v>4095509.1880952385</v>
      </c>
      <c r="X293" s="32" t="s">
        <v>98</v>
      </c>
      <c r="Y293" s="32">
        <f t="shared" ref="Y293:AI293" si="9">AVERAGE(Y3:Y290)</f>
        <v>3.1269418212387659</v>
      </c>
      <c r="Z293" s="32">
        <f t="shared" si="9"/>
        <v>2.6508129029324787</v>
      </c>
      <c r="AA293" s="32">
        <f t="shared" si="9"/>
        <v>2.6574108963956995</v>
      </c>
      <c r="AB293" s="32">
        <f t="shared" si="9"/>
        <v>5.2266632010566747</v>
      </c>
      <c r="AC293" s="32">
        <f t="shared" si="9"/>
        <v>2.2941174711223065</v>
      </c>
      <c r="AD293" s="32">
        <f t="shared" si="9"/>
        <v>4.1777505617459871</v>
      </c>
      <c r="AE293" s="32">
        <f t="shared" si="9"/>
        <v>2.6846677522675324</v>
      </c>
      <c r="AF293" s="32">
        <f t="shared" si="9"/>
        <v>2.7268584536752316</v>
      </c>
      <c r="AG293" s="32">
        <f t="shared" si="9"/>
        <v>2.7778138326712432</v>
      </c>
      <c r="AH293" s="32">
        <f t="shared" si="9"/>
        <v>6.4918965073447907</v>
      </c>
      <c r="AI293" s="32">
        <f t="shared" si="9"/>
        <v>4.3552501755281501</v>
      </c>
      <c r="AJ293" s="31" t="str">
        <f t="shared" si="7"/>
        <v>ALL</v>
      </c>
      <c r="AK293" s="32">
        <f t="shared" ref="AK293:AU293" si="10">AVERAGE(AK3:AK290)</f>
        <v>3.1269418212387659</v>
      </c>
      <c r="AL293" s="32">
        <f t="shared" si="10"/>
        <v>0.87521519284380744</v>
      </c>
      <c r="AM293" s="32">
        <f t="shared" si="10"/>
        <v>0.88379177253747365</v>
      </c>
      <c r="AN293" s="32">
        <f t="shared" si="10"/>
        <v>5.2266632010566747</v>
      </c>
      <c r="AO293" s="32">
        <f t="shared" si="10"/>
        <v>0.83666621056874557</v>
      </c>
      <c r="AP293" s="32">
        <f t="shared" si="10"/>
        <v>4.1777505617459871</v>
      </c>
      <c r="AQ293" s="32">
        <f t="shared" si="10"/>
        <v>0.88972515915548211</v>
      </c>
      <c r="AR293" s="32">
        <f t="shared" si="10"/>
        <v>1.4870285419273255</v>
      </c>
      <c r="AS293" s="32">
        <f t="shared" si="10"/>
        <v>0.51470424352702959</v>
      </c>
      <c r="AT293" s="32">
        <f t="shared" si="10"/>
        <v>6.4918965073447907</v>
      </c>
      <c r="AU293" s="32">
        <f t="shared" si="10"/>
        <v>2.507760099899246</v>
      </c>
    </row>
    <row r="294" spans="6:49" x14ac:dyDescent="0.3">
      <c r="L294" s="31" t="str">
        <f>"Target; Gain &gt; "&amp;L292</f>
        <v>Target; Gain &gt; 0.6</v>
      </c>
      <c r="M294" s="32">
        <f>AVERAGEIF($AZ3:$AZ290,"&gt;"&amp;$X292,M3:M290)</f>
        <v>2467592.7000000002</v>
      </c>
      <c r="N294" s="32">
        <f t="shared" ref="N294:W294" si="11">AVERAGEIF($AZ3:$AZ290,"&gt;"&amp;$X292,N3:N290)</f>
        <v>1453233.1</v>
      </c>
      <c r="O294" s="32">
        <f t="shared" si="11"/>
        <v>1467638</v>
      </c>
      <c r="P294" s="32">
        <f t="shared" si="11"/>
        <v>6188621.2000000002</v>
      </c>
      <c r="Q294" s="32">
        <f t="shared" si="11"/>
        <v>738260.7</v>
      </c>
      <c r="R294" s="32">
        <f t="shared" si="11"/>
        <v>4841726.4000000004</v>
      </c>
      <c r="S294" s="32">
        <f t="shared" si="11"/>
        <v>982912.60000000009</v>
      </c>
      <c r="T294" s="32">
        <f t="shared" si="11"/>
        <v>7512316.3000000007</v>
      </c>
      <c r="U294" s="32">
        <f t="shared" si="11"/>
        <v>4803829.2</v>
      </c>
      <c r="V294" s="32">
        <f t="shared" si="11"/>
        <v>11595396.300000001</v>
      </c>
      <c r="W294" s="32">
        <f t="shared" si="11"/>
        <v>2235188.9</v>
      </c>
      <c r="X294" s="32" t="str">
        <f>"Target; Gain &gt; "&amp;X292</f>
        <v>Target; Gain &gt; 0.6</v>
      </c>
      <c r="Y294" s="32">
        <f t="shared" ref="Y294:AI294" si="12">AVERAGEIF($AZ3:$AZ290,"&gt;"&amp;$X292,Y3:Y290)</f>
        <v>2.4287863350124095</v>
      </c>
      <c r="Z294" s="32">
        <f t="shared" si="12"/>
        <v>1.5792294926708565</v>
      </c>
      <c r="AA294" s="32">
        <f t="shared" si="12"/>
        <v>1.5544381517567676</v>
      </c>
      <c r="AB294" s="32">
        <f t="shared" si="12"/>
        <v>3.2655609048990302</v>
      </c>
      <c r="AC294" s="32">
        <f t="shared" si="12"/>
        <v>1.2141877567104529</v>
      </c>
      <c r="AD294" s="32">
        <f t="shared" si="12"/>
        <v>3.4905397969996557</v>
      </c>
      <c r="AE294" s="32">
        <f t="shared" si="12"/>
        <v>1.2745462563994805</v>
      </c>
      <c r="AF294" s="32">
        <f t="shared" si="12"/>
        <v>4.5602060130215252</v>
      </c>
      <c r="AG294" s="32">
        <f t="shared" si="12"/>
        <v>3.1675857607566282</v>
      </c>
      <c r="AH294" s="32">
        <f t="shared" si="12"/>
        <v>5.8021174416993748</v>
      </c>
      <c r="AI294" s="32">
        <f t="shared" si="12"/>
        <v>2.7745638265972961</v>
      </c>
      <c r="AJ294" s="31" t="str">
        <f t="shared" si="7"/>
        <v>Target; Gain &gt; 0.6</v>
      </c>
      <c r="AK294" s="32">
        <f t="shared" ref="AK294:AU294" si="13">AVERAGEIF($AZ3:$AZ290,"&gt;"&amp;$X292,AK3:AK290)</f>
        <v>2.4287863350124095</v>
      </c>
      <c r="AL294" s="32">
        <f t="shared" si="13"/>
        <v>0.57243348888587209</v>
      </c>
      <c r="AM294" s="32">
        <f t="shared" si="13"/>
        <v>0.55979567139875153</v>
      </c>
      <c r="AN294" s="32">
        <f t="shared" si="13"/>
        <v>3.2655609048990302</v>
      </c>
      <c r="AO294" s="32">
        <f t="shared" si="13"/>
        <v>0.49784359168843362</v>
      </c>
      <c r="AP294" s="32">
        <f t="shared" si="13"/>
        <v>3.4905397969996557</v>
      </c>
      <c r="AQ294" s="32">
        <f t="shared" si="13"/>
        <v>0.54982892011175866</v>
      </c>
      <c r="AR294" s="32">
        <f t="shared" si="13"/>
        <v>2.4623509517230557</v>
      </c>
      <c r="AS294" s="32">
        <f t="shared" si="13"/>
        <v>0.59840459405677393</v>
      </c>
      <c r="AT294" s="32">
        <f t="shared" si="13"/>
        <v>5.8021174416993748</v>
      </c>
      <c r="AU294" s="32">
        <f t="shared" si="13"/>
        <v>1.287320861092303</v>
      </c>
    </row>
    <row r="295" spans="6:49" x14ac:dyDescent="0.3">
      <c r="L295" s="31" t="str">
        <f>"Gain &gt; "&amp;L292</f>
        <v>Gain &gt; 0.6</v>
      </c>
      <c r="M295" s="32">
        <f t="shared" ref="M295:W295" si="14" xml:space="preserve"> AVERAGEIF($AY3:$AY290,"&gt;"&amp;$X292,M3:M290)</f>
        <v>2467592.7000000002</v>
      </c>
      <c r="N295" s="32">
        <f t="shared" si="14"/>
        <v>1453233.1</v>
      </c>
      <c r="O295" s="32">
        <f t="shared" si="14"/>
        <v>1467638</v>
      </c>
      <c r="P295" s="32">
        <f t="shared" si="14"/>
        <v>6188621.2000000002</v>
      </c>
      <c r="Q295" s="32">
        <f t="shared" si="14"/>
        <v>738260.7</v>
      </c>
      <c r="R295" s="32">
        <f t="shared" si="14"/>
        <v>4841726.4000000004</v>
      </c>
      <c r="S295" s="32">
        <f t="shared" si="14"/>
        <v>982912.60000000009</v>
      </c>
      <c r="T295" s="32">
        <f t="shared" si="14"/>
        <v>7512316.3000000007</v>
      </c>
      <c r="U295" s="32">
        <f t="shared" si="14"/>
        <v>4803829.2</v>
      </c>
      <c r="V295" s="32">
        <f t="shared" si="14"/>
        <v>11595396.300000001</v>
      </c>
      <c r="W295" s="32">
        <f t="shared" si="14"/>
        <v>2235188.9</v>
      </c>
      <c r="X295" s="32" t="str">
        <f>"Gain &gt; "&amp;X292</f>
        <v>Gain &gt; 0.6</v>
      </c>
      <c r="Y295" s="32">
        <f t="shared" ref="Y295:AI295" si="15" xml:space="preserve"> AVERAGEIF($AY3:$AY290,"&gt;"&amp;$X292,Y3:Y290)</f>
        <v>2.4287863350124095</v>
      </c>
      <c r="Z295" s="32">
        <f t="shared" si="15"/>
        <v>1.5792294926708565</v>
      </c>
      <c r="AA295" s="32">
        <f t="shared" si="15"/>
        <v>1.5544381517567676</v>
      </c>
      <c r="AB295" s="32">
        <f t="shared" si="15"/>
        <v>3.2655609048990302</v>
      </c>
      <c r="AC295" s="32">
        <f t="shared" si="15"/>
        <v>1.2141877567104529</v>
      </c>
      <c r="AD295" s="32">
        <f t="shared" si="15"/>
        <v>3.4905397969996557</v>
      </c>
      <c r="AE295" s="32">
        <f t="shared" si="15"/>
        <v>1.2745462563994805</v>
      </c>
      <c r="AF295" s="32">
        <f t="shared" si="15"/>
        <v>4.5602060130215252</v>
      </c>
      <c r="AG295" s="32">
        <f t="shared" si="15"/>
        <v>3.1675857607566282</v>
      </c>
      <c r="AH295" s="32">
        <f t="shared" si="15"/>
        <v>5.8021174416993748</v>
      </c>
      <c r="AI295" s="32">
        <f t="shared" si="15"/>
        <v>2.7745638265972961</v>
      </c>
      <c r="AJ295" s="31" t="str">
        <f t="shared" si="7"/>
        <v>Gain &gt; 0.6</v>
      </c>
      <c r="AK295" s="32">
        <f t="shared" ref="AK295:AU295" si="16" xml:space="preserve"> AVERAGEIF($AY3:$AY290,"&gt;"&amp;$X292,AK3:AK290)</f>
        <v>2.4287863350124095</v>
      </c>
      <c r="AL295" s="32">
        <f t="shared" si="16"/>
        <v>0.57243348888587209</v>
      </c>
      <c r="AM295" s="32">
        <f t="shared" si="16"/>
        <v>0.55979567139875153</v>
      </c>
      <c r="AN295" s="32">
        <f t="shared" si="16"/>
        <v>3.2655609048990302</v>
      </c>
      <c r="AO295" s="32">
        <f t="shared" si="16"/>
        <v>0.49784359168843362</v>
      </c>
      <c r="AP295" s="32">
        <f t="shared" si="16"/>
        <v>3.4905397969996557</v>
      </c>
      <c r="AQ295" s="32">
        <f t="shared" si="16"/>
        <v>0.54982892011175866</v>
      </c>
      <c r="AR295" s="32">
        <f t="shared" si="16"/>
        <v>2.4623509517230557</v>
      </c>
      <c r="AS295" s="32">
        <f t="shared" si="16"/>
        <v>0.59840459405677393</v>
      </c>
      <c r="AT295" s="32">
        <f t="shared" si="16"/>
        <v>5.8021174416993748</v>
      </c>
      <c r="AU295" s="32">
        <f t="shared" si="16"/>
        <v>1.287320861092303</v>
      </c>
      <c r="AW295" s="33"/>
    </row>
    <row r="296" spans="6:49" x14ac:dyDescent="0.3">
      <c r="L296" t="s">
        <v>99</v>
      </c>
      <c r="M296" s="32">
        <f>AVERAGEIF($H3:$H290,"=1",M3:M290)</f>
        <v>1550486.5</v>
      </c>
      <c r="N296" s="32">
        <f t="shared" ref="N296:W296" si="17">AVERAGEIF($H3:$H290,"=1",N3:N290)</f>
        <v>1297166.8933333335</v>
      </c>
      <c r="O296" s="32">
        <f t="shared" si="17"/>
        <v>1306989.2933333332</v>
      </c>
      <c r="P296" s="32">
        <f t="shared" si="17"/>
        <v>2636482.4400000004</v>
      </c>
      <c r="Q296" s="32">
        <f t="shared" si="17"/>
        <v>702444.39333333331</v>
      </c>
      <c r="R296" s="32">
        <f t="shared" si="17"/>
        <v>2019735.14</v>
      </c>
      <c r="S296" s="32">
        <f t="shared" si="17"/>
        <v>664112.28</v>
      </c>
      <c r="T296" s="32">
        <f t="shared" si="17"/>
        <v>4849319.66</v>
      </c>
      <c r="U296" s="32">
        <f t="shared" si="17"/>
        <v>3870809.4466666677</v>
      </c>
      <c r="V296" s="32">
        <f t="shared" si="17"/>
        <v>6527000.1799999997</v>
      </c>
      <c r="W296" s="32">
        <f t="shared" si="17"/>
        <v>1587226.4533333334</v>
      </c>
      <c r="X296" s="32" t="s">
        <v>99</v>
      </c>
      <c r="Y296" s="32">
        <f>AVERAGEIF($H3:$H290,"=1",Y3:Y290)</f>
        <v>1.7554180181783159</v>
      </c>
      <c r="Z296" s="32">
        <f t="shared" ref="Z296:AI296" si="18">AVERAGEIF($H3:$H290,"=1",Z3:Z290)</f>
        <v>1.4570831835708424</v>
      </c>
      <c r="AA296" s="32">
        <f t="shared" si="18"/>
        <v>1.4521448812563906</v>
      </c>
      <c r="AB296" s="32">
        <f t="shared" si="18"/>
        <v>2.4369213494996074</v>
      </c>
      <c r="AC296" s="32">
        <f t="shared" si="18"/>
        <v>1.1803053387233136</v>
      </c>
      <c r="AD296" s="32">
        <f t="shared" si="18"/>
        <v>2.2562205820006782</v>
      </c>
      <c r="AE296" s="32">
        <f t="shared" si="18"/>
        <v>1.2885064379432392</v>
      </c>
      <c r="AF296" s="32">
        <f t="shared" si="18"/>
        <v>2.5433078954718074</v>
      </c>
      <c r="AG296" s="32">
        <f t="shared" si="18"/>
        <v>2.488046939375733</v>
      </c>
      <c r="AH296" s="32">
        <f t="shared" si="18"/>
        <v>4.3868211547180547</v>
      </c>
      <c r="AI296" s="32">
        <f t="shared" si="18"/>
        <v>2.4671069454657841</v>
      </c>
      <c r="AJ296" s="33" t="str">
        <f t="shared" si="7"/>
        <v>Target</v>
      </c>
      <c r="AK296" s="32">
        <f>AVERAGEIF($H3:$H290,"=1",AK3:AK290)</f>
        <v>1.7554180181783159</v>
      </c>
      <c r="AL296" s="32">
        <f t="shared" ref="AL296:AU296" si="19">AVERAGEIF($H3:$H290,"=1",AL3:AL290)</f>
        <v>0.49558593737582368</v>
      </c>
      <c r="AM296" s="32">
        <f t="shared" si="19"/>
        <v>0.49344162662086688</v>
      </c>
      <c r="AN296" s="32">
        <f t="shared" si="19"/>
        <v>2.4369213494996074</v>
      </c>
      <c r="AO296" s="32">
        <f t="shared" si="19"/>
        <v>0.44561702642395778</v>
      </c>
      <c r="AP296" s="32">
        <f t="shared" si="19"/>
        <v>2.2562205820006782</v>
      </c>
      <c r="AQ296" s="32">
        <f t="shared" si="19"/>
        <v>0.48266473390356018</v>
      </c>
      <c r="AR296" s="32">
        <f t="shared" si="19"/>
        <v>1.3829182199947536</v>
      </c>
      <c r="AS296" s="32">
        <f t="shared" si="19"/>
        <v>0.47650553653404737</v>
      </c>
      <c r="AT296" s="32">
        <f t="shared" si="19"/>
        <v>4.3868211547180547</v>
      </c>
      <c r="AU296" s="32">
        <f t="shared" si="19"/>
        <v>1.2691236139108271</v>
      </c>
      <c r="AW296" s="33"/>
    </row>
    <row r="297" spans="6:49" x14ac:dyDescent="0.3">
      <c r="L297" t="str">
        <f t="shared" ref="L297:L303" si="20">X297</f>
        <v>Gain &gt; 0</v>
      </c>
      <c r="M297" s="32">
        <f>AVERAGEIF($J3:$J290,"=1",M3:M290)</f>
        <v>2612581.3384615388</v>
      </c>
      <c r="N297" s="32">
        <f t="shared" ref="N297:W297" si="21">AVERAGEIF($J3:$J290,"=1",N3:N290)</f>
        <v>2331334.769230769</v>
      </c>
      <c r="O297" s="32">
        <f t="shared" si="21"/>
        <v>2354650.9282051283</v>
      </c>
      <c r="P297" s="32">
        <f t="shared" si="21"/>
        <v>4555413.3000000007</v>
      </c>
      <c r="Q297" s="32">
        <f t="shared" si="21"/>
        <v>1494265.4923076918</v>
      </c>
      <c r="R297" s="32">
        <f t="shared" si="21"/>
        <v>3385452.6846153857</v>
      </c>
      <c r="S297" s="32">
        <f t="shared" si="21"/>
        <v>1534184.7512820512</v>
      </c>
      <c r="T297" s="32">
        <f t="shared" si="21"/>
        <v>5034796.3230769243</v>
      </c>
      <c r="U297" s="32">
        <f t="shared" si="21"/>
        <v>4007019.6743589747</v>
      </c>
      <c r="V297" s="32">
        <f t="shared" si="21"/>
        <v>9326675.415384613</v>
      </c>
      <c r="W297" s="32">
        <f t="shared" si="21"/>
        <v>2839284.0769230765</v>
      </c>
      <c r="X297" s="32" t="s">
        <v>100</v>
      </c>
      <c r="Y297" s="32">
        <f>AVERAGEIF($J3:$J290,"=1",Y3:Y290)</f>
        <v>2.7158146689068348</v>
      </c>
      <c r="Z297" s="32">
        <f t="shared" ref="Z297:AI297" si="22">AVERAGEIF($J3:$J290,"=1",Z3:Z290)</f>
        <v>2.2162596731540711</v>
      </c>
      <c r="AA297" s="32">
        <f t="shared" si="22"/>
        <v>2.2198988676795035</v>
      </c>
      <c r="AB297" s="32">
        <f t="shared" si="22"/>
        <v>3.8799989477767109</v>
      </c>
      <c r="AC297" s="32">
        <f t="shared" si="22"/>
        <v>1.8007254648646218</v>
      </c>
      <c r="AD297" s="32">
        <f t="shared" si="22"/>
        <v>3.8027800450602975</v>
      </c>
      <c r="AE297" s="32">
        <f t="shared" si="22"/>
        <v>2.1787003054019385</v>
      </c>
      <c r="AF297" s="32">
        <f t="shared" si="22"/>
        <v>2.7635358753502195</v>
      </c>
      <c r="AG297" s="32">
        <f t="shared" si="22"/>
        <v>2.6774876307318496</v>
      </c>
      <c r="AH297" s="32">
        <f t="shared" si="22"/>
        <v>5.395641510483201</v>
      </c>
      <c r="AI297" s="32">
        <f t="shared" si="22"/>
        <v>3.4729422224733306</v>
      </c>
      <c r="AJ297" s="33" t="str">
        <f t="shared" si="7"/>
        <v>Gain &gt; 0</v>
      </c>
      <c r="AK297" s="32">
        <f>AVERAGEIF($J3:$J290,"=1",AK3:AK290)</f>
        <v>2.7158146689068348</v>
      </c>
      <c r="AL297" s="32">
        <f t="shared" ref="AL297:AU297" si="23">AVERAGEIF($J3:$J290,"=1",AL3:AL290)</f>
        <v>0.7361920931151148</v>
      </c>
      <c r="AM297" s="32">
        <f t="shared" si="23"/>
        <v>0.74145650825663223</v>
      </c>
      <c r="AN297" s="32">
        <f t="shared" si="23"/>
        <v>3.8799989477767109</v>
      </c>
      <c r="AO297" s="32">
        <f t="shared" si="23"/>
        <v>0.65478938466821535</v>
      </c>
      <c r="AP297" s="32">
        <f t="shared" si="23"/>
        <v>3.8027800450602975</v>
      </c>
      <c r="AQ297" s="32">
        <f t="shared" si="23"/>
        <v>0.74609063832963918</v>
      </c>
      <c r="AR297" s="32">
        <f t="shared" si="23"/>
        <v>1.4892372912095968</v>
      </c>
      <c r="AS297" s="32">
        <f t="shared" si="23"/>
        <v>0.49301280913865547</v>
      </c>
      <c r="AT297" s="32">
        <f t="shared" si="23"/>
        <v>5.395641510483201</v>
      </c>
      <c r="AU297" s="32">
        <f t="shared" si="23"/>
        <v>1.9678826051907472</v>
      </c>
      <c r="AW297" s="33"/>
    </row>
    <row r="298" spans="6:49" x14ac:dyDescent="0.3">
      <c r="L298" t="str">
        <f t="shared" si="20"/>
        <v>Gain &lt;=0</v>
      </c>
      <c r="M298" s="32">
        <f>AVERAGEIF($I3:$I290,"=1",M3:M290)</f>
        <v>3685426.2066666665</v>
      </c>
      <c r="N298" s="32">
        <f t="shared" ref="N298:W298" si="24">AVERAGEIF($I3:$I290,"=1",N3:N290)</f>
        <v>3559593.9777777782</v>
      </c>
      <c r="O298" s="32">
        <f t="shared" si="24"/>
        <v>3594442.2666666671</v>
      </c>
      <c r="P298" s="32">
        <f t="shared" si="24"/>
        <v>6991292.3600000022</v>
      </c>
      <c r="Q298" s="32">
        <f t="shared" si="24"/>
        <v>2551098.2466666671</v>
      </c>
      <c r="R298" s="32">
        <f t="shared" si="24"/>
        <v>5143799.3400000008</v>
      </c>
      <c r="S298" s="32">
        <f t="shared" si="24"/>
        <v>3013152.6822222224</v>
      </c>
      <c r="T298" s="32">
        <f t="shared" si="24"/>
        <v>4940019.9466666672</v>
      </c>
      <c r="U298" s="32">
        <f t="shared" si="24"/>
        <v>4225831.7955555562</v>
      </c>
      <c r="V298" s="32">
        <f t="shared" si="24"/>
        <v>14285011.99333333</v>
      </c>
      <c r="W298" s="32">
        <f t="shared" si="24"/>
        <v>5184237.6177777778</v>
      </c>
      <c r="X298" s="32" t="s">
        <v>101</v>
      </c>
      <c r="Y298" s="32">
        <f>AVERAGEIF($I3:$I290,"=1",Y3:Y290)</f>
        <v>3.4832520199264403</v>
      </c>
      <c r="Z298" s="32">
        <f t="shared" ref="Z298:AI298" si="25">AVERAGEIF($I3:$I290,"=1",Z3:Z290)</f>
        <v>3.0274257020737667</v>
      </c>
      <c r="AA298" s="32">
        <f t="shared" si="25"/>
        <v>3.0365879879497353</v>
      </c>
      <c r="AB298" s="32">
        <f t="shared" si="25"/>
        <v>6.3937722205659755</v>
      </c>
      <c r="AC298" s="32">
        <f t="shared" si="25"/>
        <v>2.721723876545632</v>
      </c>
      <c r="AD298" s="32">
        <f t="shared" si="25"/>
        <v>4.5027250095402529</v>
      </c>
      <c r="AE298" s="32">
        <f t="shared" si="25"/>
        <v>3.1231728728843797</v>
      </c>
      <c r="AF298" s="32">
        <f t="shared" si="25"/>
        <v>2.6950713548902425</v>
      </c>
      <c r="AG298" s="32">
        <f t="shared" si="25"/>
        <v>2.864763207685384</v>
      </c>
      <c r="AH298" s="32">
        <f t="shared" si="25"/>
        <v>7.4419841712915042</v>
      </c>
      <c r="AI298" s="32">
        <f t="shared" si="25"/>
        <v>5.1199170681756607</v>
      </c>
      <c r="AJ298" s="33" t="str">
        <f t="shared" si="7"/>
        <v>Gain &lt;=0</v>
      </c>
      <c r="AK298" s="32">
        <f>AVERAGEIF($I3:$I290,"=1",AK3:AK290)</f>
        <v>3.4832520199264403</v>
      </c>
      <c r="AL298" s="32">
        <f t="shared" ref="AL298:AU298" si="26">AVERAGEIF($I3:$I290,"=1",AL3:AL290)</f>
        <v>0.99570187927534148</v>
      </c>
      <c r="AM298" s="32">
        <f t="shared" si="26"/>
        <v>1.0071490015808697</v>
      </c>
      <c r="AN298" s="32">
        <f t="shared" si="26"/>
        <v>6.3937722205659755</v>
      </c>
      <c r="AO298" s="32">
        <f t="shared" si="26"/>
        <v>0.9942927930158717</v>
      </c>
      <c r="AP298" s="32">
        <f t="shared" si="26"/>
        <v>4.5027250095402529</v>
      </c>
      <c r="AQ298" s="32">
        <f t="shared" si="26"/>
        <v>1.0142084105378795</v>
      </c>
      <c r="AR298" s="32">
        <f t="shared" si="26"/>
        <v>1.4851142925493579</v>
      </c>
      <c r="AS298" s="32">
        <f t="shared" si="26"/>
        <v>0.53350348666362057</v>
      </c>
      <c r="AT298" s="32">
        <f t="shared" si="26"/>
        <v>7.4419841712915042</v>
      </c>
      <c r="AU298" s="32">
        <f t="shared" si="26"/>
        <v>2.9756539286466102</v>
      </c>
    </row>
    <row r="299" spans="6:49" x14ac:dyDescent="0.3">
      <c r="L299" t="str">
        <f t="shared" si="20"/>
        <v>Target;Gain &gt; 0.6; #pref=2</v>
      </c>
      <c r="M299" s="32" t="e">
        <f t="shared" ref="M299:W299" si="27">AVERAGEIFS(M3:M290, $H$3:$H$290, "=1",$K3:$K290,"=2",$AY3:$AY290,"&gt;"&amp;$X$292)</f>
        <v>#DIV/0!</v>
      </c>
      <c r="N299" s="32" t="e">
        <f t="shared" si="27"/>
        <v>#DIV/0!</v>
      </c>
      <c r="O299" s="32" t="e">
        <f t="shared" si="27"/>
        <v>#DIV/0!</v>
      </c>
      <c r="P299" s="32" t="e">
        <f t="shared" si="27"/>
        <v>#DIV/0!</v>
      </c>
      <c r="Q299" s="32" t="e">
        <f t="shared" si="27"/>
        <v>#DIV/0!</v>
      </c>
      <c r="R299" s="32" t="e">
        <f t="shared" si="27"/>
        <v>#DIV/0!</v>
      </c>
      <c r="S299" s="32" t="e">
        <f t="shared" si="27"/>
        <v>#DIV/0!</v>
      </c>
      <c r="T299" s="32" t="e">
        <f t="shared" si="27"/>
        <v>#DIV/0!</v>
      </c>
      <c r="U299" s="32" t="e">
        <f t="shared" si="27"/>
        <v>#DIV/0!</v>
      </c>
      <c r="V299" s="32" t="e">
        <f t="shared" si="27"/>
        <v>#DIV/0!</v>
      </c>
      <c r="W299" s="32" t="e">
        <f t="shared" si="27"/>
        <v>#DIV/0!</v>
      </c>
      <c r="X299" s="32" t="str">
        <f>"Target;Gain &gt; "&amp;X292&amp;"; #pref=2"</f>
        <v>Target;Gain &gt; 0.6; #pref=2</v>
      </c>
      <c r="Y299" s="32" t="e">
        <f t="shared" ref="Y299:AI299" si="28">AVERAGEIFS(Y3:Y290, $H$3:$H$290, "=1",$K3:$K290,"=2",$AY3:$AY290,"&gt;"&amp;$X$292)</f>
        <v>#DIV/0!</v>
      </c>
      <c r="Z299" s="32" t="e">
        <f t="shared" si="28"/>
        <v>#DIV/0!</v>
      </c>
      <c r="AA299" s="32" t="e">
        <f t="shared" si="28"/>
        <v>#DIV/0!</v>
      </c>
      <c r="AB299" s="32" t="e">
        <f t="shared" si="28"/>
        <v>#DIV/0!</v>
      </c>
      <c r="AC299" s="32" t="e">
        <f t="shared" si="28"/>
        <v>#DIV/0!</v>
      </c>
      <c r="AD299" s="32" t="e">
        <f t="shared" si="28"/>
        <v>#DIV/0!</v>
      </c>
      <c r="AE299" s="32" t="e">
        <f t="shared" si="28"/>
        <v>#DIV/0!</v>
      </c>
      <c r="AF299" s="32" t="e">
        <f t="shared" si="28"/>
        <v>#DIV/0!</v>
      </c>
      <c r="AG299" s="32" t="e">
        <f t="shared" si="28"/>
        <v>#DIV/0!</v>
      </c>
      <c r="AH299" s="32" t="e">
        <f t="shared" si="28"/>
        <v>#DIV/0!</v>
      </c>
      <c r="AI299" s="32" t="e">
        <f t="shared" si="28"/>
        <v>#DIV/0!</v>
      </c>
      <c r="AJ299" s="33" t="str">
        <f t="shared" si="7"/>
        <v>Target;Gain &gt; 0.6; #pref=2</v>
      </c>
      <c r="AK299" s="32" t="e">
        <f t="shared" ref="AK299:AU299" si="29">AVERAGEIFS(AK3:AK290, $H$3:$H$290, "=1",$K3:$K290,"=2",$AY3:$AY290,"&gt;"&amp;$X$292)</f>
        <v>#DIV/0!</v>
      </c>
      <c r="AL299" s="32" t="e">
        <f t="shared" si="29"/>
        <v>#DIV/0!</v>
      </c>
      <c r="AM299" s="32" t="e">
        <f t="shared" si="29"/>
        <v>#DIV/0!</v>
      </c>
      <c r="AN299" s="32" t="e">
        <f t="shared" si="29"/>
        <v>#DIV/0!</v>
      </c>
      <c r="AO299" s="32" t="e">
        <f t="shared" si="29"/>
        <v>#DIV/0!</v>
      </c>
      <c r="AP299" s="32" t="e">
        <f t="shared" si="29"/>
        <v>#DIV/0!</v>
      </c>
      <c r="AQ299" s="32" t="e">
        <f t="shared" si="29"/>
        <v>#DIV/0!</v>
      </c>
      <c r="AR299" s="32" t="e">
        <f t="shared" si="29"/>
        <v>#DIV/0!</v>
      </c>
      <c r="AS299" s="32" t="e">
        <f t="shared" si="29"/>
        <v>#DIV/0!</v>
      </c>
      <c r="AT299" s="32" t="e">
        <f t="shared" si="29"/>
        <v>#DIV/0!</v>
      </c>
      <c r="AU299" s="32" t="e">
        <f t="shared" si="29"/>
        <v>#DIV/0!</v>
      </c>
    </row>
    <row r="300" spans="6:49" x14ac:dyDescent="0.3">
      <c r="L300" t="str">
        <f t="shared" si="20"/>
        <v>Target; Gain &gt; 0.6; #pref=3</v>
      </c>
      <c r="M300" s="32">
        <f t="shared" ref="M300:W300" si="30">AVERAGEIFS(M3:M290, $H$3:$H$290, "=1",$K3:$K290,"=3",$AY3:$AY290,"&gt;"&amp;$X$292)</f>
        <v>2467592.7000000002</v>
      </c>
      <c r="N300" s="32">
        <f t="shared" si="30"/>
        <v>1453233.1</v>
      </c>
      <c r="O300" s="32">
        <f t="shared" si="30"/>
        <v>1467638</v>
      </c>
      <c r="P300" s="32">
        <f t="shared" si="30"/>
        <v>6188621.2000000002</v>
      </c>
      <c r="Q300" s="32">
        <f t="shared" si="30"/>
        <v>738260.7</v>
      </c>
      <c r="R300" s="32">
        <f t="shared" si="30"/>
        <v>4841726.4000000004</v>
      </c>
      <c r="S300" s="32">
        <f t="shared" si="30"/>
        <v>982912.60000000009</v>
      </c>
      <c r="T300" s="32">
        <f t="shared" si="30"/>
        <v>7512316.3000000007</v>
      </c>
      <c r="U300" s="32">
        <f t="shared" si="30"/>
        <v>4803829.2</v>
      </c>
      <c r="V300" s="32">
        <f t="shared" si="30"/>
        <v>11595396.300000001</v>
      </c>
      <c r="W300" s="32">
        <f t="shared" si="30"/>
        <v>2235188.9</v>
      </c>
      <c r="X300" s="32" t="str">
        <f>"Target; Gain &gt; "&amp;X292&amp;"; #pref=3"</f>
        <v>Target; Gain &gt; 0.6; #pref=3</v>
      </c>
      <c r="Y300" s="32">
        <f t="shared" ref="Y300:AI300" si="31">AVERAGEIFS(Y3:Y290, $H$3:$H$290, "=1",$K3:$K290,"=3",$AY3:$AY290,"&gt;"&amp;$X$292)</f>
        <v>2.4287863350124095</v>
      </c>
      <c r="Z300" s="32">
        <f t="shared" si="31"/>
        <v>1.5792294926708565</v>
      </c>
      <c r="AA300" s="32">
        <f t="shared" si="31"/>
        <v>1.5544381517567676</v>
      </c>
      <c r="AB300" s="32">
        <f t="shared" si="31"/>
        <v>3.2655609048990302</v>
      </c>
      <c r="AC300" s="32">
        <f t="shared" si="31"/>
        <v>1.2141877567104529</v>
      </c>
      <c r="AD300" s="32">
        <f t="shared" si="31"/>
        <v>3.4905397969996557</v>
      </c>
      <c r="AE300" s="32">
        <f t="shared" si="31"/>
        <v>1.2745462563994805</v>
      </c>
      <c r="AF300" s="32">
        <f t="shared" si="31"/>
        <v>4.5602060130215252</v>
      </c>
      <c r="AG300" s="32">
        <f t="shared" si="31"/>
        <v>3.1675857607566282</v>
      </c>
      <c r="AH300" s="32">
        <f t="shared" si="31"/>
        <v>5.8021174416993748</v>
      </c>
      <c r="AI300" s="32">
        <f t="shared" si="31"/>
        <v>2.7745638265972961</v>
      </c>
      <c r="AJ300" s="33" t="str">
        <f t="shared" si="7"/>
        <v>Target; Gain &gt; 0.6; #pref=3</v>
      </c>
      <c r="AK300" s="32">
        <f t="shared" ref="AK300:AU300" si="32">AVERAGEIFS(AK3:AK290, $H$3:$H$290, "=1",$K3:$K290,"=3",$AY3:$AY290,"&gt;"&amp;$X$292)</f>
        <v>2.4287863350124095</v>
      </c>
      <c r="AL300" s="32">
        <f t="shared" si="32"/>
        <v>0.57243348888587209</v>
      </c>
      <c r="AM300" s="32">
        <f t="shared" si="32"/>
        <v>0.55979567139875153</v>
      </c>
      <c r="AN300" s="32">
        <f t="shared" si="32"/>
        <v>3.2655609048990302</v>
      </c>
      <c r="AO300" s="32">
        <f t="shared" si="32"/>
        <v>0.49784359168843362</v>
      </c>
      <c r="AP300" s="32">
        <f t="shared" si="32"/>
        <v>3.4905397969996557</v>
      </c>
      <c r="AQ300" s="32">
        <f t="shared" si="32"/>
        <v>0.54982892011175866</v>
      </c>
      <c r="AR300" s="32">
        <f t="shared" si="32"/>
        <v>2.4623509517230557</v>
      </c>
      <c r="AS300" s="32">
        <f t="shared" si="32"/>
        <v>0.59840459405677393</v>
      </c>
      <c r="AT300" s="32">
        <f t="shared" si="32"/>
        <v>5.8021174416993748</v>
      </c>
      <c r="AU300" s="32">
        <f t="shared" si="32"/>
        <v>1.287320861092303</v>
      </c>
    </row>
    <row r="301" spans="6:49" x14ac:dyDescent="0.3">
      <c r="L301" t="str">
        <f t="shared" si="20"/>
        <v>Target; Gain &gt; 0.6; #pref=4</v>
      </c>
      <c r="M301" s="32" t="e">
        <f t="shared" ref="M301:W301" si="33">AVERAGEIFS(M3:M290, $H$3:$H$290, "=1",$K3:$K290,"=4",$AY3:$AY290,"&gt;"&amp;$X$292)</f>
        <v>#DIV/0!</v>
      </c>
      <c r="N301" s="32" t="e">
        <f t="shared" si="33"/>
        <v>#DIV/0!</v>
      </c>
      <c r="O301" s="32" t="e">
        <f t="shared" si="33"/>
        <v>#DIV/0!</v>
      </c>
      <c r="P301" s="32" t="e">
        <f t="shared" si="33"/>
        <v>#DIV/0!</v>
      </c>
      <c r="Q301" s="32" t="e">
        <f t="shared" si="33"/>
        <v>#DIV/0!</v>
      </c>
      <c r="R301" s="32" t="e">
        <f t="shared" si="33"/>
        <v>#DIV/0!</v>
      </c>
      <c r="S301" s="32" t="e">
        <f t="shared" si="33"/>
        <v>#DIV/0!</v>
      </c>
      <c r="T301" s="32" t="e">
        <f t="shared" si="33"/>
        <v>#DIV/0!</v>
      </c>
      <c r="U301" s="32" t="e">
        <f t="shared" si="33"/>
        <v>#DIV/0!</v>
      </c>
      <c r="V301" s="32" t="e">
        <f t="shared" si="33"/>
        <v>#DIV/0!</v>
      </c>
      <c r="W301" s="32" t="e">
        <f t="shared" si="33"/>
        <v>#DIV/0!</v>
      </c>
      <c r="X301" s="32" t="str">
        <f>"Target; Gain &gt; "&amp;X292&amp;"; #pref=4"</f>
        <v>Target; Gain &gt; 0.6; #pref=4</v>
      </c>
      <c r="Y301" s="32" t="e">
        <f t="shared" ref="Y301:AI301" si="34">AVERAGEIFS(Y3:Y290, $H$3:$H$290, "=1",$K3:$K290,"=4",$AY3:$AY290,"&gt;"&amp;$X$292)</f>
        <v>#DIV/0!</v>
      </c>
      <c r="Z301" s="32" t="e">
        <f t="shared" si="34"/>
        <v>#DIV/0!</v>
      </c>
      <c r="AA301" s="32" t="e">
        <f t="shared" si="34"/>
        <v>#DIV/0!</v>
      </c>
      <c r="AB301" s="32" t="e">
        <f t="shared" si="34"/>
        <v>#DIV/0!</v>
      </c>
      <c r="AC301" s="32" t="e">
        <f t="shared" si="34"/>
        <v>#DIV/0!</v>
      </c>
      <c r="AD301" s="32" t="e">
        <f t="shared" si="34"/>
        <v>#DIV/0!</v>
      </c>
      <c r="AE301" s="32" t="e">
        <f t="shared" si="34"/>
        <v>#DIV/0!</v>
      </c>
      <c r="AF301" s="32" t="e">
        <f t="shared" si="34"/>
        <v>#DIV/0!</v>
      </c>
      <c r="AG301" s="32" t="e">
        <f t="shared" si="34"/>
        <v>#DIV/0!</v>
      </c>
      <c r="AH301" s="32" t="e">
        <f t="shared" si="34"/>
        <v>#DIV/0!</v>
      </c>
      <c r="AI301" s="32" t="e">
        <f t="shared" si="34"/>
        <v>#DIV/0!</v>
      </c>
      <c r="AJ301" s="33" t="str">
        <f t="shared" si="7"/>
        <v>Target; Gain &gt; 0.6; #pref=4</v>
      </c>
      <c r="AK301" s="32" t="e">
        <f t="shared" ref="AK301:AU301" si="35">AVERAGEIFS(AK3:AK290, $H$3:$H$290, "=1",$K3:$K290,"=4",$AY3:$AY290,"&gt;"&amp;$X$292)</f>
        <v>#DIV/0!</v>
      </c>
      <c r="AL301" s="32" t="e">
        <f t="shared" si="35"/>
        <v>#DIV/0!</v>
      </c>
      <c r="AM301" s="32" t="e">
        <f t="shared" si="35"/>
        <v>#DIV/0!</v>
      </c>
      <c r="AN301" s="32" t="e">
        <f t="shared" si="35"/>
        <v>#DIV/0!</v>
      </c>
      <c r="AO301" s="32" t="e">
        <f t="shared" si="35"/>
        <v>#DIV/0!</v>
      </c>
      <c r="AP301" s="32" t="e">
        <f t="shared" si="35"/>
        <v>#DIV/0!</v>
      </c>
      <c r="AQ301" s="32" t="e">
        <f t="shared" si="35"/>
        <v>#DIV/0!</v>
      </c>
      <c r="AR301" s="32" t="e">
        <f t="shared" si="35"/>
        <v>#DIV/0!</v>
      </c>
      <c r="AS301" s="32" t="e">
        <f t="shared" si="35"/>
        <v>#DIV/0!</v>
      </c>
      <c r="AT301" s="32" t="e">
        <f t="shared" si="35"/>
        <v>#DIV/0!</v>
      </c>
      <c r="AU301" s="32" t="e">
        <f t="shared" si="35"/>
        <v>#DIV/0!</v>
      </c>
    </row>
    <row r="302" spans="6:49" x14ac:dyDescent="0.3">
      <c r="L302" s="32" t="str">
        <f t="shared" si="20"/>
        <v>Target; Gain &gt; 0</v>
      </c>
      <c r="M302" s="32">
        <f>AVERAGEIFS(M3:M290,$H3:$H290,"=1",$J3:$J290,"=1")</f>
        <v>1753459.6500000001</v>
      </c>
      <c r="N302" s="32">
        <f t="shared" ref="N302:W302" si="36">AVERAGEIFS(N3:N290,$H3:$H290,"=1",$J3:$J290,"=1")</f>
        <v>1192137.8166666669</v>
      </c>
      <c r="O302" s="32">
        <f t="shared" si="36"/>
        <v>1202839.1666666667</v>
      </c>
      <c r="P302" s="32">
        <f t="shared" si="36"/>
        <v>3137022.4000000004</v>
      </c>
      <c r="Q302" s="32">
        <f t="shared" si="36"/>
        <v>671487.3916666666</v>
      </c>
      <c r="R302" s="32">
        <f t="shared" si="36"/>
        <v>2382834.5250000004</v>
      </c>
      <c r="S302" s="32">
        <f t="shared" si="36"/>
        <v>592246.97499999998</v>
      </c>
      <c r="T302" s="32">
        <f t="shared" si="36"/>
        <v>5065920.6000000006</v>
      </c>
      <c r="U302" s="32">
        <f t="shared" si="36"/>
        <v>3873046.3083333331</v>
      </c>
      <c r="V302" s="32">
        <f t="shared" si="36"/>
        <v>7983413.4249999989</v>
      </c>
      <c r="W302" s="32">
        <f t="shared" si="36"/>
        <v>1602829.8916666666</v>
      </c>
      <c r="X302" s="32" t="s">
        <v>102</v>
      </c>
      <c r="Y302" s="32">
        <f>AVERAGEIFS(Y3:Y290,$H3:$H290,"=1",$J3:$J290,"=1")</f>
        <v>1.9433417609237948</v>
      </c>
      <c r="Z302" s="32">
        <f t="shared" ref="Z302:AI302" si="37">AVERAGEIFS(Z3:Z290,$H3:$H290,"=1",$J3:$J290,"=1")</f>
        <v>1.4175101709794644</v>
      </c>
      <c r="AA302" s="32">
        <f t="shared" si="37"/>
        <v>1.4091946882297637</v>
      </c>
      <c r="AB302" s="32">
        <f t="shared" si="37"/>
        <v>2.7814082836746818</v>
      </c>
      <c r="AC302" s="32">
        <f t="shared" si="37"/>
        <v>1.1644371186603772</v>
      </c>
      <c r="AD302" s="32">
        <f t="shared" si="37"/>
        <v>2.5340884893739712</v>
      </c>
      <c r="AE302" s="32">
        <f t="shared" si="37"/>
        <v>1.1745595429490396</v>
      </c>
      <c r="AF302" s="32">
        <f t="shared" si="37"/>
        <v>2.8330658932143704</v>
      </c>
      <c r="AG302" s="32">
        <f t="shared" si="37"/>
        <v>2.5588144527593011</v>
      </c>
      <c r="AH302" s="32">
        <f t="shared" si="37"/>
        <v>5.0990425092488287</v>
      </c>
      <c r="AI302" s="32">
        <f t="shared" si="37"/>
        <v>2.32179639609094</v>
      </c>
      <c r="AJ302" s="32" t="str">
        <f t="shared" si="7"/>
        <v>Target; Gain &gt; 0</v>
      </c>
      <c r="AK302" s="32">
        <f>AVERAGEIFS(AK3:AK290,$H3:$H290,"=1",$J3:$J290,"=1")</f>
        <v>1.9433417609237948</v>
      </c>
      <c r="AL302" s="32">
        <f t="shared" ref="AL302:AU302" si="38">AVERAGEIFS(AL3:AL290,$H3:$H290,"=1",$J3:$J290,"=1")</f>
        <v>0.51341649389845168</v>
      </c>
      <c r="AM302" s="32">
        <f t="shared" si="38"/>
        <v>0.50989846090718249</v>
      </c>
      <c r="AN302" s="32">
        <f t="shared" si="38"/>
        <v>2.7814082836746818</v>
      </c>
      <c r="AO302" s="32">
        <f t="shared" si="38"/>
        <v>0.46217004123366978</v>
      </c>
      <c r="AP302" s="32">
        <f t="shared" si="38"/>
        <v>2.5340884893739712</v>
      </c>
      <c r="AQ302" s="32">
        <f t="shared" si="38"/>
        <v>0.48828881444884853</v>
      </c>
      <c r="AR302" s="32">
        <f t="shared" si="38"/>
        <v>1.505190513515845</v>
      </c>
      <c r="AS302" s="32">
        <f t="shared" si="38"/>
        <v>0.50138462863445354</v>
      </c>
      <c r="AT302" s="32">
        <f t="shared" si="38"/>
        <v>5.0990425092488287</v>
      </c>
      <c r="AU302" s="32">
        <f t="shared" si="38"/>
        <v>1.1851320507145526</v>
      </c>
      <c r="AW302" s="33"/>
    </row>
    <row r="303" spans="6:49" x14ac:dyDescent="0.3">
      <c r="L303" s="32" t="str">
        <f t="shared" si="20"/>
        <v>Target; Gain &lt;= 0</v>
      </c>
      <c r="M303" s="32">
        <f>AVERAGEIFS(M3:M290,$H3:$H290,"=1",$J3:$J290,"=0")</f>
        <v>738593.9</v>
      </c>
      <c r="N303" s="32">
        <f t="shared" ref="N303:W303" si="39">AVERAGEIFS(N3:N290,$H3:$H290,"=1",$J3:$J290,"=0")</f>
        <v>1717283.2000000002</v>
      </c>
      <c r="O303" s="32">
        <f t="shared" si="39"/>
        <v>1723589.8</v>
      </c>
      <c r="P303" s="32">
        <f t="shared" si="39"/>
        <v>634322.60000000009</v>
      </c>
      <c r="Q303" s="32">
        <f t="shared" si="39"/>
        <v>826272.4</v>
      </c>
      <c r="R303" s="32">
        <f t="shared" si="39"/>
        <v>567337.6</v>
      </c>
      <c r="S303" s="32">
        <f t="shared" si="39"/>
        <v>951573.5</v>
      </c>
      <c r="T303" s="32">
        <f t="shared" si="39"/>
        <v>3982915.9000000004</v>
      </c>
      <c r="U303" s="32">
        <f t="shared" si="39"/>
        <v>3861862</v>
      </c>
      <c r="V303" s="32">
        <f t="shared" si="39"/>
        <v>701347.2</v>
      </c>
      <c r="W303" s="32">
        <f t="shared" si="39"/>
        <v>1524812.7000000002</v>
      </c>
      <c r="X303" s="32" t="s">
        <v>103</v>
      </c>
      <c r="Y303" s="32">
        <f>AVERAGEIFS(Y3:Y290,$H3:$H290,"=1",$J3:$J290,"=0")</f>
        <v>1.0037230471963996</v>
      </c>
      <c r="Z303" s="32">
        <f t="shared" ref="Z303:AI303" si="40">AVERAGEIFS(Z3:Z290,$H3:$H290,"=1",$J3:$J290,"=0")</f>
        <v>1.6153752339363563</v>
      </c>
      <c r="AA303" s="32">
        <f t="shared" si="40"/>
        <v>1.623945653362898</v>
      </c>
      <c r="AB303" s="32">
        <f t="shared" si="40"/>
        <v>1.0589736127993092</v>
      </c>
      <c r="AC303" s="32">
        <f t="shared" si="40"/>
        <v>1.2437782189750575</v>
      </c>
      <c r="AD303" s="32">
        <f t="shared" si="40"/>
        <v>1.144748952507507</v>
      </c>
      <c r="AE303" s="32">
        <f t="shared" si="40"/>
        <v>1.7442940179200375</v>
      </c>
      <c r="AF303" s="32">
        <f t="shared" si="40"/>
        <v>1.3842759045015556</v>
      </c>
      <c r="AG303" s="32">
        <f t="shared" si="40"/>
        <v>2.2049768858414609</v>
      </c>
      <c r="AH303" s="32">
        <f t="shared" si="40"/>
        <v>1.5379357365949546</v>
      </c>
      <c r="AI303" s="32">
        <f t="shared" si="40"/>
        <v>3.0483491429651619</v>
      </c>
      <c r="AJ303" s="32" t="str">
        <f t="shared" si="7"/>
        <v>Target; Gain &lt;= 0</v>
      </c>
      <c r="AK303" s="32">
        <f>AVERAGEIFS(AK3:AK290,$H3:$H290,"=1",$J3:$J290,"=0")</f>
        <v>1.0037230471963996</v>
      </c>
      <c r="AL303" s="32">
        <f t="shared" ref="AL303:AU303" si="41">AVERAGEIFS(AL3:AL290,$H3:$H290,"=1",$J3:$J290,"=0")</f>
        <v>0.42426371128531176</v>
      </c>
      <c r="AM303" s="32">
        <f t="shared" si="41"/>
        <v>0.42761428947560487</v>
      </c>
      <c r="AN303" s="32">
        <f t="shared" si="41"/>
        <v>1.0589736127993092</v>
      </c>
      <c r="AO303" s="32">
        <f t="shared" si="41"/>
        <v>0.37940496718510985</v>
      </c>
      <c r="AP303" s="32">
        <f t="shared" si="41"/>
        <v>1.144748952507507</v>
      </c>
      <c r="AQ303" s="32">
        <f t="shared" si="41"/>
        <v>0.46016841172240674</v>
      </c>
      <c r="AR303" s="32">
        <f t="shared" si="41"/>
        <v>0.89382904591038814</v>
      </c>
      <c r="AS303" s="32">
        <f t="shared" si="41"/>
        <v>0.3769891681324225</v>
      </c>
      <c r="AT303" s="32">
        <f t="shared" si="41"/>
        <v>1.5379357365949546</v>
      </c>
      <c r="AU303" s="32">
        <f t="shared" si="41"/>
        <v>1.6050898666959257</v>
      </c>
      <c r="AW303" s="33"/>
    </row>
    <row r="304" spans="6:49" x14ac:dyDescent="0.3">
      <c r="L304" s="34">
        <f>L292</f>
        <v>0.6</v>
      </c>
      <c r="M304" s="34"/>
      <c r="N304" s="35" t="str">
        <f>N292</f>
        <v>BNL Causal</v>
      </c>
      <c r="O304" s="35" t="str">
        <f>O292</f>
        <v>BNL Causal HM</v>
      </c>
      <c r="P304" s="35" t="str">
        <f>Q292</f>
        <v>SFS Causal</v>
      </c>
      <c r="Q304" s="35" t="str">
        <f>S292</f>
        <v>SaLSa Causal</v>
      </c>
      <c r="R304" s="35" t="str">
        <f>U292</f>
        <v>D&amp;C Causal</v>
      </c>
      <c r="S304" s="35" t="str">
        <f>W292</f>
        <v>BBS Causal</v>
      </c>
      <c r="T304" s="35"/>
      <c r="U304" s="34">
        <f>X292</f>
        <v>0.6</v>
      </c>
      <c r="V304" s="35" t="str">
        <f>Z292</f>
        <v>BNL Causal</v>
      </c>
      <c r="W304" s="35" t="str">
        <f>AA292</f>
        <v>BNL Causal HM</v>
      </c>
      <c r="X304" s="35" t="str">
        <f>AC292</f>
        <v>SFS Causal</v>
      </c>
      <c r="Y304" s="35" t="str">
        <f>AE292</f>
        <v>SaLSa Causal</v>
      </c>
      <c r="Z304" s="35" t="str">
        <f>AG292</f>
        <v>D&amp;C Causal</v>
      </c>
      <c r="AA304" s="35" t="str">
        <f>AI292</f>
        <v>BBS Causal</v>
      </c>
      <c r="AB304" s="36"/>
      <c r="AC304" s="34">
        <f>AJ292</f>
        <v>0.6</v>
      </c>
      <c r="AD304" s="35" t="str">
        <f>AL292</f>
        <v>BNL Causal</v>
      </c>
      <c r="AE304" s="35" t="str">
        <f>AM292</f>
        <v>BNL Causal HM</v>
      </c>
      <c r="AF304" s="35" t="str">
        <f>AO292</f>
        <v>SFS Causal</v>
      </c>
      <c r="AG304" s="35" t="str">
        <f>AQ292</f>
        <v>SaLSa Causal</v>
      </c>
      <c r="AH304" s="35" t="str">
        <f>AS292</f>
        <v>D&amp;C Causal</v>
      </c>
      <c r="AI304" s="35" t="str">
        <f>AU292</f>
        <v>BBS Causal</v>
      </c>
      <c r="AK304" s="35"/>
      <c r="AL304" s="35"/>
      <c r="AM304" s="35"/>
      <c r="AN304" s="36"/>
      <c r="AO304" s="36"/>
      <c r="AP304" s="36"/>
      <c r="AQ304" s="36"/>
      <c r="AR304" s="36"/>
      <c r="AS304" s="36"/>
      <c r="AT304" s="36"/>
      <c r="AU304" s="36"/>
    </row>
    <row r="305" spans="7:49" x14ac:dyDescent="0.3">
      <c r="L305" t="str">
        <f>L293</f>
        <v>ALL</v>
      </c>
      <c r="N305" s="32">
        <f>N293</f>
        <v>2989330.7738095233</v>
      </c>
      <c r="O305" s="32">
        <f>O293</f>
        <v>3018824.859523809</v>
      </c>
      <c r="P305" s="32">
        <f>Q293</f>
        <v>2060425.8964285706</v>
      </c>
      <c r="Q305" s="32">
        <f>S293</f>
        <v>2326489</v>
      </c>
      <c r="R305" s="32">
        <f>U293</f>
        <v>4124240.4535714304</v>
      </c>
      <c r="S305" s="32">
        <f>W293</f>
        <v>4095509.1880952385</v>
      </c>
      <c r="T305" s="32"/>
      <c r="U305" s="32" t="str">
        <f>X293</f>
        <v>ALL</v>
      </c>
      <c r="V305" s="32">
        <f>Z293</f>
        <v>2.6508129029324787</v>
      </c>
      <c r="W305" s="32">
        <f>AA293</f>
        <v>2.6574108963956995</v>
      </c>
      <c r="X305" s="32">
        <f>AC293</f>
        <v>2.2941174711223065</v>
      </c>
      <c r="Y305" s="32">
        <f>AE293</f>
        <v>2.6846677522675324</v>
      </c>
      <c r="Z305" s="32">
        <f>AG293</f>
        <v>2.7778138326712432</v>
      </c>
      <c r="AA305" s="32">
        <f>AI293</f>
        <v>4.3552501755281501</v>
      </c>
      <c r="AB305" s="36"/>
      <c r="AC305" s="32" t="str">
        <f>AJ293</f>
        <v>ALL</v>
      </c>
      <c r="AD305" s="32">
        <f>AL293</f>
        <v>0.87521519284380744</v>
      </c>
      <c r="AE305" s="32">
        <f>AM293</f>
        <v>0.88379177253747365</v>
      </c>
      <c r="AF305" s="32">
        <f>AO293</f>
        <v>0.83666621056874557</v>
      </c>
      <c r="AG305" s="32">
        <f>AQ293</f>
        <v>0.88972515915548211</v>
      </c>
      <c r="AH305" s="32">
        <f>AS293</f>
        <v>0.51470424352702959</v>
      </c>
      <c r="AI305" s="32">
        <f>AU293</f>
        <v>2.507760099899246</v>
      </c>
      <c r="AK305" s="32"/>
      <c r="AL305" s="32"/>
      <c r="AM305" s="32"/>
      <c r="AN305" s="36"/>
      <c r="AO305" s="36"/>
      <c r="AP305" s="36"/>
      <c r="AQ305" s="36"/>
      <c r="AR305" s="36"/>
      <c r="AS305" s="36"/>
      <c r="AT305" s="36"/>
      <c r="AU305" s="36"/>
    </row>
    <row r="306" spans="7:49" x14ac:dyDescent="0.3">
      <c r="L306" t="str">
        <f>L295</f>
        <v>Gain &gt; 0.6</v>
      </c>
      <c r="N306" s="32">
        <f t="shared" ref="N306:O314" si="42">N295</f>
        <v>1453233.1</v>
      </c>
      <c r="O306" s="32">
        <f t="shared" si="42"/>
        <v>1467638</v>
      </c>
      <c r="P306" s="32">
        <f t="shared" ref="P306:P314" si="43">Q295</f>
        <v>738260.7</v>
      </c>
      <c r="Q306" s="32">
        <f t="shared" ref="Q306:Q314" si="44">S295</f>
        <v>982912.60000000009</v>
      </c>
      <c r="R306" s="32">
        <f>U295</f>
        <v>4803829.2</v>
      </c>
      <c r="S306" s="32">
        <f t="shared" ref="S306:S314" si="45">W295</f>
        <v>2235188.9</v>
      </c>
      <c r="T306" s="32"/>
      <c r="U306" s="32" t="str">
        <f t="shared" ref="U306:U314" si="46">X295</f>
        <v>Gain &gt; 0.6</v>
      </c>
      <c r="V306" s="32">
        <f t="shared" ref="V306:W314" si="47">Z295</f>
        <v>1.5792294926708565</v>
      </c>
      <c r="W306" s="32">
        <f t="shared" si="47"/>
        <v>1.5544381517567676</v>
      </c>
      <c r="X306" s="32">
        <f t="shared" ref="X306:X314" si="48">AC295</f>
        <v>1.2141877567104529</v>
      </c>
      <c r="Y306" s="32">
        <f t="shared" ref="Y306:Y314" si="49">AE295</f>
        <v>1.2745462563994805</v>
      </c>
      <c r="Z306" s="32">
        <f t="shared" ref="Z306:Z314" si="50">AG295</f>
        <v>3.1675857607566282</v>
      </c>
      <c r="AA306" s="32">
        <f t="shared" ref="AA306:AA314" si="51">AI295</f>
        <v>2.7745638265972961</v>
      </c>
      <c r="AB306" s="36"/>
      <c r="AC306" s="32" t="str">
        <f t="shared" ref="AC306:AC314" si="52">AJ295</f>
        <v>Gain &gt; 0.6</v>
      </c>
      <c r="AD306" s="32">
        <f t="shared" ref="AD306:AE314" si="53">AL295</f>
        <v>0.57243348888587209</v>
      </c>
      <c r="AE306" s="32">
        <f t="shared" si="53"/>
        <v>0.55979567139875153</v>
      </c>
      <c r="AF306" s="32">
        <f t="shared" ref="AF306:AF314" si="54">AO295</f>
        <v>0.49784359168843362</v>
      </c>
      <c r="AG306" s="32">
        <f t="shared" ref="AG306:AG314" si="55">AQ295</f>
        <v>0.54982892011175866</v>
      </c>
      <c r="AH306" s="32">
        <f t="shared" ref="AH306:AH314" si="56">AS295</f>
        <v>0.59840459405677393</v>
      </c>
      <c r="AI306" s="32">
        <f t="shared" ref="AI306:AI314" si="57">AU295</f>
        <v>1.287320861092303</v>
      </c>
      <c r="AK306" s="32"/>
      <c r="AL306" s="32"/>
      <c r="AM306" s="32"/>
      <c r="AN306" s="36"/>
      <c r="AO306" s="36"/>
      <c r="AP306" s="36"/>
      <c r="AQ306" s="36"/>
      <c r="AR306" s="36"/>
      <c r="AS306" s="36"/>
      <c r="AT306" s="36"/>
      <c r="AU306" s="36"/>
    </row>
    <row r="307" spans="7:49" x14ac:dyDescent="0.3">
      <c r="L307" t="str">
        <f>L296</f>
        <v>Target</v>
      </c>
      <c r="N307" s="32">
        <f t="shared" si="42"/>
        <v>1297166.8933333335</v>
      </c>
      <c r="O307" s="32">
        <f t="shared" si="42"/>
        <v>1306989.2933333332</v>
      </c>
      <c r="P307" s="32">
        <f t="shared" si="43"/>
        <v>702444.39333333331</v>
      </c>
      <c r="Q307" s="32">
        <f t="shared" si="44"/>
        <v>664112.28</v>
      </c>
      <c r="R307" s="32">
        <f>U296</f>
        <v>3870809.4466666677</v>
      </c>
      <c r="S307" s="32">
        <f t="shared" si="45"/>
        <v>1587226.4533333334</v>
      </c>
      <c r="T307" s="32"/>
      <c r="U307" s="32" t="str">
        <f t="shared" si="46"/>
        <v>Target</v>
      </c>
      <c r="V307" s="32">
        <f t="shared" si="47"/>
        <v>1.4570831835708424</v>
      </c>
      <c r="W307" s="32">
        <f t="shared" si="47"/>
        <v>1.4521448812563906</v>
      </c>
      <c r="X307" s="32">
        <f t="shared" si="48"/>
        <v>1.1803053387233136</v>
      </c>
      <c r="Y307" s="32">
        <f t="shared" si="49"/>
        <v>1.2885064379432392</v>
      </c>
      <c r="Z307" s="32">
        <f t="shared" si="50"/>
        <v>2.488046939375733</v>
      </c>
      <c r="AA307" s="32">
        <f t="shared" si="51"/>
        <v>2.4671069454657841</v>
      </c>
      <c r="AB307" s="36"/>
      <c r="AC307" s="32" t="str">
        <f t="shared" si="52"/>
        <v>Target</v>
      </c>
      <c r="AD307" s="32">
        <f t="shared" si="53"/>
        <v>0.49558593737582368</v>
      </c>
      <c r="AE307" s="32">
        <f t="shared" si="53"/>
        <v>0.49344162662086688</v>
      </c>
      <c r="AF307" s="32">
        <f t="shared" si="54"/>
        <v>0.44561702642395778</v>
      </c>
      <c r="AG307" s="32">
        <f t="shared" si="55"/>
        <v>0.48266473390356018</v>
      </c>
      <c r="AH307" s="32">
        <f t="shared" si="56"/>
        <v>0.47650553653404737</v>
      </c>
      <c r="AI307" s="32">
        <f t="shared" si="57"/>
        <v>1.2691236139108271</v>
      </c>
      <c r="AK307" s="32"/>
      <c r="AL307" s="32"/>
      <c r="AM307" s="32"/>
      <c r="AN307" s="36"/>
      <c r="AO307" s="36"/>
      <c r="AP307" s="36"/>
      <c r="AQ307" s="36"/>
      <c r="AR307" s="36"/>
      <c r="AS307" s="36"/>
      <c r="AT307" s="36"/>
      <c r="AU307" s="36"/>
    </row>
    <row r="308" spans="7:49" x14ac:dyDescent="0.3">
      <c r="L308" t="str">
        <f>L297</f>
        <v>Gain &gt; 0</v>
      </c>
      <c r="N308" s="32">
        <f t="shared" si="42"/>
        <v>2331334.769230769</v>
      </c>
      <c r="O308" s="32">
        <f t="shared" si="42"/>
        <v>2354650.9282051283</v>
      </c>
      <c r="P308" s="32">
        <f t="shared" si="43"/>
        <v>1494265.4923076918</v>
      </c>
      <c r="Q308" s="32">
        <f t="shared" si="44"/>
        <v>1534184.7512820512</v>
      </c>
      <c r="R308" s="32">
        <f>U297</f>
        <v>4007019.6743589747</v>
      </c>
      <c r="S308" s="32">
        <f t="shared" si="45"/>
        <v>2839284.0769230765</v>
      </c>
      <c r="T308" s="32"/>
      <c r="U308" s="32" t="str">
        <f t="shared" si="46"/>
        <v>Gain &gt; 0</v>
      </c>
      <c r="V308" s="32">
        <f t="shared" si="47"/>
        <v>2.2162596731540711</v>
      </c>
      <c r="W308" s="32">
        <f t="shared" si="47"/>
        <v>2.2198988676795035</v>
      </c>
      <c r="X308" s="32">
        <f t="shared" si="48"/>
        <v>1.8007254648646218</v>
      </c>
      <c r="Y308" s="32">
        <f t="shared" si="49"/>
        <v>2.1787003054019385</v>
      </c>
      <c r="Z308" s="32">
        <f t="shared" si="50"/>
        <v>2.6774876307318496</v>
      </c>
      <c r="AA308" s="32">
        <f t="shared" si="51"/>
        <v>3.4729422224733306</v>
      </c>
      <c r="AB308" s="36"/>
      <c r="AC308" s="32" t="str">
        <f t="shared" si="52"/>
        <v>Gain &gt; 0</v>
      </c>
      <c r="AD308" s="32">
        <f t="shared" si="53"/>
        <v>0.7361920931151148</v>
      </c>
      <c r="AE308" s="32">
        <f t="shared" si="53"/>
        <v>0.74145650825663223</v>
      </c>
      <c r="AF308" s="32">
        <f t="shared" si="54"/>
        <v>0.65478938466821535</v>
      </c>
      <c r="AG308" s="32">
        <f t="shared" si="55"/>
        <v>0.74609063832963918</v>
      </c>
      <c r="AH308" s="32">
        <f t="shared" si="56"/>
        <v>0.49301280913865547</v>
      </c>
      <c r="AI308" s="32">
        <f t="shared" si="57"/>
        <v>1.9678826051907472</v>
      </c>
      <c r="AK308" s="32"/>
      <c r="AL308" s="32"/>
      <c r="AM308" s="32"/>
      <c r="AN308" s="36"/>
      <c r="AO308" s="36"/>
      <c r="AP308" s="36"/>
      <c r="AQ308" s="36"/>
      <c r="AR308" s="36"/>
      <c r="AS308" s="36"/>
      <c r="AT308" s="36"/>
      <c r="AU308" s="36"/>
    </row>
    <row r="309" spans="7:49" x14ac:dyDescent="0.3">
      <c r="L309" t="str">
        <f t="shared" ref="L309" si="58">L298</f>
        <v>Gain &lt;=0</v>
      </c>
      <c r="N309" s="32">
        <f t="shared" si="42"/>
        <v>3559593.9777777782</v>
      </c>
      <c r="O309" s="32">
        <f t="shared" si="42"/>
        <v>3594442.2666666671</v>
      </c>
      <c r="P309" s="32">
        <f t="shared" si="43"/>
        <v>2551098.2466666671</v>
      </c>
      <c r="Q309" s="32">
        <f t="shared" si="44"/>
        <v>3013152.6822222224</v>
      </c>
      <c r="R309" s="32">
        <f>U298</f>
        <v>4225831.7955555562</v>
      </c>
      <c r="S309" s="32">
        <f t="shared" si="45"/>
        <v>5184237.6177777778</v>
      </c>
      <c r="T309" s="32"/>
      <c r="U309" s="32" t="str">
        <f t="shared" si="46"/>
        <v>Gain &lt;=0</v>
      </c>
      <c r="V309" s="32">
        <f t="shared" si="47"/>
        <v>3.0274257020737667</v>
      </c>
      <c r="W309" s="32">
        <f t="shared" si="47"/>
        <v>3.0365879879497353</v>
      </c>
      <c r="X309" s="32">
        <f t="shared" si="48"/>
        <v>2.721723876545632</v>
      </c>
      <c r="Y309" s="32">
        <f t="shared" si="49"/>
        <v>3.1231728728843797</v>
      </c>
      <c r="Z309" s="32">
        <f t="shared" si="50"/>
        <v>2.864763207685384</v>
      </c>
      <c r="AA309" s="32">
        <f t="shared" si="51"/>
        <v>5.1199170681756607</v>
      </c>
      <c r="AB309" s="36"/>
      <c r="AC309" s="32" t="str">
        <f t="shared" si="52"/>
        <v>Gain &lt;=0</v>
      </c>
      <c r="AD309" s="32">
        <f t="shared" si="53"/>
        <v>0.99570187927534148</v>
      </c>
      <c r="AE309" s="32">
        <f t="shared" si="53"/>
        <v>1.0071490015808697</v>
      </c>
      <c r="AF309" s="32">
        <f t="shared" si="54"/>
        <v>0.9942927930158717</v>
      </c>
      <c r="AG309" s="32">
        <f t="shared" si="55"/>
        <v>1.0142084105378795</v>
      </c>
      <c r="AH309" s="32">
        <f t="shared" si="56"/>
        <v>0.53350348666362057</v>
      </c>
      <c r="AI309" s="32">
        <f t="shared" si="57"/>
        <v>2.9756539286466102</v>
      </c>
      <c r="AK309" s="32"/>
      <c r="AL309" s="32"/>
      <c r="AM309" s="32"/>
      <c r="AN309" s="36"/>
      <c r="AO309" s="36"/>
      <c r="AP309" s="36"/>
      <c r="AQ309" s="36"/>
      <c r="AR309" s="36"/>
      <c r="AS309" s="36"/>
      <c r="AT309" s="36"/>
      <c r="AU309" s="36"/>
    </row>
    <row r="310" spans="7:49" x14ac:dyDescent="0.3">
      <c r="L310" t="str">
        <f>L299</f>
        <v>Target;Gain &gt; 0.6; #pref=2</v>
      </c>
      <c r="N310" s="32" t="e">
        <f t="shared" si="42"/>
        <v>#DIV/0!</v>
      </c>
      <c r="O310" s="32" t="e">
        <f t="shared" si="42"/>
        <v>#DIV/0!</v>
      </c>
      <c r="P310" s="32" t="e">
        <f t="shared" si="43"/>
        <v>#DIV/0!</v>
      </c>
      <c r="Q310" s="32" t="e">
        <f t="shared" si="44"/>
        <v>#DIV/0!</v>
      </c>
      <c r="R310" s="32" t="e">
        <f t="shared" ref="R310" si="59">U299</f>
        <v>#DIV/0!</v>
      </c>
      <c r="S310" s="32" t="e">
        <f t="shared" si="45"/>
        <v>#DIV/0!</v>
      </c>
      <c r="T310" s="32"/>
      <c r="U310" s="32" t="str">
        <f t="shared" si="46"/>
        <v>Target;Gain &gt; 0.6; #pref=2</v>
      </c>
      <c r="V310" s="32" t="e">
        <f t="shared" si="47"/>
        <v>#DIV/0!</v>
      </c>
      <c r="W310" s="32" t="e">
        <f t="shared" si="47"/>
        <v>#DIV/0!</v>
      </c>
      <c r="X310" s="32" t="e">
        <f t="shared" si="48"/>
        <v>#DIV/0!</v>
      </c>
      <c r="Y310" s="32" t="e">
        <f t="shared" si="49"/>
        <v>#DIV/0!</v>
      </c>
      <c r="Z310" s="32" t="e">
        <f t="shared" si="50"/>
        <v>#DIV/0!</v>
      </c>
      <c r="AA310" s="32" t="e">
        <f t="shared" si="51"/>
        <v>#DIV/0!</v>
      </c>
      <c r="AB310" s="36"/>
      <c r="AC310" s="32" t="str">
        <f t="shared" si="52"/>
        <v>Target;Gain &gt; 0.6; #pref=2</v>
      </c>
      <c r="AD310" s="32" t="e">
        <f t="shared" si="53"/>
        <v>#DIV/0!</v>
      </c>
      <c r="AE310" s="32" t="e">
        <f t="shared" si="53"/>
        <v>#DIV/0!</v>
      </c>
      <c r="AF310" s="32" t="e">
        <f t="shared" si="54"/>
        <v>#DIV/0!</v>
      </c>
      <c r="AG310" s="32" t="e">
        <f t="shared" si="55"/>
        <v>#DIV/0!</v>
      </c>
      <c r="AH310" s="32" t="e">
        <f t="shared" si="56"/>
        <v>#DIV/0!</v>
      </c>
      <c r="AI310" s="32" t="e">
        <f t="shared" si="57"/>
        <v>#DIV/0!</v>
      </c>
      <c r="AK310" s="32"/>
      <c r="AL310" s="32"/>
      <c r="AM310" s="32"/>
      <c r="AN310" s="36"/>
      <c r="AO310" s="36"/>
      <c r="AP310" s="36"/>
      <c r="AQ310" s="36"/>
      <c r="AR310" s="36"/>
      <c r="AS310" s="36"/>
      <c r="AT310" s="36"/>
      <c r="AU310" s="36"/>
    </row>
    <row r="311" spans="7:49" x14ac:dyDescent="0.3">
      <c r="L311" t="str">
        <f>L300</f>
        <v>Target; Gain &gt; 0.6; #pref=3</v>
      </c>
      <c r="N311" s="32">
        <f t="shared" si="42"/>
        <v>1453233.1</v>
      </c>
      <c r="O311" s="32">
        <f t="shared" si="42"/>
        <v>1467638</v>
      </c>
      <c r="P311" s="32">
        <f t="shared" si="43"/>
        <v>738260.7</v>
      </c>
      <c r="Q311" s="32">
        <f t="shared" si="44"/>
        <v>982912.60000000009</v>
      </c>
      <c r="R311" s="32">
        <f>U300</f>
        <v>4803829.2</v>
      </c>
      <c r="S311" s="32">
        <f t="shared" si="45"/>
        <v>2235188.9</v>
      </c>
      <c r="T311" s="32"/>
      <c r="U311" s="32" t="str">
        <f t="shared" si="46"/>
        <v>Target; Gain &gt; 0.6; #pref=3</v>
      </c>
      <c r="V311" s="32">
        <f t="shared" si="47"/>
        <v>1.5792294926708565</v>
      </c>
      <c r="W311" s="32">
        <f t="shared" si="47"/>
        <v>1.5544381517567676</v>
      </c>
      <c r="X311" s="32">
        <f t="shared" si="48"/>
        <v>1.2141877567104529</v>
      </c>
      <c r="Y311" s="32">
        <f t="shared" si="49"/>
        <v>1.2745462563994805</v>
      </c>
      <c r="Z311" s="32">
        <f t="shared" si="50"/>
        <v>3.1675857607566282</v>
      </c>
      <c r="AA311" s="32">
        <f t="shared" si="51"/>
        <v>2.7745638265972961</v>
      </c>
      <c r="AB311" s="36"/>
      <c r="AC311" s="32" t="str">
        <f t="shared" si="52"/>
        <v>Target; Gain &gt; 0.6; #pref=3</v>
      </c>
      <c r="AD311" s="32">
        <f t="shared" si="53"/>
        <v>0.57243348888587209</v>
      </c>
      <c r="AE311" s="32">
        <f t="shared" si="53"/>
        <v>0.55979567139875153</v>
      </c>
      <c r="AF311" s="32">
        <f t="shared" si="54"/>
        <v>0.49784359168843362</v>
      </c>
      <c r="AG311" s="32">
        <f t="shared" si="55"/>
        <v>0.54982892011175866</v>
      </c>
      <c r="AH311" s="32">
        <f t="shared" si="56"/>
        <v>0.59840459405677393</v>
      </c>
      <c r="AI311" s="32">
        <f t="shared" si="57"/>
        <v>1.287320861092303</v>
      </c>
      <c r="AK311" s="32"/>
      <c r="AL311" s="32"/>
      <c r="AM311" s="32"/>
      <c r="AN311" s="36"/>
      <c r="AO311" s="36"/>
      <c r="AP311" s="36"/>
      <c r="AQ311" s="36"/>
      <c r="AR311" s="36"/>
      <c r="AS311" s="36"/>
      <c r="AT311" s="36"/>
      <c r="AU311" s="36"/>
    </row>
    <row r="312" spans="7:49" x14ac:dyDescent="0.3">
      <c r="L312" t="str">
        <f>L301</f>
        <v>Target; Gain &gt; 0.6; #pref=4</v>
      </c>
      <c r="N312" s="32" t="e">
        <f t="shared" si="42"/>
        <v>#DIV/0!</v>
      </c>
      <c r="O312" s="32" t="e">
        <f t="shared" si="42"/>
        <v>#DIV/0!</v>
      </c>
      <c r="P312" s="32" t="e">
        <f t="shared" si="43"/>
        <v>#DIV/0!</v>
      </c>
      <c r="Q312" s="32" t="e">
        <f t="shared" si="44"/>
        <v>#DIV/0!</v>
      </c>
      <c r="R312" s="32" t="e">
        <f>U301</f>
        <v>#DIV/0!</v>
      </c>
      <c r="S312" s="32" t="e">
        <f t="shared" si="45"/>
        <v>#DIV/0!</v>
      </c>
      <c r="T312" s="32"/>
      <c r="U312" s="32" t="str">
        <f t="shared" si="46"/>
        <v>Target; Gain &gt; 0.6; #pref=4</v>
      </c>
      <c r="V312" s="32" t="e">
        <f t="shared" si="47"/>
        <v>#DIV/0!</v>
      </c>
      <c r="W312" s="32" t="e">
        <f t="shared" si="47"/>
        <v>#DIV/0!</v>
      </c>
      <c r="X312" s="32" t="e">
        <f t="shared" si="48"/>
        <v>#DIV/0!</v>
      </c>
      <c r="Y312" s="32" t="e">
        <f t="shared" si="49"/>
        <v>#DIV/0!</v>
      </c>
      <c r="Z312" s="32" t="e">
        <f t="shared" si="50"/>
        <v>#DIV/0!</v>
      </c>
      <c r="AA312" s="32" t="e">
        <f t="shared" si="51"/>
        <v>#DIV/0!</v>
      </c>
      <c r="AB312" s="36"/>
      <c r="AC312" s="32" t="str">
        <f t="shared" si="52"/>
        <v>Target; Gain &gt; 0.6; #pref=4</v>
      </c>
      <c r="AD312" s="32" t="e">
        <f t="shared" si="53"/>
        <v>#DIV/0!</v>
      </c>
      <c r="AE312" s="32" t="e">
        <f t="shared" si="53"/>
        <v>#DIV/0!</v>
      </c>
      <c r="AF312" s="32" t="e">
        <f t="shared" si="54"/>
        <v>#DIV/0!</v>
      </c>
      <c r="AG312" s="32" t="e">
        <f t="shared" si="55"/>
        <v>#DIV/0!</v>
      </c>
      <c r="AH312" s="32" t="e">
        <f t="shared" si="56"/>
        <v>#DIV/0!</v>
      </c>
      <c r="AI312" s="32" t="e">
        <f t="shared" si="57"/>
        <v>#DIV/0!</v>
      </c>
      <c r="AK312" s="32"/>
      <c r="AL312" s="32"/>
      <c r="AM312" s="32"/>
      <c r="AN312" s="36"/>
      <c r="AO312" s="36"/>
      <c r="AP312" s="36"/>
      <c r="AQ312" s="36"/>
      <c r="AR312" s="36"/>
      <c r="AS312" s="36"/>
      <c r="AT312" s="36"/>
      <c r="AU312" s="36"/>
    </row>
    <row r="313" spans="7:49" x14ac:dyDescent="0.3">
      <c r="L313" t="str">
        <f>L302</f>
        <v>Target; Gain &gt; 0</v>
      </c>
      <c r="N313" s="32">
        <f t="shared" si="42"/>
        <v>1192137.8166666669</v>
      </c>
      <c r="O313" s="32">
        <f t="shared" si="42"/>
        <v>1202839.1666666667</v>
      </c>
      <c r="P313" s="32">
        <f t="shared" si="43"/>
        <v>671487.3916666666</v>
      </c>
      <c r="Q313" s="32">
        <f t="shared" si="44"/>
        <v>592246.97499999998</v>
      </c>
      <c r="R313" s="32">
        <f>U302</f>
        <v>3873046.3083333331</v>
      </c>
      <c r="S313" s="32">
        <f t="shared" si="45"/>
        <v>1602829.8916666666</v>
      </c>
      <c r="T313" s="32"/>
      <c r="U313" s="32" t="str">
        <f t="shared" si="46"/>
        <v>Target; Gain &gt; 0</v>
      </c>
      <c r="V313" s="32">
        <f t="shared" si="47"/>
        <v>1.4175101709794644</v>
      </c>
      <c r="W313" s="32">
        <f t="shared" si="47"/>
        <v>1.4091946882297637</v>
      </c>
      <c r="X313" s="32">
        <f t="shared" si="48"/>
        <v>1.1644371186603772</v>
      </c>
      <c r="Y313" s="32">
        <f t="shared" si="49"/>
        <v>1.1745595429490396</v>
      </c>
      <c r="Z313" s="32">
        <f t="shared" si="50"/>
        <v>2.5588144527593011</v>
      </c>
      <c r="AA313" s="32">
        <f t="shared" si="51"/>
        <v>2.32179639609094</v>
      </c>
      <c r="AB313" s="36"/>
      <c r="AC313" s="32" t="str">
        <f t="shared" si="52"/>
        <v>Target; Gain &gt; 0</v>
      </c>
      <c r="AD313" s="32">
        <f t="shared" si="53"/>
        <v>0.51341649389845168</v>
      </c>
      <c r="AE313" s="32">
        <f t="shared" si="53"/>
        <v>0.50989846090718249</v>
      </c>
      <c r="AF313" s="32">
        <f t="shared" si="54"/>
        <v>0.46217004123366978</v>
      </c>
      <c r="AG313" s="32">
        <f t="shared" si="55"/>
        <v>0.48828881444884853</v>
      </c>
      <c r="AH313" s="32">
        <f t="shared" si="56"/>
        <v>0.50138462863445354</v>
      </c>
      <c r="AI313" s="32">
        <f t="shared" si="57"/>
        <v>1.1851320507145526</v>
      </c>
      <c r="AK313" s="32"/>
      <c r="AL313" s="32"/>
      <c r="AM313" s="32"/>
      <c r="AN313" s="36"/>
      <c r="AO313" s="36"/>
      <c r="AP313" s="36"/>
      <c r="AQ313" s="36"/>
      <c r="AR313" s="36"/>
      <c r="AS313" s="36"/>
      <c r="AT313" s="36"/>
      <c r="AU313" s="36"/>
    </row>
    <row r="314" spans="7:49" x14ac:dyDescent="0.3">
      <c r="L314" t="str">
        <f>L303</f>
        <v>Target; Gain &lt;= 0</v>
      </c>
      <c r="N314" s="32">
        <f t="shared" si="42"/>
        <v>1717283.2000000002</v>
      </c>
      <c r="O314" s="32">
        <f t="shared" si="42"/>
        <v>1723589.8</v>
      </c>
      <c r="P314" s="32">
        <f t="shared" si="43"/>
        <v>826272.4</v>
      </c>
      <c r="Q314" s="32">
        <f t="shared" si="44"/>
        <v>951573.5</v>
      </c>
      <c r="R314" s="32">
        <f>U303</f>
        <v>3861862</v>
      </c>
      <c r="S314" s="32">
        <f t="shared" si="45"/>
        <v>1524812.7000000002</v>
      </c>
      <c r="T314" s="32"/>
      <c r="U314" s="32" t="str">
        <f t="shared" si="46"/>
        <v>Target; Gain &lt;= 0</v>
      </c>
      <c r="V314" s="32">
        <f t="shared" si="47"/>
        <v>1.6153752339363563</v>
      </c>
      <c r="W314" s="32">
        <f t="shared" si="47"/>
        <v>1.623945653362898</v>
      </c>
      <c r="X314" s="32">
        <f t="shared" si="48"/>
        <v>1.2437782189750575</v>
      </c>
      <c r="Y314" s="32">
        <f t="shared" si="49"/>
        <v>1.7442940179200375</v>
      </c>
      <c r="Z314" s="32">
        <f t="shared" si="50"/>
        <v>2.2049768858414609</v>
      </c>
      <c r="AA314" s="32">
        <f t="shared" si="51"/>
        <v>3.0483491429651619</v>
      </c>
      <c r="AB314" s="36"/>
      <c r="AC314" s="32" t="str">
        <f t="shared" si="52"/>
        <v>Target; Gain &lt;= 0</v>
      </c>
      <c r="AD314" s="32">
        <f t="shared" si="53"/>
        <v>0.42426371128531176</v>
      </c>
      <c r="AE314" s="32">
        <f t="shared" si="53"/>
        <v>0.42761428947560487</v>
      </c>
      <c r="AF314" s="32">
        <f t="shared" si="54"/>
        <v>0.37940496718510985</v>
      </c>
      <c r="AG314" s="32">
        <f t="shared" si="55"/>
        <v>0.46016841172240674</v>
      </c>
      <c r="AH314" s="32">
        <f t="shared" si="56"/>
        <v>0.3769891681324225</v>
      </c>
      <c r="AI314" s="32">
        <f t="shared" si="57"/>
        <v>1.6050898666959257</v>
      </c>
      <c r="AK314" s="32"/>
      <c r="AL314" s="32"/>
      <c r="AM314" s="32"/>
      <c r="AN314" s="36"/>
      <c r="AO314" s="36"/>
      <c r="AP314" s="36"/>
      <c r="AQ314" s="36"/>
      <c r="AR314" s="36"/>
      <c r="AS314" s="36"/>
      <c r="AT314" s="36"/>
      <c r="AU314" s="36"/>
    </row>
    <row r="315" spans="7:49" x14ac:dyDescent="0.3"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K315" s="31"/>
      <c r="AL315" s="31"/>
      <c r="AM315" s="31"/>
      <c r="AN315" s="31"/>
      <c r="AO315" s="31"/>
    </row>
    <row r="316" spans="7:49" x14ac:dyDescent="0.3">
      <c r="K316" s="27" t="s">
        <v>104</v>
      </c>
      <c r="L316" s="28">
        <f>X316</f>
        <v>0.6</v>
      </c>
      <c r="M316" s="29" t="s">
        <v>20</v>
      </c>
      <c r="N316" s="29" t="s">
        <v>7</v>
      </c>
      <c r="O316" s="29" t="s">
        <v>8</v>
      </c>
      <c r="P316" s="29" t="s">
        <v>22</v>
      </c>
      <c r="Q316" s="29" t="s">
        <v>9</v>
      </c>
      <c r="R316" s="29" t="s">
        <v>23</v>
      </c>
      <c r="S316" s="29" t="s">
        <v>10</v>
      </c>
      <c r="T316" s="29" t="s">
        <v>24</v>
      </c>
      <c r="U316" s="29" t="s">
        <v>11</v>
      </c>
      <c r="V316" s="29" t="s">
        <v>25</v>
      </c>
      <c r="W316" s="29" t="s">
        <v>12</v>
      </c>
      <c r="X316" s="30">
        <f>X292</f>
        <v>0.6</v>
      </c>
      <c r="Y316" s="29" t="s">
        <v>20</v>
      </c>
      <c r="Z316" s="29" t="s">
        <v>7</v>
      </c>
      <c r="AA316" s="29" t="s">
        <v>8</v>
      </c>
      <c r="AB316" s="29" t="s">
        <v>22</v>
      </c>
      <c r="AC316" s="29" t="s">
        <v>9</v>
      </c>
      <c r="AD316" s="29" t="s">
        <v>23</v>
      </c>
      <c r="AE316" s="29" t="s">
        <v>10</v>
      </c>
      <c r="AF316" s="29" t="s">
        <v>24</v>
      </c>
      <c r="AG316" s="29" t="s">
        <v>11</v>
      </c>
      <c r="AH316" s="29" t="s">
        <v>25</v>
      </c>
      <c r="AI316" s="29" t="s">
        <v>12</v>
      </c>
      <c r="AJ316" s="28">
        <f t="shared" ref="AJ316:AJ327" si="60">X316</f>
        <v>0.6</v>
      </c>
      <c r="AK316" s="29" t="s">
        <v>20</v>
      </c>
      <c r="AL316" s="29" t="s">
        <v>7</v>
      </c>
      <c r="AM316" s="29" t="s">
        <v>8</v>
      </c>
      <c r="AN316" s="29" t="s">
        <v>22</v>
      </c>
      <c r="AO316" s="29" t="s">
        <v>9</v>
      </c>
      <c r="AP316" s="29" t="s">
        <v>23</v>
      </c>
      <c r="AQ316" s="29" t="s">
        <v>10</v>
      </c>
      <c r="AR316" s="29" t="s">
        <v>24</v>
      </c>
      <c r="AS316" s="29" t="s">
        <v>11</v>
      </c>
      <c r="AT316" s="29" t="s">
        <v>25</v>
      </c>
      <c r="AU316" s="29" t="s">
        <v>12</v>
      </c>
    </row>
    <row r="317" spans="7:49" x14ac:dyDescent="0.3">
      <c r="L317" s="31" t="s">
        <v>98</v>
      </c>
      <c r="M317" s="32">
        <f>MEDIAN(M3:M290)</f>
        <v>2180548</v>
      </c>
      <c r="N317" s="32">
        <f t="shared" ref="N317:W317" si="61">MEDIAN(N3:N290)</f>
        <v>1937671.5</v>
      </c>
      <c r="O317" s="32">
        <f t="shared" si="61"/>
        <v>1945645.7000000002</v>
      </c>
      <c r="P317" s="32">
        <f t="shared" si="61"/>
        <v>2559623.7999999998</v>
      </c>
      <c r="Q317" s="32">
        <f t="shared" si="61"/>
        <v>927137.33333333326</v>
      </c>
      <c r="R317" s="32">
        <f t="shared" si="61"/>
        <v>1762039.3</v>
      </c>
      <c r="S317" s="32">
        <f t="shared" si="61"/>
        <v>922172.83333333326</v>
      </c>
      <c r="T317" s="32">
        <f t="shared" si="61"/>
        <v>4576408.5999999996</v>
      </c>
      <c r="U317" s="32">
        <f t="shared" si="61"/>
        <v>4052249.4000000004</v>
      </c>
      <c r="V317" s="32">
        <f t="shared" si="61"/>
        <v>6310127.9000000004</v>
      </c>
      <c r="W317" s="32">
        <f t="shared" si="61"/>
        <v>2164401</v>
      </c>
      <c r="X317" s="32" t="s">
        <v>98</v>
      </c>
      <c r="Y317" s="32">
        <f>MEDIAN(Y3:Y290)</f>
        <v>2.1986303747049529</v>
      </c>
      <c r="Z317" s="32">
        <f t="shared" ref="Z317:AI317" si="62">MEDIAN(Z3:Z290)</f>
        <v>2.0076467997200473</v>
      </c>
      <c r="AA317" s="32">
        <f t="shared" si="62"/>
        <v>2.0046928624525515</v>
      </c>
      <c r="AB317" s="32">
        <f t="shared" si="62"/>
        <v>2.9912077932938708</v>
      </c>
      <c r="AC317" s="32">
        <f t="shared" si="62"/>
        <v>1.4197897533352566</v>
      </c>
      <c r="AD317" s="32">
        <f t="shared" si="62"/>
        <v>2.8534737258916723</v>
      </c>
      <c r="AE317" s="32">
        <f t="shared" si="62"/>
        <v>1.929216861986788</v>
      </c>
      <c r="AF317" s="32">
        <f t="shared" si="62"/>
        <v>2.1545368659019006</v>
      </c>
      <c r="AG317" s="32">
        <f t="shared" si="62"/>
        <v>2.6722735318704514</v>
      </c>
      <c r="AH317" s="32">
        <f t="shared" si="62"/>
        <v>4.8926308097841673</v>
      </c>
      <c r="AI317" s="32">
        <f t="shared" si="62"/>
        <v>3.3969017606927081</v>
      </c>
      <c r="AJ317" s="31" t="str">
        <f t="shared" si="60"/>
        <v>ALL</v>
      </c>
      <c r="AK317" s="32">
        <f>MEDIAN(AK3:AK290)</f>
        <v>2.1986303747049529</v>
      </c>
      <c r="AL317" s="32">
        <f t="shared" ref="AL317:AU317" si="63">MEDIAN(AL3:AL290)</f>
        <v>0.66178240916536502</v>
      </c>
      <c r="AM317" s="32">
        <f t="shared" si="63"/>
        <v>0.66204600458343821</v>
      </c>
      <c r="AN317" s="32">
        <f t="shared" si="63"/>
        <v>2.9912077932938708</v>
      </c>
      <c r="AO317" s="32">
        <f t="shared" si="63"/>
        <v>0.52248255470767613</v>
      </c>
      <c r="AP317" s="32">
        <f t="shared" si="63"/>
        <v>2.8534737258916723</v>
      </c>
      <c r="AQ317" s="32">
        <f t="shared" si="63"/>
        <v>0.59551330440444872</v>
      </c>
      <c r="AR317" s="32">
        <f t="shared" si="63"/>
        <v>1.214677608408965</v>
      </c>
      <c r="AS317" s="32">
        <f t="shared" si="63"/>
        <v>0.52990541727049278</v>
      </c>
      <c r="AT317" s="32">
        <f t="shared" si="63"/>
        <v>4.8926308097841673</v>
      </c>
      <c r="AU317" s="32">
        <f t="shared" si="63"/>
        <v>1.6523484837360836</v>
      </c>
    </row>
    <row r="318" spans="7:49" x14ac:dyDescent="0.3">
      <c r="L318" s="31" t="str">
        <f>"Target; Gain &gt; "&amp;L316</f>
        <v>Target; Gain &gt; 0.6</v>
      </c>
      <c r="M318" s="32" cm="1">
        <f t="array" ref="M318">MEDIAN(_xlfn._xlws.FILTER(M3:M290, ($AZ3:$AZ290 &gt; $X292)*($AZ3:$AZ290 &lt;&gt; "")))</f>
        <v>2467592.7000000002</v>
      </c>
      <c r="N318" s="32" cm="1">
        <f t="array" ref="N318">MEDIAN(_xlfn._xlws.FILTER(N3:N290, ($AZ3:$AZ290 &gt; $X292)*($AZ3:$AZ290 &lt;&gt; "")))</f>
        <v>1453233.1</v>
      </c>
      <c r="O318" s="32" cm="1">
        <f t="array" ref="O318">MEDIAN(_xlfn._xlws.FILTER(O3:O290, ($AZ3:$AZ290 &gt; $X292)*($AZ3:$AZ290 &lt;&gt; "")))</f>
        <v>1467638</v>
      </c>
      <c r="P318" s="32" cm="1">
        <f t="array" ref="P318">MEDIAN(_xlfn._xlws.FILTER(P3:P290, ($AZ3:$AZ290 &gt; $X292)*($AZ3:$AZ290 &lt;&gt; "")))</f>
        <v>6188621.2000000002</v>
      </c>
      <c r="Q318" s="32" cm="1">
        <f t="array" ref="Q318">MEDIAN(_xlfn._xlws.FILTER(Q3:Q290, ($AZ3:$AZ290 &gt; $X292)*($AZ3:$AZ290 &lt;&gt; "")))</f>
        <v>738260.7</v>
      </c>
      <c r="R318" s="32" cm="1">
        <f t="array" ref="R318">MEDIAN(_xlfn._xlws.FILTER(R3:R290, ($AZ3:$AZ290 &gt; $X292)*($AZ3:$AZ290 &lt;&gt; "")))</f>
        <v>4841726.4000000004</v>
      </c>
      <c r="S318" s="32" cm="1">
        <f t="array" ref="S318">MEDIAN(_xlfn._xlws.FILTER(S3:S290, ($AZ3:$AZ290 &gt; $X292)*($AZ3:$AZ290 &lt;&gt; "")))</f>
        <v>982912.60000000009</v>
      </c>
      <c r="T318" s="32" cm="1">
        <f t="array" ref="T318">MEDIAN(_xlfn._xlws.FILTER(T3:T290, ($AZ3:$AZ290 &gt; $X292)*($AZ3:$AZ290 &lt;&gt; "")))</f>
        <v>7512316.3000000007</v>
      </c>
      <c r="U318" s="32" cm="1">
        <f t="array" ref="U318">MEDIAN(_xlfn._xlws.FILTER(U3:U290, ($AZ3:$AZ290 &gt; $X292)*($AZ3:$AZ290 &lt;&gt; "")))</f>
        <v>4803829.2</v>
      </c>
      <c r="V318" s="32" cm="1">
        <f t="array" ref="V318">MEDIAN(_xlfn._xlws.FILTER(V3:V290, ($AZ3:$AZ290 &gt; $X292)*($AZ3:$AZ290 &lt;&gt; "")))</f>
        <v>11595396.300000001</v>
      </c>
      <c r="W318" s="32" cm="1">
        <f t="array" ref="W318">MEDIAN(_xlfn._xlws.FILTER(W3:W290, ($AZ3:$AZ290 &gt; $X292)*($AZ3:$AZ290 &lt;&gt; "")))</f>
        <v>2235188.9</v>
      </c>
      <c r="X318" s="32" t="str">
        <f>"Target; Gain &gt; "&amp;X316</f>
        <v>Target; Gain &gt; 0.6</v>
      </c>
      <c r="Y318" s="32" cm="1">
        <f t="array" ref="Y318">MEDIAN(_xlfn._xlws.FILTER(Y3:Y290, ($AZ3:$AZ290 &gt; $X292)*($AZ3:$AZ290 &lt;&gt; "")))</f>
        <v>2.4287863350124095</v>
      </c>
      <c r="Z318" s="32" cm="1">
        <f t="array" ref="Z318">MEDIAN(_xlfn._xlws.FILTER(Z3:Z290, ($AZ3:$AZ290 &gt; $X292)*($AZ3:$AZ290 &lt;&gt; "")))</f>
        <v>1.5792294926708565</v>
      </c>
      <c r="AA318" s="32" cm="1">
        <f t="array" ref="AA318">MEDIAN(_xlfn._xlws.FILTER(AA3:AA290, ($AZ3:$AZ290 &gt; $X292)*($AZ3:$AZ290 &lt;&gt; "")))</f>
        <v>1.5544381517567676</v>
      </c>
      <c r="AB318" s="32" cm="1">
        <f t="array" ref="AB318">MEDIAN(_xlfn._xlws.FILTER(AB3:AB290, ($AZ3:$AZ290 &gt; $X292)*($AZ3:$AZ290 &lt;&gt; "")))</f>
        <v>3.2655609048990302</v>
      </c>
      <c r="AC318" s="32" cm="1">
        <f t="array" ref="AC318">MEDIAN(_xlfn._xlws.FILTER(AC3:AC290, ($AZ3:$AZ290 &gt; $X292)*($AZ3:$AZ290 &lt;&gt; "")))</f>
        <v>1.2141877567104529</v>
      </c>
      <c r="AD318" s="32" cm="1">
        <f t="array" ref="AD318">MEDIAN(_xlfn._xlws.FILTER(AD3:AD290, ($AZ3:$AZ290 &gt; $X292)*($AZ3:$AZ290 &lt;&gt; "")))</f>
        <v>3.4905397969996557</v>
      </c>
      <c r="AE318" s="32" cm="1">
        <f t="array" ref="AE318">MEDIAN(_xlfn._xlws.FILTER(AE3:AE290, ($AZ3:$AZ290 &gt; $X292)*($AZ3:$AZ290 &lt;&gt; "")))</f>
        <v>1.2745462563994805</v>
      </c>
      <c r="AF318" s="32" cm="1">
        <f t="array" ref="AF318">MEDIAN(_xlfn._xlws.FILTER(AF3:AF290, ($AZ3:$AZ290 &gt; $X292)*($AZ3:$AZ290 &lt;&gt; "")))</f>
        <v>4.5602060130215252</v>
      </c>
      <c r="AG318" s="32" cm="1">
        <f t="array" ref="AG318">MEDIAN(_xlfn._xlws.FILTER(AG3:AG290, ($AZ3:$AZ290 &gt; $X292)*($AZ3:$AZ290 &lt;&gt; "")))</f>
        <v>3.1675857607566282</v>
      </c>
      <c r="AH318" s="32" cm="1">
        <f t="array" ref="AH318">MEDIAN(_xlfn._xlws.FILTER(AH3:AH290, ($AZ3:$AZ290 &gt; $X292)*($AZ3:$AZ290 &lt;&gt; "")))</f>
        <v>5.8021174416993748</v>
      </c>
      <c r="AI318" s="32" cm="1">
        <f t="array" ref="AI318">MEDIAN(_xlfn._xlws.FILTER(AI3:AI290, ($AZ3:$AZ290 &gt; $X292)*($AZ3:$AZ290 &lt;&gt; "")))</f>
        <v>2.7745638265972961</v>
      </c>
      <c r="AJ318" s="31" t="str">
        <f t="shared" si="60"/>
        <v>Target; Gain &gt; 0.6</v>
      </c>
      <c r="AK318" s="32" cm="1">
        <f t="array" ref="AK318">MEDIAN(_xlfn._xlws.FILTER(AK3:AK290, ($AZ3:$AZ290 &gt; $X292)*($AZ3:$AZ290 &lt;&gt; "")))</f>
        <v>2.4287863350124095</v>
      </c>
      <c r="AL318" s="32" cm="1">
        <f t="array" ref="AL318">MEDIAN(_xlfn._xlws.FILTER(AL3:AL290, ($AZ3:$AZ290 &gt; $X292)*($AZ3:$AZ290 &lt;&gt; "")))</f>
        <v>0.57243348888587209</v>
      </c>
      <c r="AM318" s="32" cm="1">
        <f t="array" ref="AM318">MEDIAN(_xlfn._xlws.FILTER(AM3:AM290, ($AZ3:$AZ290 &gt; $X292)*($AZ3:$AZ290 &lt;&gt; "")))</f>
        <v>0.55979567139875153</v>
      </c>
      <c r="AN318" s="32" cm="1">
        <f t="array" ref="AN318">MEDIAN(_xlfn._xlws.FILTER(AN3:AN290, ($AZ3:$AZ290 &gt; $X292)*($AZ3:$AZ290 &lt;&gt; "")))</f>
        <v>3.2655609048990302</v>
      </c>
      <c r="AO318" s="32" cm="1">
        <f t="array" ref="AO318">MEDIAN(_xlfn._xlws.FILTER(AO3:AO290, ($AZ3:$AZ290 &gt; $X292)*($AZ3:$AZ290 &lt;&gt; "")))</f>
        <v>0.49784359168843362</v>
      </c>
      <c r="AP318" s="32" cm="1">
        <f t="array" ref="AP318">MEDIAN(_xlfn._xlws.FILTER(AP3:AP290, ($AZ3:$AZ290 &gt; $X292)*($AZ3:$AZ290 &lt;&gt; "")))</f>
        <v>3.4905397969996557</v>
      </c>
      <c r="AQ318" s="32" cm="1">
        <f t="array" ref="AQ318">MEDIAN(_xlfn._xlws.FILTER(AQ3:AQ290, ($AZ3:$AZ290 &gt; $X292)*($AZ3:$AZ290 &lt;&gt; "")))</f>
        <v>0.54982892011175866</v>
      </c>
      <c r="AR318" s="32" cm="1">
        <f t="array" ref="AR318">MEDIAN(_xlfn._xlws.FILTER(AR3:AR290, ($AZ3:$AZ290 &gt; $X292)*($AZ3:$AZ290 &lt;&gt; "")))</f>
        <v>2.4623509517230557</v>
      </c>
      <c r="AS318" s="32" cm="1">
        <f t="array" ref="AS318">MEDIAN(_xlfn._xlws.FILTER(AS3:AS290, ($AZ3:$AZ290 &gt; $X292)*($AZ3:$AZ290 &lt;&gt; "")))</f>
        <v>0.59840459405677393</v>
      </c>
      <c r="AT318" s="32" cm="1">
        <f t="array" ref="AT318">MEDIAN(_xlfn._xlws.FILTER(AT3:AT290, ($AZ3:$AZ290 &gt; $X292)*($AZ3:$AZ290 &lt;&gt; "")))</f>
        <v>5.8021174416993748</v>
      </c>
      <c r="AU318" s="32" cm="1">
        <f t="array" ref="AU318">MEDIAN(_xlfn._xlws.FILTER(AU3:AU290, ($AZ3:$AZ290 &gt; $X292)*($AZ3:$AZ290 &lt;&gt; "")))</f>
        <v>1.287320861092303</v>
      </c>
    </row>
    <row r="319" spans="7:49" x14ac:dyDescent="0.3">
      <c r="L319" s="31" t="str">
        <f>"Gain &gt; "&amp;L316</f>
        <v>Gain &gt; 0.6</v>
      </c>
      <c r="M319" s="32" cm="1">
        <f t="array" ref="M319">MEDIAN(_xlfn._xlws.FILTER(M3:M290, $AY3:$AY290&gt;$X292))</f>
        <v>2467592.7000000002</v>
      </c>
      <c r="N319" s="32" cm="1">
        <f t="array" ref="N319">MEDIAN(_xlfn._xlws.FILTER(N3:N290, $AY3:$AY290&gt;$X292))</f>
        <v>1453233.1</v>
      </c>
      <c r="O319" s="32" cm="1">
        <f t="array" ref="O319">MEDIAN(_xlfn._xlws.FILTER(O3:O290, $AY3:$AY290&gt;$X292))</f>
        <v>1467638</v>
      </c>
      <c r="P319" s="32" cm="1">
        <f t="array" ref="P319">MEDIAN(_xlfn._xlws.FILTER(P3:P290, $AY3:$AY290&gt;$X292))</f>
        <v>6188621.2000000002</v>
      </c>
      <c r="Q319" s="32" cm="1">
        <f t="array" ref="Q319">MEDIAN(_xlfn._xlws.FILTER(Q3:Q290, $AY3:$AY290&gt;$X292))</f>
        <v>738260.7</v>
      </c>
      <c r="R319" s="32" cm="1">
        <f t="array" ref="R319">MEDIAN(_xlfn._xlws.FILTER(R3:R290, $AY3:$AY290&gt;$X292))</f>
        <v>4841726.4000000004</v>
      </c>
      <c r="S319" s="32" cm="1">
        <f t="array" ref="S319">MEDIAN(_xlfn._xlws.FILTER(S3:S290, $AY3:$AY290&gt;$X292))</f>
        <v>982912.60000000009</v>
      </c>
      <c r="T319" s="32" cm="1">
        <f t="array" ref="T319">MEDIAN(_xlfn._xlws.FILTER(T3:T290, $AY3:$AY290&gt;$X292))</f>
        <v>7512316.3000000007</v>
      </c>
      <c r="U319" s="32" cm="1">
        <f t="array" ref="U319">MEDIAN(_xlfn._xlws.FILTER(U3:U290, $AY3:$AY290&gt;$X292))</f>
        <v>4803829.2</v>
      </c>
      <c r="V319" s="32" cm="1">
        <f t="array" ref="V319">MEDIAN(_xlfn._xlws.FILTER(V3:V290, $AY3:$AY290&gt;$X292))</f>
        <v>11595396.300000001</v>
      </c>
      <c r="W319" s="32" cm="1">
        <f t="array" ref="W319">MEDIAN(_xlfn._xlws.FILTER(W3:W290, $AY3:$AY290&gt;$X292))</f>
        <v>2235188.9</v>
      </c>
      <c r="X319" s="32" t="str">
        <f>"Gain &gt; "&amp;X316</f>
        <v>Gain &gt; 0.6</v>
      </c>
      <c r="Y319" s="32" cm="1">
        <f t="array" ref="Y319">MEDIAN(_xlfn._xlws.FILTER(Y3:Y290, $AY3:$AY290&gt;$X292))</f>
        <v>2.4287863350124095</v>
      </c>
      <c r="Z319" s="32" cm="1">
        <f t="array" ref="Z319">MEDIAN(_xlfn._xlws.FILTER(Z3:Z290, $AY3:$AY290&gt;$X292))</f>
        <v>1.5792294926708565</v>
      </c>
      <c r="AA319" s="32" cm="1">
        <f t="array" ref="AA319">MEDIAN(_xlfn._xlws.FILTER(AA3:AA290, $AY3:$AY290&gt;$X292))</f>
        <v>1.5544381517567676</v>
      </c>
      <c r="AB319" s="32" cm="1">
        <f t="array" ref="AB319">MEDIAN(_xlfn._xlws.FILTER(AB3:AB290, $AY3:$AY290&gt;$X292))</f>
        <v>3.2655609048990302</v>
      </c>
      <c r="AC319" s="32" cm="1">
        <f t="array" ref="AC319">MEDIAN(_xlfn._xlws.FILTER(AC3:AC290, $AY3:$AY290&gt;$X292))</f>
        <v>1.2141877567104529</v>
      </c>
      <c r="AD319" s="32" cm="1">
        <f t="array" ref="AD319">MEDIAN(_xlfn._xlws.FILTER(AD3:AD290, $AY3:$AY290&gt;$X292))</f>
        <v>3.4905397969996557</v>
      </c>
      <c r="AE319" s="32" cm="1">
        <f t="array" ref="AE319">MEDIAN(_xlfn._xlws.FILTER(AE3:AE290, $AY3:$AY290&gt;$X292))</f>
        <v>1.2745462563994805</v>
      </c>
      <c r="AF319" s="32" cm="1">
        <f t="array" ref="AF319">MEDIAN(_xlfn._xlws.FILTER(AF3:AF290, $AY3:$AY290&gt;$X292))</f>
        <v>4.5602060130215252</v>
      </c>
      <c r="AG319" s="32" cm="1">
        <f t="array" ref="AG319">MEDIAN(_xlfn._xlws.FILTER(AG3:AG290, $AY3:$AY290&gt;$X292))</f>
        <v>3.1675857607566282</v>
      </c>
      <c r="AH319" s="32" cm="1">
        <f t="array" ref="AH319">MEDIAN(_xlfn._xlws.FILTER(AH3:AH290, $AY3:$AY290&gt;$X292))</f>
        <v>5.8021174416993748</v>
      </c>
      <c r="AI319" s="32" cm="1">
        <f t="array" ref="AI319">MEDIAN(_xlfn._xlws.FILTER(AI3:AI290, $AY3:$AY290&gt;$X292))</f>
        <v>2.7745638265972961</v>
      </c>
      <c r="AJ319" s="31" t="str">
        <f t="shared" si="60"/>
        <v>Gain &gt; 0.6</v>
      </c>
      <c r="AK319" s="32" cm="1">
        <f t="array" ref="AK319">MEDIAN(_xlfn._xlws.FILTER(AK3:AK290, $AY3:$AY290&gt;$X292))</f>
        <v>2.4287863350124095</v>
      </c>
      <c r="AL319" s="32" cm="1">
        <f t="array" ref="AL319">MEDIAN(_xlfn._xlws.FILTER(AL3:AL290, $AY3:$AY290&gt;$X292))</f>
        <v>0.57243348888587209</v>
      </c>
      <c r="AM319" s="32" cm="1">
        <f t="array" ref="AM319">MEDIAN(_xlfn._xlws.FILTER(AM3:AM290, $AY3:$AY290&gt;$X292))</f>
        <v>0.55979567139875153</v>
      </c>
      <c r="AN319" s="32" cm="1">
        <f t="array" ref="AN319">MEDIAN(_xlfn._xlws.FILTER(AN3:AN290, $AY3:$AY290&gt;$X292))</f>
        <v>3.2655609048990302</v>
      </c>
      <c r="AO319" s="32" cm="1">
        <f t="array" ref="AO319">MEDIAN(_xlfn._xlws.FILTER(AO3:AO290, $AY3:$AY290&gt;$X292))</f>
        <v>0.49784359168843362</v>
      </c>
      <c r="AP319" s="32" cm="1">
        <f t="array" ref="AP319">MEDIAN(_xlfn._xlws.FILTER(AP3:AP290, $AY3:$AY290&gt;$X292))</f>
        <v>3.4905397969996557</v>
      </c>
      <c r="AQ319" s="32" cm="1">
        <f t="array" ref="AQ319">MEDIAN(_xlfn._xlws.FILTER(AQ3:AQ290, $AY3:$AY290&gt;$X292))</f>
        <v>0.54982892011175866</v>
      </c>
      <c r="AR319" s="32" cm="1">
        <f t="array" ref="AR319">MEDIAN(_xlfn._xlws.FILTER(AR3:AR290, $AY3:$AY290&gt;$X292))</f>
        <v>2.4623509517230557</v>
      </c>
      <c r="AS319" s="32" cm="1">
        <f t="array" ref="AS319">MEDIAN(_xlfn._xlws.FILTER(AS3:AS290, $AY3:$AY290&gt;$X292))</f>
        <v>0.59840459405677393</v>
      </c>
      <c r="AT319" s="32" cm="1">
        <f t="array" ref="AT319">MEDIAN(_xlfn._xlws.FILTER(AT3:AT290, $AY3:$AY290&gt;$X292))</f>
        <v>5.8021174416993748</v>
      </c>
      <c r="AU319" s="32" cm="1">
        <f t="array" ref="AU319">MEDIAN(_xlfn._xlws.FILTER(AU3:AU290, $AY3:$AY290&gt;$X292))</f>
        <v>1.287320861092303</v>
      </c>
      <c r="AW319" s="33"/>
    </row>
    <row r="320" spans="7:49" x14ac:dyDescent="0.3">
      <c r="L320" t="s">
        <v>99</v>
      </c>
      <c r="M320" s="32" cm="1">
        <f t="array" ref="M320">MEDIAN(_xlfn._xlws.FILTER(M3:M290, $H3:$H290=1))</f>
        <v>1381622.7</v>
      </c>
      <c r="N320" s="32" cm="1">
        <f t="array" ref="N320">MEDIAN(_xlfn._xlws.FILTER(N3:N290, $H3:$H290=1))</f>
        <v>1382691.9</v>
      </c>
      <c r="O320" s="32" cm="1">
        <f t="array" ref="O320">MEDIAN(_xlfn._xlws.FILTER(O3:O290, $H3:$H290=1))</f>
        <v>1392061.7</v>
      </c>
      <c r="P320" s="32" cm="1">
        <f t="array" ref="P320">MEDIAN(_xlfn._xlws.FILTER(P3:P290, $H3:$H290=1))</f>
        <v>983172.3</v>
      </c>
      <c r="Q320" s="32" cm="1">
        <f t="array" ref="Q320">MEDIAN(_xlfn._xlws.FILTER(Q3:Q290, $H3:$H290=1))</f>
        <v>483019.6</v>
      </c>
      <c r="R320" s="32" cm="1">
        <f t="array" ref="R320">MEDIAN(_xlfn._xlws.FILTER(R3:R290, $H3:$H290=1))</f>
        <v>860804.7</v>
      </c>
      <c r="S320" s="32" cm="1">
        <f t="array" ref="S320">MEDIAN(_xlfn._xlws.FILTER(S3:S290, $H3:$H290=1))</f>
        <v>500594.19999999995</v>
      </c>
      <c r="T320" s="32" cm="1">
        <f t="array" ref="T320">MEDIAN(_xlfn._xlws.FILTER(T3:T290, $H3:$H290=1))</f>
        <v>4453402.4000000004</v>
      </c>
      <c r="U320" s="32" cm="1">
        <f t="array" ref="U320">MEDIAN(_xlfn._xlws.FILTER(U3:U290, $H3:$H290=1))</f>
        <v>3853812.166666667</v>
      </c>
      <c r="V320" s="32" cm="1">
        <f t="array" ref="V320">MEDIAN(_xlfn._xlws.FILTER(V3:V290, $H3:$H290=1))</f>
        <v>2766834.3</v>
      </c>
      <c r="W320" s="32" cm="1">
        <f t="array" ref="W320">MEDIAN(_xlfn._xlws.FILTER(W3:W290, $H3:$H290=1))</f>
        <v>1059244.6000000001</v>
      </c>
      <c r="X320" s="32" t="s">
        <v>99</v>
      </c>
      <c r="Y320" s="32" cm="1">
        <f t="array" ref="Y320">MEDIAN(_xlfn._xlws.FILTER(Y3:Y290, $H3:$H290=1))</f>
        <v>1.7910766200977375</v>
      </c>
      <c r="Z320" s="32" cm="1">
        <f t="array" ref="Z320">MEDIAN(_xlfn._xlws.FILTER(Z3:Z290, $H3:$H290=1))</f>
        <v>1.495161544898292</v>
      </c>
      <c r="AA320" s="32" cm="1">
        <f t="array" ref="AA320">MEDIAN(_xlfn._xlws.FILTER(AA3:AA290, $H3:$H290=1))</f>
        <v>1.48080809256644</v>
      </c>
      <c r="AB320" s="32" cm="1">
        <f t="array" ref="AB320">MEDIAN(_xlfn._xlws.FILTER(AB3:AB290, $H3:$H290=1))</f>
        <v>1.622882445700816</v>
      </c>
      <c r="AC320" s="32" cm="1">
        <f t="array" ref="AC320">MEDIAN(_xlfn._xlws.FILTER(AC3:AC290, $H3:$H290=1))</f>
        <v>1.020856758323498</v>
      </c>
      <c r="AD320" s="32" cm="1">
        <f t="array" ref="AD320">MEDIAN(_xlfn._xlws.FILTER(AD3:AD290, $H3:$H290=1))</f>
        <v>1.3820912787108686</v>
      </c>
      <c r="AE320" s="32" cm="1">
        <f t="array" ref="AE320">MEDIAN(_xlfn._xlws.FILTER(AE3:AE290, $H3:$H290=1))</f>
        <v>1.2745462563994805</v>
      </c>
      <c r="AF320" s="32" cm="1">
        <f t="array" ref="AF320">MEDIAN(_xlfn._xlws.FILTER(AF3:AF290, $H3:$H290=1))</f>
        <v>2.2128510644135528</v>
      </c>
      <c r="AG320" s="32" cm="1">
        <f t="array" ref="AG320">MEDIAN(_xlfn._xlws.FILTER(AG3:AG290, $H3:$H290=1))</f>
        <v>2.2049768858414609</v>
      </c>
      <c r="AH320" s="32" cm="1">
        <f t="array" ref="AH320">MEDIAN(_xlfn._xlws.FILTER(AH3:AH290, $H3:$H290=1))</f>
        <v>3.7283025564043788</v>
      </c>
      <c r="AI320" s="32" cm="1">
        <f t="array" ref="AI320">MEDIAN(_xlfn._xlws.FILTER(AI3:AI290, $H3:$H290=1))</f>
        <v>2.3866882418922613</v>
      </c>
      <c r="AJ320" s="33" t="str">
        <f t="shared" si="60"/>
        <v>Target</v>
      </c>
      <c r="AK320" s="32" cm="1">
        <f t="array" ref="AK320">MEDIAN(_xlfn._xlws.FILTER(AK3:AK290, $H3:$H290=1))</f>
        <v>1.7910766200977375</v>
      </c>
      <c r="AL320" s="32" cm="1">
        <f t="array" ref="AL320">MEDIAN(_xlfn._xlws.FILTER(AL3:AL290, $H3:$H290=1))</f>
        <v>0.43920887020067312</v>
      </c>
      <c r="AM320" s="32" cm="1">
        <f t="array" ref="AM320">MEDIAN(_xlfn._xlws.FILTER(AM3:AM290, $H3:$H290=1))</f>
        <v>0.44322527169133535</v>
      </c>
      <c r="AN320" s="32" cm="1">
        <f t="array" ref="AN320">MEDIAN(_xlfn._xlws.FILTER(AN3:AN290, $H3:$H290=1))</f>
        <v>1.622882445700816</v>
      </c>
      <c r="AO320" s="32" cm="1">
        <f t="array" ref="AO320">MEDIAN(_xlfn._xlws.FILTER(AO3:AO290, $H3:$H290=1))</f>
        <v>0.38541449789481702</v>
      </c>
      <c r="AP320" s="32" cm="1">
        <f t="array" ref="AP320">MEDIAN(_xlfn._xlws.FILTER(AP3:AP290, $H3:$H290=1))</f>
        <v>1.3820912787108686</v>
      </c>
      <c r="AQ320" s="32" cm="1">
        <f t="array" ref="AQ320">MEDIAN(_xlfn._xlws.FILTER(AQ3:AQ290, $H3:$H290=1))</f>
        <v>0.46016841172240674</v>
      </c>
      <c r="AR320" s="32" cm="1">
        <f t="array" ref="AR320">MEDIAN(_xlfn._xlws.FILTER(AR3:AR290, $H3:$H290=1))</f>
        <v>1.211891647713492</v>
      </c>
      <c r="AS320" s="32" cm="1">
        <f t="array" ref="AS320">MEDIAN(_xlfn._xlws.FILTER(AS3:AS290, $H3:$H290=1))</f>
        <v>0.47614265127340327</v>
      </c>
      <c r="AT320" s="32" cm="1">
        <f t="array" ref="AT320">MEDIAN(_xlfn._xlws.FILTER(AT3:AT290, $H3:$H290=1))</f>
        <v>3.7283025564043788</v>
      </c>
      <c r="AU320" s="32" cm="1">
        <f t="array" ref="AU320">MEDIAN(_xlfn._xlws.FILTER(AU3:AU290, $H3:$H290=1))</f>
        <v>1.0819479832076468</v>
      </c>
      <c r="AW320" s="33"/>
    </row>
    <row r="321" spans="12:49" x14ac:dyDescent="0.3">
      <c r="L321" t="str">
        <f t="shared" ref="L321:L327" si="64">X321</f>
        <v>Gain &gt; 0</v>
      </c>
      <c r="M321" s="32" cm="1">
        <f t="array" ref="M321">MEDIAN(_xlfn._xlws.FILTER(M3:M290, $J3:$J290=1))</f>
        <v>2180548</v>
      </c>
      <c r="N321" s="32" cm="1">
        <f t="array" ref="N321">MEDIAN(_xlfn._xlws.FILTER(N3:N290, $J3:$J290=1))</f>
        <v>1683425.7666666666</v>
      </c>
      <c r="O321" s="32" cm="1">
        <f t="array" ref="O321">MEDIAN(_xlfn._xlws.FILTER(O3:O290, $J3:$J290=1))</f>
        <v>1698099.5333333334</v>
      </c>
      <c r="P321" s="32" cm="1">
        <f t="array" ref="P321">MEDIAN(_xlfn._xlws.FILTER(P3:P290, $J3:$J290=1))</f>
        <v>3101780.9</v>
      </c>
      <c r="Q321" s="32" cm="1">
        <f t="array" ref="Q321">MEDIAN(_xlfn._xlws.FILTER(Q3:Q290, $J3:$J290=1))</f>
        <v>793735.8666666667</v>
      </c>
      <c r="R321" s="32" cm="1">
        <f t="array" ref="R321">MEDIAN(_xlfn._xlws.FILTER(R3:R290, $J3:$J290=1))</f>
        <v>1969741.9</v>
      </c>
      <c r="S321" s="32" cm="1">
        <f t="array" ref="S321">MEDIAN(_xlfn._xlws.FILTER(S3:S290, $J3:$J290=1))</f>
        <v>741811.6333333333</v>
      </c>
      <c r="T321" s="32" cm="1">
        <f t="array" ref="T321">MEDIAN(_xlfn._xlws.FILTER(T3:T290, $J3:$J290=1))</f>
        <v>4659194.0999999996</v>
      </c>
      <c r="U321" s="32" cm="1">
        <f t="array" ref="U321">MEDIAN(_xlfn._xlws.FILTER(U3:U290, $J3:$J290=1))</f>
        <v>3977109.6333333328</v>
      </c>
      <c r="V321" s="32" cm="1">
        <f t="array" ref="V321">MEDIAN(_xlfn._xlws.FILTER(V3:V290, $J3:$J290=1))</f>
        <v>7691608.8000000007</v>
      </c>
      <c r="W321" s="32" cm="1">
        <f t="array" ref="W321">MEDIAN(_xlfn._xlws.FILTER(W3:W290, $J3:$J290=1))</f>
        <v>1805103.3666666665</v>
      </c>
      <c r="X321" s="32" t="s">
        <v>100</v>
      </c>
      <c r="Y321" s="32" cm="1">
        <f t="array" ref="Y321">MEDIAN(_xlfn._xlws.FILTER(Y3:Y290, $J3:$J290=1))</f>
        <v>2.1986303747049529</v>
      </c>
      <c r="Z321" s="32" cm="1">
        <f t="array" ref="Z321">MEDIAN(_xlfn._xlws.FILTER(Z3:Z290, $J3:$J290=1))</f>
        <v>1.692905413528206</v>
      </c>
      <c r="AA321" s="32" cm="1">
        <f t="array" ref="AA321">MEDIAN(_xlfn._xlws.FILTER(AA3:AA290, $J3:$J290=1))</f>
        <v>1.69241020080517</v>
      </c>
      <c r="AB321" s="32" cm="1">
        <f t="array" ref="AB321">MEDIAN(_xlfn._xlws.FILTER(AB3:AB290, $J3:$J290=1))</f>
        <v>3.0350019821955359</v>
      </c>
      <c r="AC321" s="32" cm="1">
        <f t="array" ref="AC321">MEDIAN(_xlfn._xlws.FILTER(AC3:AC290, $J3:$J290=1))</f>
        <v>1.3491850067657649</v>
      </c>
      <c r="AD321" s="32" cm="1">
        <f t="array" ref="AD321">MEDIAN(_xlfn._xlws.FILTER(AD3:AD290, $J3:$J290=1))</f>
        <v>3.0370073381112892</v>
      </c>
      <c r="AE321" s="32" cm="1">
        <f t="array" ref="AE321">MEDIAN(_xlfn._xlws.FILTER(AE3:AE290, $J3:$J290=1))</f>
        <v>1.577465883229161</v>
      </c>
      <c r="AF321" s="32" cm="1">
        <f t="array" ref="AF321">MEDIAN(_xlfn._xlws.FILTER(AF3:AF290, $J3:$J290=1))</f>
        <v>2.2567478143027979</v>
      </c>
      <c r="AG321" s="32" cm="1">
        <f t="array" ref="AG321">MEDIAN(_xlfn._xlws.FILTER(AG3:AG290, $J3:$J290=1))</f>
        <v>2.7689303272558994</v>
      </c>
      <c r="AH321" s="32" cm="1">
        <f t="array" ref="AH321">MEDIAN(_xlfn._xlws.FILTER(AH3:AH290, $J3:$J290=1))</f>
        <v>5.2717539888923053</v>
      </c>
      <c r="AI321" s="32" cm="1">
        <f t="array" ref="AI321">MEDIAN(_xlfn._xlws.FILTER(AI3:AI290, $J3:$J290=1))</f>
        <v>2.9781554285204042</v>
      </c>
      <c r="AJ321" s="33" t="str">
        <f t="shared" si="60"/>
        <v>Gain &gt; 0</v>
      </c>
      <c r="AK321" s="32" cm="1">
        <f t="array" ref="AK321">MEDIAN(_xlfn._xlws.FILTER(AK3:AK290, $J3:$J290=1))</f>
        <v>2.1986303747049529</v>
      </c>
      <c r="AL321" s="32" cm="1">
        <f t="array" ref="AL321">MEDIAN(_xlfn._xlws.FILTER(AL3:AL290, $J3:$J290=1))</f>
        <v>0.5749720383086242</v>
      </c>
      <c r="AM321" s="32" cm="1">
        <f t="array" ref="AM321">MEDIAN(_xlfn._xlws.FILTER(AM3:AM290, $J3:$J290=1))</f>
        <v>0.57186184958554809</v>
      </c>
      <c r="AN321" s="32" cm="1">
        <f t="array" ref="AN321">MEDIAN(_xlfn._xlws.FILTER(AN3:AN290, $J3:$J290=1))</f>
        <v>3.0350019821955359</v>
      </c>
      <c r="AO321" s="32" cm="1">
        <f t="array" ref="AO321">MEDIAN(_xlfn._xlws.FILTER(AO3:AO290, $J3:$J290=1))</f>
        <v>0.50615027670864943</v>
      </c>
      <c r="AP321" s="32" cm="1">
        <f t="array" ref="AP321">MEDIAN(_xlfn._xlws.FILTER(AP3:AP290, $J3:$J290=1))</f>
        <v>3.0370073381112892</v>
      </c>
      <c r="AQ321" s="32" cm="1">
        <f t="array" ref="AQ321">MEDIAN(_xlfn._xlws.FILTER(AQ3:AQ290, $J3:$J290=1))</f>
        <v>0.55131545266679793</v>
      </c>
      <c r="AR321" s="32" cm="1">
        <f t="array" ref="AR321">MEDIAN(_xlfn._xlws.FILTER(AR3:AR290, $J3:$J290=1))</f>
        <v>1.2520442775974514</v>
      </c>
      <c r="AS321" s="32" cm="1">
        <f t="array" ref="AS321">MEDIAN(_xlfn._xlws.FILTER(AS3:AS290, $J3:$J290=1))</f>
        <v>0.51632992867962457</v>
      </c>
      <c r="AT321" s="32" cm="1">
        <f t="array" ref="AT321">MEDIAN(_xlfn._xlws.FILTER(AT3:AT290, $J3:$J290=1))</f>
        <v>5.2717539888923053</v>
      </c>
      <c r="AU321" s="32" cm="1">
        <f t="array" ref="AU321">MEDIAN(_xlfn._xlws.FILTER(AU3:AU290, $J3:$J290=1))</f>
        <v>1.4110556364932565</v>
      </c>
      <c r="AW321" s="33"/>
    </row>
    <row r="322" spans="12:49" x14ac:dyDescent="0.3">
      <c r="L322" t="str">
        <f t="shared" si="64"/>
        <v>Gain &lt;=0</v>
      </c>
      <c r="M322" s="32" cm="1">
        <f t="array" ref="M322">MEDIAN(_xlfn._xlws.FILTER(M3:M290, $I3:$I290=1))</f>
        <v>2157752.1</v>
      </c>
      <c r="N322" s="32" cm="1">
        <f t="array" ref="N322">MEDIAN(_xlfn._xlws.FILTER(N3:N290, $I3:$I290=1))</f>
        <v>2533510.2000000002</v>
      </c>
      <c r="O322" s="32" cm="1">
        <f t="array" ref="O322">MEDIAN(_xlfn._xlws.FILTER(O3:O290, $I3:$I290=1))</f>
        <v>2552659</v>
      </c>
      <c r="P322" s="32" cm="1">
        <f t="array" ref="P322">MEDIAN(_xlfn._xlws.FILTER(P3:P290, $I3:$I290=1))</f>
        <v>2205361.2000000002</v>
      </c>
      <c r="Q322" s="32" cm="1">
        <f t="array" ref="Q322">MEDIAN(_xlfn._xlws.FILTER(Q3:Q290, $I3:$I290=1))</f>
        <v>1338644.8999999999</v>
      </c>
      <c r="R322" s="32" cm="1">
        <f t="array" ref="R322">MEDIAN(_xlfn._xlws.FILTER(R3:R290, $I3:$I290=1))</f>
        <v>1762039.3</v>
      </c>
      <c r="S322" s="32" cm="1">
        <f t="array" ref="S322">MEDIAN(_xlfn._xlws.FILTER(S3:S290, $I3:$I290=1))</f>
        <v>1480464.3</v>
      </c>
      <c r="T322" s="32" cm="1">
        <f t="array" ref="T322">MEDIAN(_xlfn._xlws.FILTER(T3:T290, $I3:$I290=1))</f>
        <v>4386936.5999999996</v>
      </c>
      <c r="U322" s="32" cm="1">
        <f t="array" ref="U322">MEDIAN(_xlfn._xlws.FILTER(U3:U290, $I3:$I290=1))</f>
        <v>4122381.7666666666</v>
      </c>
      <c r="V322" s="32" cm="1">
        <f t="array" ref="V322">MEDIAN(_xlfn._xlws.FILTER(V3:V290, $I3:$I290=1))</f>
        <v>5237953.0999999996</v>
      </c>
      <c r="W322" s="32" cm="1">
        <f t="array" ref="W322">MEDIAN(_xlfn._xlws.FILTER(W3:W290, $I3:$I290=1))</f>
        <v>2618979.9000000004</v>
      </c>
      <c r="X322" s="32" t="s">
        <v>101</v>
      </c>
      <c r="Y322" s="32" cm="1">
        <f t="array" ref="Y322">MEDIAN(_xlfn._xlws.FILTER(Y3:Y290, $I3:$I290=1))</f>
        <v>2.188234232697869</v>
      </c>
      <c r="Z322" s="32" cm="1">
        <f t="array" ref="Z322">MEDIAN(_xlfn._xlws.FILTER(Z3:Z290, $I3:$I290=1))</f>
        <v>2.3890850996501589</v>
      </c>
      <c r="AA322" s="32" cm="1">
        <f t="array" ref="AA322">MEDIAN(_xlfn._xlws.FILTER(AA3:AA290, $I3:$I290=1))</f>
        <v>2.3858352875414615</v>
      </c>
      <c r="AB322" s="32" cm="1">
        <f t="array" ref="AB322">MEDIAN(_xlfn._xlws.FILTER(AB3:AB290, $I3:$I290=1))</f>
        <v>2.6115285429987125</v>
      </c>
      <c r="AC322" s="32" cm="1">
        <f t="array" ref="AC322">MEDIAN(_xlfn._xlws.FILTER(AC3:AC290, $I3:$I290=1))</f>
        <v>1.575004658976104</v>
      </c>
      <c r="AD322" s="32" cm="1">
        <f t="array" ref="AD322">MEDIAN(_xlfn._xlws.FILTER(AD3:AD290, $I3:$I290=1))</f>
        <v>2.0464985121099746</v>
      </c>
      <c r="AE322" s="32" cm="1">
        <f t="array" ref="AE322">MEDIAN(_xlfn._xlws.FILTER(AE3:AE290, $I3:$I290=1))</f>
        <v>2.0870133828080726</v>
      </c>
      <c r="AF322" s="32" cm="1">
        <f t="array" ref="AF322">MEDIAN(_xlfn._xlws.FILTER(AF3:AF290, $I3:$I290=1))</f>
        <v>2.1218267964955886</v>
      </c>
      <c r="AG322" s="32" cm="1">
        <f t="array" ref="AG322">MEDIAN(_xlfn._xlws.FILTER(AG3:AG290, $I3:$I290=1))</f>
        <v>2.6722735318704514</v>
      </c>
      <c r="AH322" s="32" cm="1">
        <f t="array" ref="AH322">MEDIAN(_xlfn._xlws.FILTER(AH3:AH290, $I3:$I290=1))</f>
        <v>4.4611730523058215</v>
      </c>
      <c r="AI322" s="32" cm="1">
        <f t="array" ref="AI322">MEDIAN(_xlfn._xlws.FILTER(AI3:AI290, $I3:$I290=1))</f>
        <v>4.0445474492599409</v>
      </c>
      <c r="AJ322" s="33" t="str">
        <f t="shared" si="60"/>
        <v>Gain &lt;=0</v>
      </c>
      <c r="AK322" s="32" cm="1">
        <f t="array" ref="AK322">MEDIAN(_xlfn._xlws.FILTER(AK3:AK290, $I3:$I290=1))</f>
        <v>2.188234232697869</v>
      </c>
      <c r="AL322" s="32" cm="1">
        <f t="array" ref="AL322">MEDIAN(_xlfn._xlws.FILTER(AL3:AL290, $I3:$I290=1))</f>
        <v>0.69372479383212826</v>
      </c>
      <c r="AM322" s="32" cm="1">
        <f t="array" ref="AM322">MEDIAN(_xlfn._xlws.FILTER(AM3:AM290, $I3:$I290=1))</f>
        <v>0.6922039026569109</v>
      </c>
      <c r="AN322" s="32" cm="1">
        <f t="array" ref="AN322">MEDIAN(_xlfn._xlws.FILTER(AN3:AN290, $I3:$I290=1))</f>
        <v>2.6115285429987125</v>
      </c>
      <c r="AO322" s="32" cm="1">
        <f t="array" ref="AO322">MEDIAN(_xlfn._xlws.FILTER(AO3:AO290, $I3:$I290=1))</f>
        <v>0.56527210820640894</v>
      </c>
      <c r="AP322" s="32" cm="1">
        <f t="array" ref="AP322">MEDIAN(_xlfn._xlws.FILTER(AP3:AP290, $I3:$I290=1))</f>
        <v>2.0464985121099746</v>
      </c>
      <c r="AQ322" s="32" cm="1">
        <f t="array" ref="AQ322">MEDIAN(_xlfn._xlws.FILTER(AQ3:AQ290, $I3:$I290=1))</f>
        <v>0.71402918358799061</v>
      </c>
      <c r="AR322" s="32" cm="1">
        <f t="array" ref="AR322">MEDIAN(_xlfn._xlws.FILTER(AR3:AR290, $I3:$I290=1))</f>
        <v>1.1955749554967041</v>
      </c>
      <c r="AS322" s="32" cm="1">
        <f t="array" ref="AS322">MEDIAN(_xlfn._xlws.FILTER(AS3:AS290, $I3:$I290=1))</f>
        <v>0.52990541727049278</v>
      </c>
      <c r="AT322" s="32" cm="1">
        <f t="array" ref="AT322">MEDIAN(_xlfn._xlws.FILTER(AT3:AT290, $I3:$I290=1))</f>
        <v>4.4611730523058215</v>
      </c>
      <c r="AU322" s="32" cm="1">
        <f t="array" ref="AU322">MEDIAN(_xlfn._xlws.FILTER(AU3:AU290, $I3:$I290=1))</f>
        <v>2.3412838665186424</v>
      </c>
    </row>
    <row r="323" spans="12:49" x14ac:dyDescent="0.3">
      <c r="L323" t="str">
        <f t="shared" si="64"/>
        <v>Target;Gain &gt; 0.6; #pref=2</v>
      </c>
      <c r="M323" s="32" t="e" cm="1" vm="1">
        <f t="array" ref="M323">AVERAGE(_xlfn._xlws.FILTER(M3:M290, ($H$3:$H$290=1)*($K3:$K290=2)*($AY3:$AY290&gt;$X$292)))</f>
        <v>#VALUE!</v>
      </c>
      <c r="N323" s="32" t="e" cm="1" vm="1">
        <f t="array" ref="N323">AVERAGE(_xlfn._xlws.FILTER(N3:N290, ($H$3:$H$290=1)*($K3:$K290=2)*($AY3:$AY290&gt;$X$292)))</f>
        <v>#VALUE!</v>
      </c>
      <c r="O323" s="32" t="e" cm="1" vm="1">
        <f t="array" ref="O323">AVERAGE(_xlfn._xlws.FILTER(O3:O290, ($H$3:$H$290=1)*($K3:$K290=2)*($AY3:$AY290&gt;$X$292)))</f>
        <v>#VALUE!</v>
      </c>
      <c r="P323" s="32" t="e" cm="1" vm="1">
        <f t="array" ref="P323">AVERAGE(_xlfn._xlws.FILTER(P3:P290, ($H$3:$H$290=1)*($K3:$K290=2)*($AY3:$AY290&gt;$X$292)))</f>
        <v>#VALUE!</v>
      </c>
      <c r="Q323" s="32" t="e" cm="1" vm="1">
        <f t="array" ref="Q323">AVERAGE(_xlfn._xlws.FILTER(Q3:Q290, ($H$3:$H$290=1)*($K3:$K290=2)*($AY3:$AY290&gt;$X$292)))</f>
        <v>#VALUE!</v>
      </c>
      <c r="R323" s="32" t="e" cm="1" vm="1">
        <f t="array" ref="R323">AVERAGE(_xlfn._xlws.FILTER(R3:R290, ($H$3:$H$290=1)*($K3:$K290=2)*($AY3:$AY290&gt;$X$292)))</f>
        <v>#VALUE!</v>
      </c>
      <c r="S323" s="32" t="e" cm="1" vm="1">
        <f t="array" ref="S323">AVERAGE(_xlfn._xlws.FILTER(S3:S290, ($H$3:$H$290=1)*($K3:$K290=2)*($AY3:$AY290&gt;$X$292)))</f>
        <v>#VALUE!</v>
      </c>
      <c r="T323" s="32" t="e" cm="1" vm="1">
        <f t="array" ref="T323">AVERAGE(_xlfn._xlws.FILTER(T3:T290, ($H$3:$H$290=1)*($K3:$K290=2)*($AY3:$AY290&gt;$X$292)))</f>
        <v>#VALUE!</v>
      </c>
      <c r="U323" s="32" t="e" cm="1" vm="1">
        <f t="array" ref="U323">AVERAGE(_xlfn._xlws.FILTER(U3:U290, ($H$3:$H$290=1)*($K3:$K290=2)*($AY3:$AY290&gt;$X$292)))</f>
        <v>#VALUE!</v>
      </c>
      <c r="V323" s="32" t="e" cm="1" vm="1">
        <f t="array" ref="V323">AVERAGE(_xlfn._xlws.FILTER(V3:V290, ($H$3:$H$290=1)*($K3:$K290=2)*($AY3:$AY290&gt;$X$292)))</f>
        <v>#VALUE!</v>
      </c>
      <c r="W323" s="32" t="e" cm="1" vm="1">
        <f t="array" ref="W323">AVERAGE(_xlfn._xlws.FILTER(W3:W290, ($H$3:$H$290=1)*($K3:$K290=2)*($AY3:$AY290&gt;$X$292)))</f>
        <v>#VALUE!</v>
      </c>
      <c r="X323" s="32" t="str">
        <f>"Target;Gain &gt; "&amp;X316&amp;"; #pref=2"</f>
        <v>Target;Gain &gt; 0.6; #pref=2</v>
      </c>
      <c r="Y323" s="32" t="e" cm="1" vm="1">
        <f t="array" ref="Y323">AVERAGE(_xlfn._xlws.FILTER(Y3:Y290, ($H$3:$H$290=1)*($K3:$K290=2)*($AY3:$AY290&gt;$X$292)))</f>
        <v>#VALUE!</v>
      </c>
      <c r="Z323" s="32" t="e" cm="1" vm="1">
        <f t="array" ref="Z323">AVERAGE(_xlfn._xlws.FILTER(Z3:Z290, ($H$3:$H$290=1)*($K3:$K290=2)*($AY3:$AY290&gt;$X$292)))</f>
        <v>#VALUE!</v>
      </c>
      <c r="AA323" s="32" t="e" cm="1" vm="1">
        <f t="array" ref="AA323">AVERAGE(_xlfn._xlws.FILTER(AA3:AA290, ($H$3:$H$290=1)*($K3:$K290=2)*($AY3:$AY290&gt;$X$292)))</f>
        <v>#VALUE!</v>
      </c>
      <c r="AB323" s="32" t="e" cm="1" vm="1">
        <f t="array" ref="AB323">AVERAGE(_xlfn._xlws.FILTER(AB3:AB290, ($H$3:$H$290=1)*($K3:$K290=2)*($AY3:$AY290&gt;$X$292)))</f>
        <v>#VALUE!</v>
      </c>
      <c r="AC323" s="32" t="e" cm="1" vm="1">
        <f t="array" ref="AC323">AVERAGE(_xlfn._xlws.FILTER(AC3:AC290, ($H$3:$H$290=1)*($K3:$K290=2)*($AY3:$AY290&gt;$X$292)))</f>
        <v>#VALUE!</v>
      </c>
      <c r="AD323" s="32" t="e" cm="1" vm="1">
        <f t="array" ref="AD323">AVERAGE(_xlfn._xlws.FILTER(AD3:AD290, ($H$3:$H$290=1)*($K3:$K290=2)*($AY3:$AY290&gt;$X$292)))</f>
        <v>#VALUE!</v>
      </c>
      <c r="AE323" s="32" t="e" cm="1" vm="1">
        <f t="array" ref="AE323">AVERAGE(_xlfn._xlws.FILTER(AE3:AE290, ($H$3:$H$290=1)*($K3:$K290=2)*($AY3:$AY290&gt;$X$292)))</f>
        <v>#VALUE!</v>
      </c>
      <c r="AF323" s="32" t="e" cm="1" vm="1">
        <f t="array" ref="AF323">AVERAGE(_xlfn._xlws.FILTER(AF3:AF290, ($H$3:$H$290=1)*($K3:$K290=2)*($AY3:$AY290&gt;$X$292)))</f>
        <v>#VALUE!</v>
      </c>
      <c r="AG323" s="32" t="e" cm="1" vm="1">
        <f t="array" ref="AG323">AVERAGE(_xlfn._xlws.FILTER(AG3:AG290, ($H$3:$H$290=1)*($K3:$K290=2)*($AY3:$AY290&gt;$X$292)))</f>
        <v>#VALUE!</v>
      </c>
      <c r="AH323" s="32" t="e" cm="1" vm="1">
        <f t="array" ref="AH323">AVERAGE(_xlfn._xlws.FILTER(AH3:AH290, ($H$3:$H$290=1)*($K3:$K290=2)*($AY3:$AY290&gt;$X$292)))</f>
        <v>#VALUE!</v>
      </c>
      <c r="AI323" s="32" t="e" cm="1" vm="1">
        <f t="array" ref="AI323">AVERAGE(_xlfn._xlws.FILTER(AI3:AI290, ($H$3:$H$290=1)*($K3:$K290=2)*($AY3:$AY290&gt;$X$292)))</f>
        <v>#VALUE!</v>
      </c>
      <c r="AJ323" s="33" t="str">
        <f t="shared" si="60"/>
        <v>Target;Gain &gt; 0.6; #pref=2</v>
      </c>
      <c r="AK323" s="32" t="e" cm="1" vm="1">
        <f t="array" ref="AK323">AVERAGE(_xlfn._xlws.FILTER(AK3:AK290, ($H$3:$H$290=1)*($K3:$K290=2)*($AY3:$AY290&gt;$X$292)))</f>
        <v>#VALUE!</v>
      </c>
      <c r="AL323" s="32" t="e" cm="1" vm="1">
        <f t="array" ref="AL323">AVERAGE(_xlfn._xlws.FILTER(AL3:AL290, ($H$3:$H$290=1)*($K3:$K290=2)*($AY3:$AY290&gt;$X$292)))</f>
        <v>#VALUE!</v>
      </c>
      <c r="AM323" s="32" t="e" cm="1" vm="1">
        <f t="array" ref="AM323">AVERAGE(_xlfn._xlws.FILTER(AM3:AM290, ($H$3:$H$290=1)*($K3:$K290=2)*($AY3:$AY290&gt;$X$292)))</f>
        <v>#VALUE!</v>
      </c>
      <c r="AN323" s="32" t="e" cm="1" vm="1">
        <f t="array" ref="AN323">AVERAGE(_xlfn._xlws.FILTER(AN3:AN290, ($H$3:$H$290=1)*($K3:$K290=2)*($AY3:$AY290&gt;$X$292)))</f>
        <v>#VALUE!</v>
      </c>
      <c r="AO323" s="32" t="e" cm="1" vm="1">
        <f t="array" ref="AO323">AVERAGE(_xlfn._xlws.FILTER(AO3:AO290, ($H$3:$H$290=1)*($K3:$K290=2)*($AY3:$AY290&gt;$X$292)))</f>
        <v>#VALUE!</v>
      </c>
      <c r="AP323" s="32" t="e" cm="1" vm="1">
        <f t="array" ref="AP323">AVERAGE(_xlfn._xlws.FILTER(AP3:AP290, ($H$3:$H$290=1)*($K3:$K290=2)*($AY3:$AY290&gt;$X$292)))</f>
        <v>#VALUE!</v>
      </c>
      <c r="AQ323" s="32" t="e" cm="1" vm="1">
        <f t="array" ref="AQ323">AVERAGE(_xlfn._xlws.FILTER(AQ3:AQ290, ($H$3:$H$290=1)*($K3:$K290=2)*($AY3:$AY290&gt;$X$292)))</f>
        <v>#VALUE!</v>
      </c>
      <c r="AR323" s="32" t="e" cm="1" vm="1">
        <f t="array" ref="AR323">AVERAGE(_xlfn._xlws.FILTER(AR3:AR290, ($H$3:$H$290=1)*($K3:$K290=2)*($AY3:$AY290&gt;$X$292)))</f>
        <v>#VALUE!</v>
      </c>
      <c r="AS323" s="32" t="e" cm="1" vm="1">
        <f t="array" ref="AS323">AVERAGE(_xlfn._xlws.FILTER(AS3:AS290, ($H$3:$H$290=1)*($K3:$K290=2)*($AY3:$AY290&gt;$X$292)))</f>
        <v>#VALUE!</v>
      </c>
      <c r="AT323" s="32" t="e" cm="1" vm="1">
        <f t="array" ref="AT323">AVERAGE(_xlfn._xlws.FILTER(AT3:AT290, ($H$3:$H$290=1)*($K3:$K290=2)*($AY3:$AY290&gt;$X$292)))</f>
        <v>#VALUE!</v>
      </c>
      <c r="AU323" s="32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64"/>
        <v>Target; Gain &gt; 0.6; #pref=3</v>
      </c>
      <c r="M324" s="32" cm="1">
        <f t="array" ref="M324">MEDIAN(_xlfn._xlws.FILTER(M3:M290, ($H$3:$H$290=1)*($K3:$K290=3)*($AY3:$AY290&gt;$X$292)))</f>
        <v>2467592.7000000002</v>
      </c>
      <c r="N324" s="32" cm="1">
        <f t="array" ref="N324">MEDIAN(_xlfn._xlws.FILTER(N3:N290, ($H$3:$H$290=1)*($K3:$K290=3)*($AY3:$AY290&gt;$X$292)))</f>
        <v>1453233.1</v>
      </c>
      <c r="O324" s="32" cm="1">
        <f t="array" ref="O324">MEDIAN(_xlfn._xlws.FILTER(O3:O290, ($H$3:$H$290=1)*($K3:$K290=3)*($AY3:$AY290&gt;$X$292)))</f>
        <v>1467638</v>
      </c>
      <c r="P324" s="32" cm="1">
        <f t="array" ref="P324">MEDIAN(_xlfn._xlws.FILTER(P3:P290, ($H$3:$H$290=1)*($K3:$K290=3)*($AY3:$AY290&gt;$X$292)))</f>
        <v>6188621.2000000002</v>
      </c>
      <c r="Q324" s="32" cm="1">
        <f t="array" ref="Q324">MEDIAN(_xlfn._xlws.FILTER(Q3:Q290, ($H$3:$H$290=1)*($K3:$K290=3)*($AY3:$AY290&gt;$X$292)))</f>
        <v>738260.7</v>
      </c>
      <c r="R324" s="32" cm="1">
        <f t="array" ref="R324">MEDIAN(_xlfn._xlws.FILTER(R3:R290, ($H$3:$H$290=1)*($K3:$K290=3)*($AY3:$AY290&gt;$X$292)))</f>
        <v>4841726.4000000004</v>
      </c>
      <c r="S324" s="32" cm="1">
        <f t="array" ref="S324">MEDIAN(_xlfn._xlws.FILTER(S3:S290, ($H$3:$H$290=1)*($K3:$K290=3)*($AY3:$AY290&gt;$X$292)))</f>
        <v>982912.60000000009</v>
      </c>
      <c r="T324" s="32" cm="1">
        <f t="array" ref="T324">MEDIAN(_xlfn._xlws.FILTER(T3:T290, ($H$3:$H$290=1)*($K3:$K290=3)*($AY3:$AY290&gt;$X$292)))</f>
        <v>7512316.3000000007</v>
      </c>
      <c r="U324" s="32" cm="1">
        <f t="array" ref="U324">MEDIAN(_xlfn._xlws.FILTER(U3:U290, ($H$3:$H$290=1)*($K3:$K290=3)*($AY3:$AY290&gt;$X$292)))</f>
        <v>4803829.2</v>
      </c>
      <c r="V324" s="32" cm="1">
        <f t="array" ref="V324">MEDIAN(_xlfn._xlws.FILTER(V3:V290, ($H$3:$H$290=1)*($K3:$K290=3)*($AY3:$AY290&gt;$X$292)))</f>
        <v>11595396.300000001</v>
      </c>
      <c r="W324" s="32" cm="1">
        <f t="array" ref="W324">MEDIAN(_xlfn._xlws.FILTER(W3:W290, ($H$3:$H$290=1)*($K3:$K290=3)*($AY3:$AY290&gt;$X$292)))</f>
        <v>2235188.9</v>
      </c>
      <c r="X324" s="32" t="str">
        <f>"Target; Gain &gt; "&amp;X316&amp;"; #pref=3"</f>
        <v>Target; Gain &gt; 0.6; #pref=3</v>
      </c>
      <c r="Y324" s="32" cm="1">
        <f t="array" ref="Y324">MEDIAN(_xlfn._xlws.FILTER(Y3:Y290, ($H$3:$H$290=1)*($K3:$K290=3)*($AY3:$AY290&gt;$X$292)))</f>
        <v>2.4287863350124095</v>
      </c>
      <c r="Z324" s="32" cm="1">
        <f t="array" ref="Z324">MEDIAN(_xlfn._xlws.FILTER(Z3:Z290, ($H$3:$H$290=1)*($K3:$K290=3)*($AY3:$AY290&gt;$X$292)))</f>
        <v>1.5792294926708565</v>
      </c>
      <c r="AA324" s="32" cm="1">
        <f t="array" ref="AA324">MEDIAN(_xlfn._xlws.FILTER(AA3:AA290, ($H$3:$H$290=1)*($K3:$K290=3)*($AY3:$AY290&gt;$X$292)))</f>
        <v>1.5544381517567676</v>
      </c>
      <c r="AB324" s="32" cm="1">
        <f t="array" ref="AB324">MEDIAN(_xlfn._xlws.FILTER(AB3:AB290, ($H$3:$H$290=1)*($K3:$K290=3)*($AY3:$AY290&gt;$X$292)))</f>
        <v>3.2655609048990302</v>
      </c>
      <c r="AC324" s="32" cm="1">
        <f t="array" ref="AC324">MEDIAN(_xlfn._xlws.FILTER(AC3:AC290, ($H$3:$H$290=1)*($K3:$K290=3)*($AY3:$AY290&gt;$X$292)))</f>
        <v>1.2141877567104529</v>
      </c>
      <c r="AD324" s="32" cm="1">
        <f t="array" ref="AD324">MEDIAN(_xlfn._xlws.FILTER(AD3:AD290, ($H$3:$H$290=1)*($K3:$K290=3)*($AY3:$AY290&gt;$X$292)))</f>
        <v>3.4905397969996557</v>
      </c>
      <c r="AE324" s="32" cm="1">
        <f t="array" ref="AE324">MEDIAN(_xlfn._xlws.FILTER(AE3:AE290, ($H$3:$H$290=1)*($K3:$K290=3)*($AY3:$AY290&gt;$X$292)))</f>
        <v>1.2745462563994805</v>
      </c>
      <c r="AF324" s="32" cm="1">
        <f t="array" ref="AF324">MEDIAN(_xlfn._xlws.FILTER(AF3:AF290, ($H$3:$H$290=1)*($K3:$K290=3)*($AY3:$AY290&gt;$X$292)))</f>
        <v>4.5602060130215252</v>
      </c>
      <c r="AG324" s="32" cm="1">
        <f t="array" ref="AG324">MEDIAN(_xlfn._xlws.FILTER(AG3:AG290, ($H$3:$H$290=1)*($K3:$K290=3)*($AY3:$AY290&gt;$X$292)))</f>
        <v>3.1675857607566282</v>
      </c>
      <c r="AH324" s="32" cm="1">
        <f t="array" ref="AH324">MEDIAN(_xlfn._xlws.FILTER(AH3:AH290, ($H$3:$H$290=1)*($K3:$K290=3)*($AY3:$AY290&gt;$X$292)))</f>
        <v>5.8021174416993748</v>
      </c>
      <c r="AI324" s="32" cm="1">
        <f t="array" ref="AI324">MEDIAN(_xlfn._xlws.FILTER(AI3:AI290, ($H$3:$H$290=1)*($K3:$K290=3)*($AY3:$AY290&gt;$X$292)))</f>
        <v>2.7745638265972961</v>
      </c>
      <c r="AJ324" s="33" t="str">
        <f t="shared" si="60"/>
        <v>Target; Gain &gt; 0.6; #pref=3</v>
      </c>
      <c r="AK324" s="32" cm="1">
        <f t="array" ref="AK324">MEDIAN(_xlfn._xlws.FILTER(AK3:AK290, ($H$3:$H$290=1)*($K3:$K290=3)*($AY3:$AY290&gt;$X$292)))</f>
        <v>2.4287863350124095</v>
      </c>
      <c r="AL324" s="32" cm="1">
        <f t="array" ref="AL324">MEDIAN(_xlfn._xlws.FILTER(AL3:AL290, ($H$3:$H$290=1)*($K3:$K290=3)*($AY3:$AY290&gt;$X$292)))</f>
        <v>0.57243348888587209</v>
      </c>
      <c r="AM324" s="32" cm="1">
        <f t="array" ref="AM324">MEDIAN(_xlfn._xlws.FILTER(AM3:AM290, ($H$3:$H$290=1)*($K3:$K290=3)*($AY3:$AY290&gt;$X$292)))</f>
        <v>0.55979567139875153</v>
      </c>
      <c r="AN324" s="32" cm="1">
        <f t="array" ref="AN324">MEDIAN(_xlfn._xlws.FILTER(AN3:AN290, ($H$3:$H$290=1)*($K3:$K290=3)*($AY3:$AY290&gt;$X$292)))</f>
        <v>3.2655609048990302</v>
      </c>
      <c r="AO324" s="32" cm="1">
        <f t="array" ref="AO324">MEDIAN(_xlfn._xlws.FILTER(AO3:AO290, ($H$3:$H$290=1)*($K3:$K290=3)*($AY3:$AY290&gt;$X$292)))</f>
        <v>0.49784359168843362</v>
      </c>
      <c r="AP324" s="32" cm="1">
        <f t="array" ref="AP324">MEDIAN(_xlfn._xlws.FILTER(AP3:AP290, ($H$3:$H$290=1)*($K3:$K290=3)*($AY3:$AY290&gt;$X$292)))</f>
        <v>3.4905397969996557</v>
      </c>
      <c r="AQ324" s="32" cm="1">
        <f t="array" ref="AQ324">MEDIAN(_xlfn._xlws.FILTER(AQ3:AQ290, ($H$3:$H$290=1)*($K3:$K290=3)*($AY3:$AY290&gt;$X$292)))</f>
        <v>0.54982892011175866</v>
      </c>
      <c r="AR324" s="32" cm="1">
        <f t="array" ref="AR324">MEDIAN(_xlfn._xlws.FILTER(AR3:AR290, ($H$3:$H$290=1)*($K3:$K290=3)*($AY3:$AY290&gt;$X$292)))</f>
        <v>2.4623509517230557</v>
      </c>
      <c r="AS324" s="32" cm="1">
        <f t="array" ref="AS324">MEDIAN(_xlfn._xlws.FILTER(AS3:AS290, ($H$3:$H$290=1)*($K3:$K290=3)*($AY3:$AY290&gt;$X$292)))</f>
        <v>0.59840459405677393</v>
      </c>
      <c r="AT324" s="32" cm="1">
        <f t="array" ref="AT324">MEDIAN(_xlfn._xlws.FILTER(AT3:AT290, ($H$3:$H$290=1)*($K3:$K290=3)*($AY3:$AY290&gt;$X$292)))</f>
        <v>5.8021174416993748</v>
      </c>
      <c r="AU324" s="32" cm="1">
        <f t="array" ref="AU324">MEDIAN(_xlfn._xlws.FILTER(AU3:AU290, ($H$3:$H$290=1)*($K3:$K290=3)*($AY3:$AY290&gt;$X$292)))</f>
        <v>1.287320861092303</v>
      </c>
    </row>
    <row r="325" spans="12:49" x14ac:dyDescent="0.3">
      <c r="L325" t="str">
        <f t="shared" si="64"/>
        <v>Target; Gain &gt; 0.6; #pref=4</v>
      </c>
      <c r="M325" s="32" t="e" cm="1" vm="1">
        <f t="array" ref="M325">MEDIAN(_xlfn._xlws.FILTER(M3:M290, ($H$3:$H$290=1)*($K3:$K290=4)*($AY3:$AY290&gt;$X$292)))</f>
        <v>#VALUE!</v>
      </c>
      <c r="N325" s="32" t="e" cm="1" vm="1">
        <f t="array" ref="N325">MEDIAN(_xlfn._xlws.FILTER(N3:N290, ($H$3:$H$290=1)*($K3:$K290=4)*($AY3:$AY290&gt;$X$292)))</f>
        <v>#VALUE!</v>
      </c>
      <c r="O325" s="32" t="e" cm="1" vm="1">
        <f t="array" ref="O325">MEDIAN(_xlfn._xlws.FILTER(O3:O290, ($H$3:$H$290=1)*($K3:$K290=4)*($AY3:$AY290&gt;$X$292)))</f>
        <v>#VALUE!</v>
      </c>
      <c r="P325" s="32" t="e" cm="1" vm="1">
        <f t="array" ref="P325">MEDIAN(_xlfn._xlws.FILTER(P3:P290, ($H$3:$H$290=1)*($K3:$K290=4)*($AY3:$AY290&gt;$X$292)))</f>
        <v>#VALUE!</v>
      </c>
      <c r="Q325" s="32" t="e" cm="1" vm="1">
        <f t="array" ref="Q325">MEDIAN(_xlfn._xlws.FILTER(Q3:Q290, ($H$3:$H$290=1)*($K3:$K290=4)*($AY3:$AY290&gt;$X$292)))</f>
        <v>#VALUE!</v>
      </c>
      <c r="R325" s="32" t="e" cm="1" vm="1">
        <f t="array" ref="R325">MEDIAN(_xlfn._xlws.FILTER(R3:R290, ($H$3:$H$290=1)*($K3:$K290=4)*($AY3:$AY290&gt;$X$292)))</f>
        <v>#VALUE!</v>
      </c>
      <c r="S325" s="32" t="e" cm="1" vm="1">
        <f t="array" ref="S325">MEDIAN(_xlfn._xlws.FILTER(S3:S290, ($H$3:$H$290=1)*($K3:$K290=4)*($AY3:$AY290&gt;$X$292)))</f>
        <v>#VALUE!</v>
      </c>
      <c r="T325" s="32" t="e" cm="1" vm="1">
        <f t="array" ref="T325">MEDIAN(_xlfn._xlws.FILTER(T3:T290, ($H$3:$H$290=1)*($K3:$K290=4)*($AY3:$AY290&gt;$X$292)))</f>
        <v>#VALUE!</v>
      </c>
      <c r="U325" s="32" t="e" cm="1" vm="1">
        <f t="array" ref="U325">MEDIAN(_xlfn._xlws.FILTER(U3:U290, ($H$3:$H$290=1)*($K3:$K290=4)*($AY3:$AY290&gt;$X$292)))</f>
        <v>#VALUE!</v>
      </c>
      <c r="V325" s="32" t="e" cm="1" vm="1">
        <f t="array" ref="V325">MEDIAN(_xlfn._xlws.FILTER(V3:V290, ($H$3:$H$290=1)*($K3:$K290=4)*($AY3:$AY290&gt;$X$292)))</f>
        <v>#VALUE!</v>
      </c>
      <c r="W325" s="32" t="e" cm="1" vm="1">
        <f t="array" ref="W325">MEDIAN(_xlfn._xlws.FILTER(W3:W290, ($H$3:$H$290=1)*($K3:$K290=4)*($AY3:$AY290&gt;$X$292)))</f>
        <v>#VALUE!</v>
      </c>
      <c r="X325" s="32" t="str">
        <f>"Target; Gain &gt; "&amp;X316&amp;"; #pref=4"</f>
        <v>Target; Gain &gt; 0.6; #pref=4</v>
      </c>
      <c r="Y325" s="32" t="e" cm="1" vm="1">
        <f t="array" ref="Y325">MEDIAN(_xlfn._xlws.FILTER(Y3:Y290, ($H$3:$H$290=1)*($K3:$K290=4)*($AY3:$AY290&gt;$X$292)))</f>
        <v>#VALUE!</v>
      </c>
      <c r="Z325" s="32" t="e" cm="1" vm="1">
        <f t="array" ref="Z325">MEDIAN(_xlfn._xlws.FILTER(Z3:Z290, ($H$3:$H$290=1)*($K3:$K290=4)*($AY3:$AY290&gt;$X$292)))</f>
        <v>#VALUE!</v>
      </c>
      <c r="AA325" s="32" t="e" cm="1" vm="1">
        <f t="array" ref="AA325">MEDIAN(_xlfn._xlws.FILTER(AA3:AA290, ($H$3:$H$290=1)*($K3:$K290=4)*($AY3:$AY290&gt;$X$292)))</f>
        <v>#VALUE!</v>
      </c>
      <c r="AB325" s="32" t="e" cm="1" vm="1">
        <f t="array" ref="AB325">MEDIAN(_xlfn._xlws.FILTER(AB3:AB290, ($H$3:$H$290=1)*($K3:$K290=4)*($AY3:$AY290&gt;$X$292)))</f>
        <v>#VALUE!</v>
      </c>
      <c r="AC325" s="32" t="e" cm="1" vm="1">
        <f t="array" ref="AC325">MEDIAN(_xlfn._xlws.FILTER(AC3:AC290, ($H$3:$H$290=1)*($K3:$K290=4)*($AY3:$AY290&gt;$X$292)))</f>
        <v>#VALUE!</v>
      </c>
      <c r="AD325" s="32" t="e" cm="1" vm="1">
        <f t="array" ref="AD325">MEDIAN(_xlfn._xlws.FILTER(AD3:AD290, ($H$3:$H$290=1)*($K3:$K290=4)*($AY3:$AY290&gt;$X$292)))</f>
        <v>#VALUE!</v>
      </c>
      <c r="AE325" s="32" t="e" cm="1" vm="1">
        <f t="array" ref="AE325">MEDIAN(_xlfn._xlws.FILTER(AE3:AE290, ($H$3:$H$290=1)*($K3:$K290=4)*($AY3:$AY290&gt;$X$292)))</f>
        <v>#VALUE!</v>
      </c>
      <c r="AF325" s="32" t="e" cm="1" vm="1">
        <f t="array" ref="AF325">MEDIAN(_xlfn._xlws.FILTER(AF3:AF290, ($H$3:$H$290=1)*($K3:$K290=4)*($AY3:$AY290&gt;$X$292)))</f>
        <v>#VALUE!</v>
      </c>
      <c r="AG325" s="32" t="e" cm="1" vm="1">
        <f t="array" ref="AG325">MEDIAN(_xlfn._xlws.FILTER(AG3:AG290, ($H$3:$H$290=1)*($K3:$K290=4)*($AY3:$AY290&gt;$X$292)))</f>
        <v>#VALUE!</v>
      </c>
      <c r="AH325" s="32" t="e" cm="1" vm="1">
        <f t="array" ref="AH325">MEDIAN(_xlfn._xlws.FILTER(AH3:AH290, ($H$3:$H$290=1)*($K3:$K290=4)*($AY3:$AY290&gt;$X$292)))</f>
        <v>#VALUE!</v>
      </c>
      <c r="AI325" s="32" t="e" cm="1" vm="1">
        <f t="array" ref="AI325">MEDIAN(_xlfn._xlws.FILTER(AI3:AI290, ($H$3:$H$290=1)*($K3:$K290=4)*($AY3:$AY290&gt;$X$292)))</f>
        <v>#VALUE!</v>
      </c>
      <c r="AJ325" s="33" t="str">
        <f t="shared" si="60"/>
        <v>Target; Gain &gt; 0.6; #pref=4</v>
      </c>
      <c r="AK325" s="32" t="e" cm="1" vm="1">
        <f t="array" ref="AK325">MEDIAN(_xlfn._xlws.FILTER(AK3:AK290, ($H$3:$H$290=1)*($K3:$K290=4)*($AY3:$AY290&gt;$X$292)))</f>
        <v>#VALUE!</v>
      </c>
      <c r="AL325" s="32" t="e" cm="1" vm="1">
        <f t="array" ref="AL325">MEDIAN(_xlfn._xlws.FILTER(AL3:AL290, ($H$3:$H$290=1)*($K3:$K290=4)*($AY3:$AY290&gt;$X$292)))</f>
        <v>#VALUE!</v>
      </c>
      <c r="AM325" s="32" t="e" cm="1" vm="1">
        <f t="array" ref="AM325">MEDIAN(_xlfn._xlws.FILTER(AM3:AM290, ($H$3:$H$290=1)*($K3:$K290=4)*($AY3:$AY290&gt;$X$292)))</f>
        <v>#VALUE!</v>
      </c>
      <c r="AN325" s="32" t="e" cm="1" vm="1">
        <f t="array" ref="AN325">MEDIAN(_xlfn._xlws.FILTER(AN3:AN290, ($H$3:$H$290=1)*($K3:$K290=4)*($AY3:$AY290&gt;$X$292)))</f>
        <v>#VALUE!</v>
      </c>
      <c r="AO325" s="32" t="e" cm="1" vm="1">
        <f t="array" ref="AO325">MEDIAN(_xlfn._xlws.FILTER(AO3:AO290, ($H$3:$H$290=1)*($K3:$K290=4)*($AY3:$AY290&gt;$X$292)))</f>
        <v>#VALUE!</v>
      </c>
      <c r="AP325" s="32" t="e" cm="1" vm="1">
        <f t="array" ref="AP325">MEDIAN(_xlfn._xlws.FILTER(AP3:AP290, ($H$3:$H$290=1)*($K3:$K290=4)*($AY3:$AY290&gt;$X$292)))</f>
        <v>#VALUE!</v>
      </c>
      <c r="AQ325" s="32" t="e" cm="1" vm="1">
        <f t="array" ref="AQ325">MEDIAN(_xlfn._xlws.FILTER(AQ3:AQ290, ($H$3:$H$290=1)*($K3:$K290=4)*($AY3:$AY290&gt;$X$292)))</f>
        <v>#VALUE!</v>
      </c>
      <c r="AR325" s="32" t="e" cm="1" vm="1">
        <f t="array" ref="AR325">MEDIAN(_xlfn._xlws.FILTER(AR3:AR290, ($H$3:$H$290=1)*($K3:$K290=4)*($AY3:$AY290&gt;$X$292)))</f>
        <v>#VALUE!</v>
      </c>
      <c r="AS325" s="32" t="e" cm="1" vm="1">
        <f t="array" ref="AS325">MEDIAN(_xlfn._xlws.FILTER(AS3:AS290, ($H$3:$H$290=1)*($K3:$K290=4)*($AY3:$AY290&gt;$X$292)))</f>
        <v>#VALUE!</v>
      </c>
      <c r="AT325" s="32" t="e" cm="1" vm="1">
        <f t="array" ref="AT325">MEDIAN(_xlfn._xlws.FILTER(AT3:AT290, ($H$3:$H$290=1)*($K3:$K290=4)*($AY3:$AY290&gt;$X$292)))</f>
        <v>#VALUE!</v>
      </c>
      <c r="AU325" s="32" t="e" cm="1" vm="1">
        <f t="array" ref="AU325">MEDIAN(_xlfn._xlws.FILTER(AU3:AU290, ($H$3:$H$290=1)*($K3:$K290=4)*($AY3:$AY290&gt;$X$292)))</f>
        <v>#VALUE!</v>
      </c>
    </row>
    <row r="326" spans="12:49" x14ac:dyDescent="0.3">
      <c r="L326" s="32" t="str">
        <f t="shared" si="64"/>
        <v>Target; Gain &gt; 0</v>
      </c>
      <c r="M326" s="32" cm="1">
        <f t="array" ref="M326">MEDIAN(_xlfn._xlws.FILTER(M3:M290, ($H3:$H290=1)*($J3:$J290=1)))</f>
        <v>1823114.1</v>
      </c>
      <c r="N326" s="32" cm="1">
        <f t="array" ref="N326">MEDIAN(_xlfn._xlws.FILTER(N3:N290, ($H3:$H290=1)*($J3:$J290=1)))</f>
        <v>1138375.8999999999</v>
      </c>
      <c r="O326" s="32" cm="1">
        <f t="array" ref="O326">MEDIAN(_xlfn._xlws.FILTER(O3:O290, ($H3:$H290=1)*($J3:$J290=1)))</f>
        <v>1150542.7999999998</v>
      </c>
      <c r="P326" s="32" cm="1">
        <f t="array" ref="P326">MEDIAN(_xlfn._xlws.FILTER(P3:P290, ($H3:$H290=1)*($J3:$J290=1)))</f>
        <v>1483555.3</v>
      </c>
      <c r="Q326" s="32" cm="1">
        <f t="array" ref="Q326">MEDIAN(_xlfn._xlws.FILTER(Q3:Q290, ($H3:$H290=1)*($J3:$J290=1)))</f>
        <v>483019.6</v>
      </c>
      <c r="R326" s="32" cm="1">
        <f t="array" ref="R326">MEDIAN(_xlfn._xlws.FILTER(R3:R290, ($H3:$H290=1)*($J3:$J290=1)))</f>
        <v>1127407.6000000001</v>
      </c>
      <c r="S326" s="32" cm="1">
        <f t="array" ref="S326">MEDIAN(_xlfn._xlws.FILTER(S3:S290, ($H3:$H290=1)*($J3:$J290=1)))</f>
        <v>482093.69999999995</v>
      </c>
      <c r="T326" s="32" cm="1">
        <f t="array" ref="T326">MEDIAN(_xlfn._xlws.FILTER(T3:T290, ($H3:$H290=1)*($J3:$J290=1)))</f>
        <v>4563260.1999999993</v>
      </c>
      <c r="U326" s="32" cm="1">
        <f t="array" ref="U326">MEDIAN(_xlfn._xlws.FILTER(U3:U290, ($H3:$H290=1)*($J3:$J290=1)))</f>
        <v>3718998.9666666668</v>
      </c>
      <c r="V326" s="32" cm="1">
        <f t="array" ref="V326">MEDIAN(_xlfn._xlws.FILTER(V3:V290, ($H3:$H290=1)*($J3:$J290=1)))</f>
        <v>5479931.4000000004</v>
      </c>
      <c r="W326" s="32" cm="1">
        <f t="array" ref="W326">MEDIAN(_xlfn._xlws.FILTER(W3:W290, ($H3:$H290=1)*($J3:$J290=1)))</f>
        <v>996681.8</v>
      </c>
      <c r="X326" s="32" t="s">
        <v>102</v>
      </c>
      <c r="Y326" s="32" cm="1">
        <f t="array" ref="Y326">MEDIAN(_xlfn._xlws.FILTER(Y3:Y290, ($H3:$H290=1)*($J3:$J290=1)))</f>
        <v>2.0975092994107394</v>
      </c>
      <c r="Z326" s="32" cm="1">
        <f t="array" ref="Z326">MEDIAN(_xlfn._xlws.FILTER(Z3:Z290, ($H3:$H290=1)*($J3:$J290=1)))</f>
        <v>1.3282534190919251</v>
      </c>
      <c r="AA326" s="32" cm="1">
        <f t="array" ref="AA326">MEDIAN(_xlfn._xlws.FILTER(AA3:AA290, ($H3:$H290=1)*($J3:$J290=1)))</f>
        <v>1.3145951591897762</v>
      </c>
      <c r="AB326" s="32" cm="1">
        <f t="array" ref="AB326">MEDIAN(_xlfn._xlws.FILTER(AB3:AB290, ($H3:$H290=1)*($J3:$J290=1)))</f>
        <v>2.2775606930954382</v>
      </c>
      <c r="AC326" s="32" cm="1">
        <f t="array" ref="AC326">MEDIAN(_xlfn._xlws.FILTER(AC3:AC290, ($H3:$H290=1)*($J3:$J290=1)))</f>
        <v>1.020856758323498</v>
      </c>
      <c r="AD326" s="32" cm="1">
        <f t="array" ref="AD326">MEDIAN(_xlfn._xlws.FILTER(AD3:AD290, ($H3:$H290=1)*($J3:$J290=1)))</f>
        <v>1.8420419409987518</v>
      </c>
      <c r="AE326" s="32" cm="1">
        <f t="array" ref="AE326">MEDIAN(_xlfn._xlws.FILTER(AE3:AE290, ($H3:$H290=1)*($J3:$J290=1)))</f>
        <v>0.94701015389291576</v>
      </c>
      <c r="AF326" s="32" cm="1">
        <f t="array" ref="AF326">MEDIAN(_xlfn._xlws.FILTER(AF3:AF290, ($H3:$H290=1)*($J3:$J290=1)))</f>
        <v>2.521871851343894</v>
      </c>
      <c r="AG326" s="32" cm="1">
        <f t="array" ref="AG326">MEDIAN(_xlfn._xlws.FILTER(AG3:AG290, ($H3:$H290=1)*($J3:$J290=1)))</f>
        <v>2.5458306924808616</v>
      </c>
      <c r="AH326" s="32" cm="1">
        <f t="array" ref="AH326">MEDIAN(_xlfn._xlws.FILTER(AH3:AH290, ($H3:$H290=1)*($J3:$J290=1)))</f>
        <v>4.509882399998606</v>
      </c>
      <c r="AI326" s="32" cm="1">
        <f t="array" ref="AI326">MEDIAN(_xlfn._xlws.FILTER(AI3:AI290, ($H3:$H290=1)*($J3:$J290=1)))</f>
        <v>2.3264579228067306</v>
      </c>
      <c r="AJ326" s="32" t="str">
        <f t="shared" si="60"/>
        <v>Target; Gain &gt; 0</v>
      </c>
      <c r="AK326" s="32" cm="1">
        <f t="array" ref="AK326">MEDIAN(_xlfn._xlws.FILTER(AK3:AK290, ($H3:$H290=1)*($J3:$J290=1)))</f>
        <v>2.0975092994107394</v>
      </c>
      <c r="AL326" s="32" cm="1">
        <f t="array" ref="AL326">MEDIAN(_xlfn._xlws.FILTER(AL3:AL290, ($H3:$H290=1)*($J3:$J290=1)))</f>
        <v>0.48319875881425106</v>
      </c>
      <c r="AM326" s="32" cm="1">
        <f t="array" ref="AM326">MEDIAN(_xlfn._xlws.FILTER(AM3:AM290, ($H3:$H290=1)*($J3:$J290=1)))</f>
        <v>0.47401899219839838</v>
      </c>
      <c r="AN326" s="32" cm="1">
        <f t="array" ref="AN326">MEDIAN(_xlfn._xlws.FILTER(AN3:AN290, ($H3:$H290=1)*($J3:$J290=1)))</f>
        <v>2.2775606930954382</v>
      </c>
      <c r="AO326" s="32" cm="1">
        <f t="array" ref="AO326">MEDIAN(_xlfn._xlws.FILTER(AO3:AO290, ($H3:$H290=1)*($J3:$J290=1)))</f>
        <v>0.38541449789481702</v>
      </c>
      <c r="AP326" s="32" cm="1">
        <f t="array" ref="AP326">MEDIAN(_xlfn._xlws.FILTER(AP3:AP290, ($H3:$H290=1)*($J3:$J290=1)))</f>
        <v>1.8420419409987518</v>
      </c>
      <c r="AQ326" s="32" cm="1">
        <f t="array" ref="AQ326">MEDIAN(_xlfn._xlws.FILTER(AQ3:AQ290, ($H3:$H290=1)*($J3:$J290=1)))</f>
        <v>0.41848106671241109</v>
      </c>
      <c r="AR326" s="32" cm="1">
        <f t="array" ref="AR326">MEDIAN(_xlfn._xlws.FILTER(AR3:AR290, ($H3:$H290=1)*($J3:$J290=1)))</f>
        <v>1.340952431043843</v>
      </c>
      <c r="AS326" s="32" cm="1">
        <f t="array" ref="AS326">MEDIAN(_xlfn._xlws.FILTER(AS3:AS290, ($H3:$H290=1)*($J3:$J290=1)))</f>
        <v>0.5230335858883336</v>
      </c>
      <c r="AT326" s="32" cm="1">
        <f t="array" ref="AT326">MEDIAN(_xlfn._xlws.FILTER(AT3:AT290, ($H3:$H290=1)*($J3:$J290=1)))</f>
        <v>4.509882399998606</v>
      </c>
      <c r="AU326" s="32" cm="1">
        <f t="array" ref="AU326">MEDIAN(_xlfn._xlws.FILTER(AU3:AU290, ($H3:$H290=1)*($J3:$J290=1)))</f>
        <v>1.0819479832076468</v>
      </c>
      <c r="AW326" s="33"/>
    </row>
    <row r="327" spans="12:49" x14ac:dyDescent="0.3">
      <c r="L327" s="32" t="str">
        <f t="shared" si="64"/>
        <v>Target; Gain &lt;= 0</v>
      </c>
      <c r="M327" s="32" cm="1">
        <f t="array" ref="M327">MEDIAN(_xlfn._xlws.FILTER(M3:M290, ($H3:$H290=1)*($J3:$J290=0)))</f>
        <v>738593.9</v>
      </c>
      <c r="N327" s="32" cm="1">
        <f t="array" ref="N327">MEDIAN(_xlfn._xlws.FILTER(N3:N290, ($H3:$H290=1)*($J3:$J290=0)))</f>
        <v>1717283.2000000002</v>
      </c>
      <c r="O327" s="32" cm="1">
        <f t="array" ref="O327">MEDIAN(_xlfn._xlws.FILTER(O3:O290, ($H3:$H290=1)*($J3:$J290=0)))</f>
        <v>1723589.8</v>
      </c>
      <c r="P327" s="32" cm="1">
        <f t="array" ref="P327">MEDIAN(_xlfn._xlws.FILTER(P3:P290, ($H3:$H290=1)*($J3:$J290=0)))</f>
        <v>634322.60000000009</v>
      </c>
      <c r="Q327" s="32" cm="1">
        <f t="array" ref="Q327">MEDIAN(_xlfn._xlws.FILTER(Q3:Q290, ($H3:$H290=1)*($J3:$J290=0)))</f>
        <v>826272.39999999991</v>
      </c>
      <c r="R327" s="32" cm="1">
        <f t="array" ref="R327">MEDIAN(_xlfn._xlws.FILTER(R3:R290, ($H3:$H290=1)*($J3:$J290=0)))</f>
        <v>567337.60000000009</v>
      </c>
      <c r="S327" s="32" cm="1">
        <f t="array" ref="S327">MEDIAN(_xlfn._xlws.FILTER(S3:S290, ($H3:$H290=1)*($J3:$J290=0)))</f>
        <v>951573.5</v>
      </c>
      <c r="T327" s="32" cm="1">
        <f t="array" ref="T327">MEDIAN(_xlfn._xlws.FILTER(T3:T290, ($H3:$H290=1)*($J3:$J290=0)))</f>
        <v>3982915.9000000004</v>
      </c>
      <c r="U327" s="32" cm="1">
        <f t="array" ref="U327">MEDIAN(_xlfn._xlws.FILTER(U3:U290, ($H3:$H290=1)*($J3:$J290=0)))</f>
        <v>3861862</v>
      </c>
      <c r="V327" s="32" cm="1">
        <f t="array" ref="V327">MEDIAN(_xlfn._xlws.FILTER(V3:V290, ($H3:$H290=1)*($J3:$J290=0)))</f>
        <v>701347.2</v>
      </c>
      <c r="W327" s="32" cm="1">
        <f t="array" ref="W327">MEDIAN(_xlfn._xlws.FILTER(W3:W290, ($H3:$H290=1)*($J3:$J290=0)))</f>
        <v>1524812.7000000002</v>
      </c>
      <c r="X327" s="32" t="s">
        <v>103</v>
      </c>
      <c r="Y327" s="32" cm="1">
        <f t="array" ref="Y327">MEDIAN(_xlfn._xlws.FILTER(Y3:Y290, ($H3:$H290=1)*($J3:$J290=0)))</f>
        <v>1.0037230471963996</v>
      </c>
      <c r="Z327" s="32" cm="1">
        <f t="array" ref="Z327">MEDIAN(_xlfn._xlws.FILTER(Z3:Z290, ($H3:$H290=1)*($J3:$J290=0)))</f>
        <v>1.6153752339363563</v>
      </c>
      <c r="AA327" s="32" cm="1">
        <f t="array" ref="AA327">MEDIAN(_xlfn._xlws.FILTER(AA3:AA290, ($H3:$H290=1)*($J3:$J290=0)))</f>
        <v>1.623945653362898</v>
      </c>
      <c r="AB327" s="32" cm="1">
        <f t="array" ref="AB327">MEDIAN(_xlfn._xlws.FILTER(AB3:AB290, ($H3:$H290=1)*($J3:$J290=0)))</f>
        <v>1.0589736127993092</v>
      </c>
      <c r="AC327" s="32" cm="1">
        <f t="array" ref="AC327">MEDIAN(_xlfn._xlws.FILTER(AC3:AC290, ($H3:$H290=1)*($J3:$J290=0)))</f>
        <v>1.2437782189750575</v>
      </c>
      <c r="AD327" s="32" cm="1">
        <f t="array" ref="AD327">MEDIAN(_xlfn._xlws.FILTER(AD3:AD290, ($H3:$H290=1)*($J3:$J290=0)))</f>
        <v>1.144748952507507</v>
      </c>
      <c r="AE327" s="32" cm="1">
        <f t="array" ref="AE327">MEDIAN(_xlfn._xlws.FILTER(AE3:AE290, ($H3:$H290=1)*($J3:$J290=0)))</f>
        <v>1.7442940179200375</v>
      </c>
      <c r="AF327" s="32" cm="1">
        <f t="array" ref="AF327">MEDIAN(_xlfn._xlws.FILTER(AF3:AF290, ($H3:$H290=1)*($J3:$J290=0)))</f>
        <v>1.3842759045015556</v>
      </c>
      <c r="AG327" s="32" cm="1">
        <f t="array" ref="AG327">MEDIAN(_xlfn._xlws.FILTER(AG3:AG290, ($H3:$H290=1)*($J3:$J290=0)))</f>
        <v>2.2049768858414609</v>
      </c>
      <c r="AH327" s="32" cm="1">
        <f t="array" ref="AH327">MEDIAN(_xlfn._xlws.FILTER(AH3:AH290, ($H3:$H290=1)*($J3:$J290=0)))</f>
        <v>1.5379357365949549</v>
      </c>
      <c r="AI327" s="32" cm="1">
        <f t="array" ref="AI327">MEDIAN(_xlfn._xlws.FILTER(AI3:AI290, ($H3:$H290=1)*($J3:$J290=0)))</f>
        <v>3.0483491429651619</v>
      </c>
      <c r="AJ327" s="32" t="str">
        <f t="shared" si="60"/>
        <v>Target; Gain &lt;= 0</v>
      </c>
      <c r="AK327" s="32" cm="1">
        <f t="array" ref="AK327">MEDIAN(_xlfn._xlws.FILTER(AK3:AK290, ($H3:$H290=1)*($J3:$J290=0)))</f>
        <v>1.0037230471963996</v>
      </c>
      <c r="AL327" s="32" cm="1">
        <f t="array" ref="AL327">MEDIAN(_xlfn._xlws.FILTER(AL3:AL290, ($H3:$H290=1)*($J3:$J290=0)))</f>
        <v>0.42426371128531176</v>
      </c>
      <c r="AM327" s="32" cm="1">
        <f t="array" ref="AM327">MEDIAN(_xlfn._xlws.FILTER(AM3:AM290, ($H3:$H290=1)*($J3:$J290=0)))</f>
        <v>0.42761428947560487</v>
      </c>
      <c r="AN327" s="32" cm="1">
        <f t="array" ref="AN327">MEDIAN(_xlfn._xlws.FILTER(AN3:AN290, ($H3:$H290=1)*($J3:$J290=0)))</f>
        <v>1.0589736127993092</v>
      </c>
      <c r="AO327" s="32" cm="1">
        <f t="array" ref="AO327">MEDIAN(_xlfn._xlws.FILTER(AO3:AO290, ($H3:$H290=1)*($J3:$J290=0)))</f>
        <v>0.37940496718510985</v>
      </c>
      <c r="AP327" s="32" cm="1">
        <f t="array" ref="AP327">MEDIAN(_xlfn._xlws.FILTER(AP3:AP290, ($H3:$H290=1)*($J3:$J290=0)))</f>
        <v>1.144748952507507</v>
      </c>
      <c r="AQ327" s="32" cm="1">
        <f t="array" ref="AQ327">MEDIAN(_xlfn._xlws.FILTER(AQ3:AQ290, ($H3:$H290=1)*($J3:$J290=0)))</f>
        <v>0.46016841172240674</v>
      </c>
      <c r="AR327" s="32" cm="1">
        <f t="array" ref="AR327">MEDIAN(_xlfn._xlws.FILTER(AR3:AR290, ($H3:$H290=1)*($J3:$J290=0)))</f>
        <v>0.89382904591038814</v>
      </c>
      <c r="AS327" s="32" cm="1">
        <f t="array" ref="AS327">MEDIAN(_xlfn._xlws.FILTER(AS3:AS290, ($H3:$H290=1)*($J3:$J290=0)))</f>
        <v>0.3769891681324225</v>
      </c>
      <c r="AT327" s="32" cm="1">
        <f t="array" ref="AT327">MEDIAN(_xlfn._xlws.FILTER(AT3:AT290, ($H3:$H290=1)*($J3:$J290=0)))</f>
        <v>1.5379357365949549</v>
      </c>
      <c r="AU327" s="32" cm="1">
        <f t="array" ref="AU327">MEDIAN(_xlfn._xlws.FILTER(AU3:AU290, ($H3:$H290=1)*($J3:$J290=0)))</f>
        <v>1.6050898666959257</v>
      </c>
      <c r="AW327" s="33"/>
    </row>
    <row r="328" spans="12:49" x14ac:dyDescent="0.3">
      <c r="L328" s="34">
        <f>L316</f>
        <v>0.6</v>
      </c>
      <c r="M328" s="34"/>
      <c r="N328" s="35" t="str">
        <f>N316</f>
        <v>BNL Causal</v>
      </c>
      <c r="O328" s="35" t="str">
        <f>O316</f>
        <v>BNL Causal HM</v>
      </c>
      <c r="P328" s="35" t="str">
        <f>Q316</f>
        <v>SFS Causal</v>
      </c>
      <c r="Q328" s="35" t="str">
        <f>S316</f>
        <v>SaLSa Causal</v>
      </c>
      <c r="R328" s="35" t="str">
        <f>U316</f>
        <v>D&amp;C Causal</v>
      </c>
      <c r="S328" s="35" t="str">
        <f>W316</f>
        <v>BBS Causal</v>
      </c>
      <c r="T328" s="35"/>
      <c r="U328" s="34">
        <f>X316</f>
        <v>0.6</v>
      </c>
      <c r="V328" s="35" t="str">
        <f>Z316</f>
        <v>BNL Causal</v>
      </c>
      <c r="W328" s="35" t="str">
        <f>AA316</f>
        <v>BNL Causal HM</v>
      </c>
      <c r="X328" s="35" t="str">
        <f>AC316</f>
        <v>SFS Causal</v>
      </c>
      <c r="Y328" s="35" t="str">
        <f>AE316</f>
        <v>SaLSa Causal</v>
      </c>
      <c r="Z328" s="35" t="str">
        <f>AG316</f>
        <v>D&amp;C Causal</v>
      </c>
      <c r="AA328" s="35" t="str">
        <f>AI316</f>
        <v>BBS Causal</v>
      </c>
      <c r="AB328" s="36"/>
      <c r="AC328" s="34">
        <f>AJ316</f>
        <v>0.6</v>
      </c>
      <c r="AD328" s="35" t="str">
        <f>AL316</f>
        <v>BNL Causal</v>
      </c>
      <c r="AE328" s="35" t="str">
        <f>AM316</f>
        <v>BNL Causal HM</v>
      </c>
      <c r="AF328" s="35" t="str">
        <f>AO316</f>
        <v>SFS Causal</v>
      </c>
      <c r="AG328" s="35" t="str">
        <f>AQ316</f>
        <v>SaLSa Causal</v>
      </c>
      <c r="AH328" s="35" t="str">
        <f>AS316</f>
        <v>D&amp;C Causal</v>
      </c>
      <c r="AI328" s="35" t="str">
        <f>AU316</f>
        <v>BBS Causal</v>
      </c>
      <c r="AK328" s="35"/>
      <c r="AL328" s="35"/>
      <c r="AM328" s="35"/>
      <c r="AN328" s="36"/>
      <c r="AO328" s="36"/>
      <c r="AP328" s="36"/>
      <c r="AQ328" s="36"/>
      <c r="AR328" s="36"/>
      <c r="AS328" s="36"/>
      <c r="AT328" s="36"/>
      <c r="AU328" s="36"/>
    </row>
    <row r="329" spans="12:49" x14ac:dyDescent="0.3">
      <c r="L329" t="str">
        <f>L317</f>
        <v>ALL</v>
      </c>
      <c r="N329" s="32">
        <f>N317</f>
        <v>1937671.5</v>
      </c>
      <c r="O329" s="32">
        <f>O317</f>
        <v>1945645.7000000002</v>
      </c>
      <c r="P329" s="32">
        <f>Q317</f>
        <v>927137.33333333326</v>
      </c>
      <c r="Q329" s="32">
        <f>S317</f>
        <v>922172.83333333326</v>
      </c>
      <c r="R329" s="32">
        <f>U317</f>
        <v>4052249.4000000004</v>
      </c>
      <c r="S329" s="32">
        <f>W317</f>
        <v>2164401</v>
      </c>
      <c r="T329" s="32"/>
      <c r="U329" s="32" t="str">
        <f>X317</f>
        <v>ALL</v>
      </c>
      <c r="V329" s="32">
        <f>Z317</f>
        <v>2.0076467997200473</v>
      </c>
      <c r="W329" s="32">
        <f>AA317</f>
        <v>2.0046928624525515</v>
      </c>
      <c r="X329" s="32">
        <f>AC317</f>
        <v>1.4197897533352566</v>
      </c>
      <c r="Y329" s="32">
        <f>AE317</f>
        <v>1.929216861986788</v>
      </c>
      <c r="Z329" s="32">
        <f>AG317</f>
        <v>2.6722735318704514</v>
      </c>
      <c r="AA329" s="32">
        <f>AI317</f>
        <v>3.3969017606927081</v>
      </c>
      <c r="AB329" s="36"/>
      <c r="AC329" s="32" t="str">
        <f>AJ317</f>
        <v>ALL</v>
      </c>
      <c r="AD329" s="32">
        <f>AL317</f>
        <v>0.66178240916536502</v>
      </c>
      <c r="AE329" s="32">
        <f>AM317</f>
        <v>0.66204600458343821</v>
      </c>
      <c r="AF329" s="32">
        <f>AO317</f>
        <v>0.52248255470767613</v>
      </c>
      <c r="AG329" s="32">
        <f>AQ317</f>
        <v>0.59551330440444872</v>
      </c>
      <c r="AH329" s="32">
        <f>AS317</f>
        <v>0.52990541727049278</v>
      </c>
      <c r="AI329" s="32">
        <f>AU317</f>
        <v>1.6523484837360836</v>
      </c>
      <c r="AK329" s="32"/>
      <c r="AL329" s="32"/>
      <c r="AM329" s="32"/>
      <c r="AN329" s="36"/>
      <c r="AO329" s="36"/>
      <c r="AP329" s="36"/>
      <c r="AQ329" s="36"/>
      <c r="AR329" s="36"/>
      <c r="AS329" s="36"/>
      <c r="AT329" s="36"/>
      <c r="AU329" s="36"/>
    </row>
    <row r="330" spans="12:49" x14ac:dyDescent="0.3">
      <c r="L330" t="str">
        <f>L319</f>
        <v>Gain &gt; 0.6</v>
      </c>
      <c r="N330" s="32">
        <f t="shared" ref="N330:O338" si="65">N319</f>
        <v>1453233.1</v>
      </c>
      <c r="O330" s="32">
        <f t="shared" si="65"/>
        <v>1467638</v>
      </c>
      <c r="P330" s="32">
        <f t="shared" ref="P330:P338" si="66">Q319</f>
        <v>738260.7</v>
      </c>
      <c r="Q330" s="32">
        <f t="shared" ref="Q330:Q338" si="67">S319</f>
        <v>982912.60000000009</v>
      </c>
      <c r="R330" s="32">
        <f>U319</f>
        <v>4803829.2</v>
      </c>
      <c r="S330" s="32">
        <f t="shared" ref="S330:S338" si="68">W319</f>
        <v>2235188.9</v>
      </c>
      <c r="T330" s="32"/>
      <c r="U330" s="32" t="str">
        <f t="shared" ref="U330:U338" si="69">X319</f>
        <v>Gain &gt; 0.6</v>
      </c>
      <c r="V330" s="32">
        <f t="shared" ref="V330:W338" si="70">Z319</f>
        <v>1.5792294926708565</v>
      </c>
      <c r="W330" s="32">
        <f t="shared" si="70"/>
        <v>1.5544381517567676</v>
      </c>
      <c r="X330" s="32">
        <f t="shared" ref="X330:X338" si="71">AC319</f>
        <v>1.2141877567104529</v>
      </c>
      <c r="Y330" s="32">
        <f t="shared" ref="Y330:Y338" si="72">AE319</f>
        <v>1.2745462563994805</v>
      </c>
      <c r="Z330" s="32">
        <f t="shared" ref="Z330:Z338" si="73">AG319</f>
        <v>3.1675857607566282</v>
      </c>
      <c r="AA330" s="32">
        <f t="shared" ref="AA330:AA338" si="74">AI319</f>
        <v>2.7745638265972961</v>
      </c>
      <c r="AB330" s="36"/>
      <c r="AC330" s="32" t="str">
        <f t="shared" ref="AC330:AC338" si="75">AJ319</f>
        <v>Gain &gt; 0.6</v>
      </c>
      <c r="AD330" s="32">
        <f t="shared" ref="AD330:AE338" si="76">AL319</f>
        <v>0.57243348888587209</v>
      </c>
      <c r="AE330" s="32">
        <f t="shared" si="76"/>
        <v>0.55979567139875153</v>
      </c>
      <c r="AF330" s="32">
        <f t="shared" ref="AF330:AF338" si="77">AO319</f>
        <v>0.49784359168843362</v>
      </c>
      <c r="AG330" s="32">
        <f t="shared" ref="AG330:AG338" si="78">AQ319</f>
        <v>0.54982892011175866</v>
      </c>
      <c r="AH330" s="32">
        <f t="shared" ref="AH330:AH338" si="79">AS319</f>
        <v>0.59840459405677393</v>
      </c>
      <c r="AI330" s="32">
        <f t="shared" ref="AI330:AI338" si="80">AU319</f>
        <v>1.287320861092303</v>
      </c>
      <c r="AK330" s="32"/>
      <c r="AL330" s="32"/>
      <c r="AM330" s="32"/>
      <c r="AN330" s="36"/>
      <c r="AO330" s="36"/>
      <c r="AP330" s="36"/>
      <c r="AQ330" s="36"/>
      <c r="AR330" s="36"/>
      <c r="AS330" s="36"/>
      <c r="AT330" s="36"/>
      <c r="AU330" s="36"/>
    </row>
    <row r="331" spans="12:49" x14ac:dyDescent="0.3">
      <c r="L331" t="str">
        <f>L320</f>
        <v>Target</v>
      </c>
      <c r="N331" s="32">
        <f t="shared" si="65"/>
        <v>1382691.9</v>
      </c>
      <c r="O331" s="32">
        <f t="shared" si="65"/>
        <v>1392061.7</v>
      </c>
      <c r="P331" s="32">
        <f t="shared" si="66"/>
        <v>483019.6</v>
      </c>
      <c r="Q331" s="32">
        <f t="shared" si="67"/>
        <v>500594.19999999995</v>
      </c>
      <c r="R331" s="32">
        <f>U320</f>
        <v>3853812.166666667</v>
      </c>
      <c r="S331" s="32">
        <f t="shared" si="68"/>
        <v>1059244.6000000001</v>
      </c>
      <c r="T331" s="32"/>
      <c r="U331" s="32" t="str">
        <f t="shared" si="69"/>
        <v>Target</v>
      </c>
      <c r="V331" s="32">
        <f t="shared" si="70"/>
        <v>1.495161544898292</v>
      </c>
      <c r="W331" s="32">
        <f t="shared" si="70"/>
        <v>1.48080809256644</v>
      </c>
      <c r="X331" s="32">
        <f t="shared" si="71"/>
        <v>1.020856758323498</v>
      </c>
      <c r="Y331" s="32">
        <f t="shared" si="72"/>
        <v>1.2745462563994805</v>
      </c>
      <c r="Z331" s="32">
        <f t="shared" si="73"/>
        <v>2.2049768858414609</v>
      </c>
      <c r="AA331" s="32">
        <f t="shared" si="74"/>
        <v>2.3866882418922613</v>
      </c>
      <c r="AB331" s="36"/>
      <c r="AC331" s="32" t="str">
        <f t="shared" si="75"/>
        <v>Target</v>
      </c>
      <c r="AD331" s="32">
        <f t="shared" si="76"/>
        <v>0.43920887020067312</v>
      </c>
      <c r="AE331" s="32">
        <f t="shared" si="76"/>
        <v>0.44322527169133535</v>
      </c>
      <c r="AF331" s="32">
        <f t="shared" si="77"/>
        <v>0.38541449789481702</v>
      </c>
      <c r="AG331" s="32">
        <f t="shared" si="78"/>
        <v>0.46016841172240674</v>
      </c>
      <c r="AH331" s="32">
        <f t="shared" si="79"/>
        <v>0.47614265127340327</v>
      </c>
      <c r="AI331" s="32">
        <f t="shared" si="80"/>
        <v>1.0819479832076468</v>
      </c>
      <c r="AK331" s="32"/>
      <c r="AL331" s="32"/>
      <c r="AM331" s="32"/>
      <c r="AN331" s="36"/>
      <c r="AO331" s="36"/>
      <c r="AP331" s="36"/>
      <c r="AQ331" s="36"/>
      <c r="AR331" s="36"/>
      <c r="AS331" s="36"/>
      <c r="AT331" s="36"/>
      <c r="AU331" s="36"/>
    </row>
    <row r="332" spans="12:49" x14ac:dyDescent="0.3">
      <c r="L332" t="str">
        <f>L321</f>
        <v>Gain &gt; 0</v>
      </c>
      <c r="N332" s="32">
        <f t="shared" si="65"/>
        <v>1683425.7666666666</v>
      </c>
      <c r="O332" s="32">
        <f t="shared" si="65"/>
        <v>1698099.5333333334</v>
      </c>
      <c r="P332" s="32">
        <f t="shared" si="66"/>
        <v>793735.8666666667</v>
      </c>
      <c r="Q332" s="32">
        <f t="shared" si="67"/>
        <v>741811.6333333333</v>
      </c>
      <c r="R332" s="32">
        <f>U321</f>
        <v>3977109.6333333328</v>
      </c>
      <c r="S332" s="32">
        <f t="shared" si="68"/>
        <v>1805103.3666666665</v>
      </c>
      <c r="T332" s="32"/>
      <c r="U332" s="32" t="str">
        <f t="shared" si="69"/>
        <v>Gain &gt; 0</v>
      </c>
      <c r="V332" s="32">
        <f t="shared" si="70"/>
        <v>1.692905413528206</v>
      </c>
      <c r="W332" s="32">
        <f t="shared" si="70"/>
        <v>1.69241020080517</v>
      </c>
      <c r="X332" s="32">
        <f t="shared" si="71"/>
        <v>1.3491850067657649</v>
      </c>
      <c r="Y332" s="32">
        <f t="shared" si="72"/>
        <v>1.577465883229161</v>
      </c>
      <c r="Z332" s="32">
        <f t="shared" si="73"/>
        <v>2.7689303272558994</v>
      </c>
      <c r="AA332" s="32">
        <f t="shared" si="74"/>
        <v>2.9781554285204042</v>
      </c>
      <c r="AB332" s="36"/>
      <c r="AC332" s="32" t="str">
        <f t="shared" si="75"/>
        <v>Gain &gt; 0</v>
      </c>
      <c r="AD332" s="32">
        <f t="shared" si="76"/>
        <v>0.5749720383086242</v>
      </c>
      <c r="AE332" s="32">
        <f t="shared" si="76"/>
        <v>0.57186184958554809</v>
      </c>
      <c r="AF332" s="32">
        <f t="shared" si="77"/>
        <v>0.50615027670864943</v>
      </c>
      <c r="AG332" s="32">
        <f t="shared" si="78"/>
        <v>0.55131545266679793</v>
      </c>
      <c r="AH332" s="32">
        <f t="shared" si="79"/>
        <v>0.51632992867962457</v>
      </c>
      <c r="AI332" s="32">
        <f t="shared" si="80"/>
        <v>1.4110556364932565</v>
      </c>
      <c r="AK332" s="32"/>
      <c r="AL332" s="32"/>
      <c r="AM332" s="32"/>
      <c r="AN332" s="36"/>
      <c r="AO332" s="36"/>
      <c r="AP332" s="36"/>
      <c r="AQ332" s="36"/>
      <c r="AR332" s="36"/>
      <c r="AS332" s="36"/>
      <c r="AT332" s="36"/>
      <c r="AU332" s="36"/>
    </row>
    <row r="333" spans="12:49" x14ac:dyDescent="0.3">
      <c r="L333" t="str">
        <f t="shared" ref="L333" si="81">L322</f>
        <v>Gain &lt;=0</v>
      </c>
      <c r="N333" s="32">
        <f t="shared" si="65"/>
        <v>2533510.2000000002</v>
      </c>
      <c r="O333" s="32">
        <f t="shared" si="65"/>
        <v>2552659</v>
      </c>
      <c r="P333" s="32">
        <f t="shared" si="66"/>
        <v>1338644.8999999999</v>
      </c>
      <c r="Q333" s="32">
        <f t="shared" si="67"/>
        <v>1480464.3</v>
      </c>
      <c r="R333" s="32">
        <f>U322</f>
        <v>4122381.7666666666</v>
      </c>
      <c r="S333" s="32">
        <f t="shared" si="68"/>
        <v>2618979.9000000004</v>
      </c>
      <c r="T333" s="32"/>
      <c r="U333" s="32" t="str">
        <f t="shared" si="69"/>
        <v>Gain &lt;=0</v>
      </c>
      <c r="V333" s="32">
        <f t="shared" si="70"/>
        <v>2.3890850996501589</v>
      </c>
      <c r="W333" s="32">
        <f t="shared" si="70"/>
        <v>2.3858352875414615</v>
      </c>
      <c r="X333" s="32">
        <f t="shared" si="71"/>
        <v>1.575004658976104</v>
      </c>
      <c r="Y333" s="32">
        <f t="shared" si="72"/>
        <v>2.0870133828080726</v>
      </c>
      <c r="Z333" s="32">
        <f t="shared" si="73"/>
        <v>2.6722735318704514</v>
      </c>
      <c r="AA333" s="32">
        <f t="shared" si="74"/>
        <v>4.0445474492599409</v>
      </c>
      <c r="AB333" s="36"/>
      <c r="AC333" s="32" t="str">
        <f t="shared" si="75"/>
        <v>Gain &lt;=0</v>
      </c>
      <c r="AD333" s="32">
        <f t="shared" si="76"/>
        <v>0.69372479383212826</v>
      </c>
      <c r="AE333" s="32">
        <f t="shared" si="76"/>
        <v>0.6922039026569109</v>
      </c>
      <c r="AF333" s="32">
        <f t="shared" si="77"/>
        <v>0.56527210820640894</v>
      </c>
      <c r="AG333" s="32">
        <f t="shared" si="78"/>
        <v>0.71402918358799061</v>
      </c>
      <c r="AH333" s="32">
        <f t="shared" si="79"/>
        <v>0.52990541727049278</v>
      </c>
      <c r="AI333" s="32">
        <f t="shared" si="80"/>
        <v>2.3412838665186424</v>
      </c>
      <c r="AK333" s="32"/>
      <c r="AL333" s="32"/>
      <c r="AM333" s="32"/>
      <c r="AN333" s="36"/>
      <c r="AO333" s="36"/>
      <c r="AP333" s="36"/>
      <c r="AQ333" s="36"/>
      <c r="AR333" s="36"/>
      <c r="AS333" s="36"/>
      <c r="AT333" s="36"/>
      <c r="AU333" s="36"/>
    </row>
    <row r="334" spans="12:49" x14ac:dyDescent="0.3">
      <c r="L334" t="str">
        <f>L323</f>
        <v>Target;Gain &gt; 0.6; #pref=2</v>
      </c>
      <c r="N334" s="32" t="e" vm="2">
        <f t="shared" si="65"/>
        <v>#VALUE!</v>
      </c>
      <c r="O334" s="32" t="e" vm="2">
        <f t="shared" si="65"/>
        <v>#VALUE!</v>
      </c>
      <c r="P334" s="32" t="e" vm="2">
        <f t="shared" si="66"/>
        <v>#VALUE!</v>
      </c>
      <c r="Q334" s="32" t="e" vm="2">
        <f t="shared" si="67"/>
        <v>#VALUE!</v>
      </c>
      <c r="R334" s="32" t="e" vm="2">
        <f t="shared" ref="R334" si="82">U323</f>
        <v>#VALUE!</v>
      </c>
      <c r="S334" s="32" t="e" vm="2">
        <f t="shared" si="68"/>
        <v>#VALUE!</v>
      </c>
      <c r="T334" s="32"/>
      <c r="U334" s="32" t="str">
        <f t="shared" si="69"/>
        <v>Target;Gain &gt; 0.6; #pref=2</v>
      </c>
      <c r="V334" s="32" t="e" vm="2">
        <f t="shared" si="70"/>
        <v>#VALUE!</v>
      </c>
      <c r="W334" s="32" t="e" vm="2">
        <f t="shared" si="70"/>
        <v>#VALUE!</v>
      </c>
      <c r="X334" s="32" t="e" vm="2">
        <f t="shared" si="71"/>
        <v>#VALUE!</v>
      </c>
      <c r="Y334" s="32" t="e" vm="2">
        <f t="shared" si="72"/>
        <v>#VALUE!</v>
      </c>
      <c r="Z334" s="32" t="e" vm="2">
        <f t="shared" si="73"/>
        <v>#VALUE!</v>
      </c>
      <c r="AA334" s="32" t="e" vm="2">
        <f t="shared" si="74"/>
        <v>#VALUE!</v>
      </c>
      <c r="AB334" s="36"/>
      <c r="AC334" s="32" t="str">
        <f t="shared" si="75"/>
        <v>Target;Gain &gt; 0.6; #pref=2</v>
      </c>
      <c r="AD334" s="32" t="e" vm="2">
        <f t="shared" si="76"/>
        <v>#VALUE!</v>
      </c>
      <c r="AE334" s="32" t="e" vm="2">
        <f t="shared" si="76"/>
        <v>#VALUE!</v>
      </c>
      <c r="AF334" s="32" t="e" vm="2">
        <f t="shared" si="77"/>
        <v>#VALUE!</v>
      </c>
      <c r="AG334" s="32" t="e" vm="2">
        <f t="shared" si="78"/>
        <v>#VALUE!</v>
      </c>
      <c r="AH334" s="32" t="e" vm="2">
        <f t="shared" si="79"/>
        <v>#VALUE!</v>
      </c>
      <c r="AI334" s="32" t="e" vm="2">
        <f t="shared" si="80"/>
        <v>#VALUE!</v>
      </c>
      <c r="AK334" s="32"/>
      <c r="AL334" s="32"/>
      <c r="AM334" s="32"/>
      <c r="AN334" s="36"/>
      <c r="AO334" s="36"/>
      <c r="AP334" s="36"/>
      <c r="AQ334" s="36"/>
      <c r="AR334" s="36"/>
      <c r="AS334" s="36"/>
      <c r="AT334" s="36"/>
      <c r="AU334" s="36"/>
    </row>
    <row r="335" spans="12:49" x14ac:dyDescent="0.3">
      <c r="L335" t="str">
        <f>L324</f>
        <v>Target; Gain &gt; 0.6; #pref=3</v>
      </c>
      <c r="N335" s="32">
        <f t="shared" si="65"/>
        <v>1453233.1</v>
      </c>
      <c r="O335" s="32">
        <f t="shared" si="65"/>
        <v>1467638</v>
      </c>
      <c r="P335" s="32">
        <f t="shared" si="66"/>
        <v>738260.7</v>
      </c>
      <c r="Q335" s="32">
        <f t="shared" si="67"/>
        <v>982912.60000000009</v>
      </c>
      <c r="R335" s="32">
        <f>U324</f>
        <v>4803829.2</v>
      </c>
      <c r="S335" s="32">
        <f t="shared" si="68"/>
        <v>2235188.9</v>
      </c>
      <c r="T335" s="32"/>
      <c r="U335" s="32" t="str">
        <f t="shared" si="69"/>
        <v>Target; Gain &gt; 0.6; #pref=3</v>
      </c>
      <c r="V335" s="32">
        <f t="shared" si="70"/>
        <v>1.5792294926708565</v>
      </c>
      <c r="W335" s="32">
        <f t="shared" si="70"/>
        <v>1.5544381517567676</v>
      </c>
      <c r="X335" s="32">
        <f t="shared" si="71"/>
        <v>1.2141877567104529</v>
      </c>
      <c r="Y335" s="32">
        <f t="shared" si="72"/>
        <v>1.2745462563994805</v>
      </c>
      <c r="Z335" s="32">
        <f t="shared" si="73"/>
        <v>3.1675857607566282</v>
      </c>
      <c r="AA335" s="32">
        <f t="shared" si="74"/>
        <v>2.7745638265972961</v>
      </c>
      <c r="AB335" s="36"/>
      <c r="AC335" s="32" t="str">
        <f t="shared" si="75"/>
        <v>Target; Gain &gt; 0.6; #pref=3</v>
      </c>
      <c r="AD335" s="32">
        <f t="shared" si="76"/>
        <v>0.57243348888587209</v>
      </c>
      <c r="AE335" s="32">
        <f t="shared" si="76"/>
        <v>0.55979567139875153</v>
      </c>
      <c r="AF335" s="32">
        <f t="shared" si="77"/>
        <v>0.49784359168843362</v>
      </c>
      <c r="AG335" s="32">
        <f t="shared" si="78"/>
        <v>0.54982892011175866</v>
      </c>
      <c r="AH335" s="32">
        <f t="shared" si="79"/>
        <v>0.59840459405677393</v>
      </c>
      <c r="AI335" s="32">
        <f t="shared" si="80"/>
        <v>1.287320861092303</v>
      </c>
      <c r="AK335" s="32"/>
      <c r="AL335" s="32"/>
      <c r="AM335" s="32"/>
      <c r="AN335" s="36"/>
      <c r="AO335" s="36"/>
      <c r="AP335" s="36"/>
      <c r="AQ335" s="36"/>
      <c r="AR335" s="36"/>
      <c r="AS335" s="36"/>
      <c r="AT335" s="36"/>
      <c r="AU335" s="36"/>
    </row>
    <row r="336" spans="12:49" x14ac:dyDescent="0.3">
      <c r="L336" t="str">
        <f>L325</f>
        <v>Target; Gain &gt; 0.6; #pref=4</v>
      </c>
      <c r="N336" s="32" t="e" vm="2">
        <f t="shared" si="65"/>
        <v>#VALUE!</v>
      </c>
      <c r="O336" s="32" t="e" vm="2">
        <f t="shared" si="65"/>
        <v>#VALUE!</v>
      </c>
      <c r="P336" s="32" t="e" vm="2">
        <f t="shared" si="66"/>
        <v>#VALUE!</v>
      </c>
      <c r="Q336" s="32" t="e" vm="2">
        <f t="shared" si="67"/>
        <v>#VALUE!</v>
      </c>
      <c r="R336" s="32" t="e" vm="2">
        <f>U325</f>
        <v>#VALUE!</v>
      </c>
      <c r="S336" s="32" t="e" vm="2">
        <f t="shared" si="68"/>
        <v>#VALUE!</v>
      </c>
      <c r="T336" s="32"/>
      <c r="U336" s="32" t="str">
        <f t="shared" si="69"/>
        <v>Target; Gain &gt; 0.6; #pref=4</v>
      </c>
      <c r="V336" s="32" t="e" vm="2">
        <f t="shared" si="70"/>
        <v>#VALUE!</v>
      </c>
      <c r="W336" s="32" t="e" vm="2">
        <f t="shared" si="70"/>
        <v>#VALUE!</v>
      </c>
      <c r="X336" s="32" t="e" vm="2">
        <f t="shared" si="71"/>
        <v>#VALUE!</v>
      </c>
      <c r="Y336" s="32" t="e" vm="2">
        <f t="shared" si="72"/>
        <v>#VALUE!</v>
      </c>
      <c r="Z336" s="32" t="e" vm="2">
        <f t="shared" si="73"/>
        <v>#VALUE!</v>
      </c>
      <c r="AA336" s="32" t="e" vm="2">
        <f t="shared" si="74"/>
        <v>#VALUE!</v>
      </c>
      <c r="AB336" s="36"/>
      <c r="AC336" s="32" t="str">
        <f t="shared" si="75"/>
        <v>Target; Gain &gt; 0.6; #pref=4</v>
      </c>
      <c r="AD336" s="32" t="e" vm="2">
        <f t="shared" si="76"/>
        <v>#VALUE!</v>
      </c>
      <c r="AE336" s="32" t="e" vm="2">
        <f t="shared" si="76"/>
        <v>#VALUE!</v>
      </c>
      <c r="AF336" s="32" t="e" vm="2">
        <f t="shared" si="77"/>
        <v>#VALUE!</v>
      </c>
      <c r="AG336" s="32" t="e" vm="2">
        <f t="shared" si="78"/>
        <v>#VALUE!</v>
      </c>
      <c r="AH336" s="32" t="e" vm="2">
        <f t="shared" si="79"/>
        <v>#VALUE!</v>
      </c>
      <c r="AI336" s="32" t="e" vm="2">
        <f t="shared" si="80"/>
        <v>#VALUE!</v>
      </c>
      <c r="AK336" s="32"/>
      <c r="AL336" s="32"/>
      <c r="AM336" s="32"/>
      <c r="AN336" s="36"/>
      <c r="AO336" s="36"/>
      <c r="AP336" s="36"/>
      <c r="AQ336" s="36"/>
      <c r="AR336" s="36"/>
      <c r="AS336" s="36"/>
      <c r="AT336" s="36"/>
      <c r="AU336" s="36"/>
    </row>
    <row r="337" spans="1:54" x14ac:dyDescent="0.3">
      <c r="L337" t="str">
        <f>L326</f>
        <v>Target; Gain &gt; 0</v>
      </c>
      <c r="N337" s="32">
        <f t="shared" si="65"/>
        <v>1138375.8999999999</v>
      </c>
      <c r="O337" s="32">
        <f t="shared" si="65"/>
        <v>1150542.7999999998</v>
      </c>
      <c r="P337" s="32">
        <f t="shared" si="66"/>
        <v>483019.6</v>
      </c>
      <c r="Q337" s="32">
        <f t="shared" si="67"/>
        <v>482093.69999999995</v>
      </c>
      <c r="R337" s="32">
        <f>U326</f>
        <v>3718998.9666666668</v>
      </c>
      <c r="S337" s="32">
        <f t="shared" si="68"/>
        <v>996681.8</v>
      </c>
      <c r="T337" s="32"/>
      <c r="U337" s="32" t="str">
        <f t="shared" si="69"/>
        <v>Target; Gain &gt; 0</v>
      </c>
      <c r="V337" s="32">
        <f t="shared" si="70"/>
        <v>1.3282534190919251</v>
      </c>
      <c r="W337" s="32">
        <f t="shared" si="70"/>
        <v>1.3145951591897762</v>
      </c>
      <c r="X337" s="32">
        <f t="shared" si="71"/>
        <v>1.020856758323498</v>
      </c>
      <c r="Y337" s="32">
        <f t="shared" si="72"/>
        <v>0.94701015389291576</v>
      </c>
      <c r="Z337" s="32">
        <f t="shared" si="73"/>
        <v>2.5458306924808616</v>
      </c>
      <c r="AA337" s="32">
        <f t="shared" si="74"/>
        <v>2.3264579228067306</v>
      </c>
      <c r="AB337" s="36"/>
      <c r="AC337" s="32" t="str">
        <f t="shared" si="75"/>
        <v>Target; Gain &gt; 0</v>
      </c>
      <c r="AD337" s="32">
        <f t="shared" si="76"/>
        <v>0.48319875881425106</v>
      </c>
      <c r="AE337" s="32">
        <f t="shared" si="76"/>
        <v>0.47401899219839838</v>
      </c>
      <c r="AF337" s="32">
        <f t="shared" si="77"/>
        <v>0.38541449789481702</v>
      </c>
      <c r="AG337" s="32">
        <f t="shared" si="78"/>
        <v>0.41848106671241109</v>
      </c>
      <c r="AH337" s="32">
        <f t="shared" si="79"/>
        <v>0.5230335858883336</v>
      </c>
      <c r="AI337" s="32">
        <f t="shared" si="80"/>
        <v>1.0819479832076468</v>
      </c>
      <c r="AK337" s="32"/>
      <c r="AL337" s="32"/>
      <c r="AM337" s="32"/>
      <c r="AN337" s="36"/>
      <c r="AO337" s="36"/>
      <c r="AP337" s="36"/>
      <c r="AQ337" s="36"/>
      <c r="AR337" s="36"/>
      <c r="AS337" s="36"/>
      <c r="AT337" s="36"/>
      <c r="AU337" s="36"/>
    </row>
    <row r="338" spans="1:54" x14ac:dyDescent="0.3">
      <c r="L338" t="str">
        <f>L327</f>
        <v>Target; Gain &lt;= 0</v>
      </c>
      <c r="N338" s="32">
        <f t="shared" si="65"/>
        <v>1717283.2000000002</v>
      </c>
      <c r="O338" s="32">
        <f t="shared" si="65"/>
        <v>1723589.8</v>
      </c>
      <c r="P338" s="32">
        <f t="shared" si="66"/>
        <v>826272.39999999991</v>
      </c>
      <c r="Q338" s="32">
        <f t="shared" si="67"/>
        <v>951573.5</v>
      </c>
      <c r="R338" s="32">
        <f>U327</f>
        <v>3861862</v>
      </c>
      <c r="S338" s="32">
        <f t="shared" si="68"/>
        <v>1524812.7000000002</v>
      </c>
      <c r="T338" s="32"/>
      <c r="U338" s="32" t="str">
        <f t="shared" si="69"/>
        <v>Target; Gain &lt;= 0</v>
      </c>
      <c r="V338" s="32">
        <f t="shared" si="70"/>
        <v>1.6153752339363563</v>
      </c>
      <c r="W338" s="32">
        <f t="shared" si="70"/>
        <v>1.623945653362898</v>
      </c>
      <c r="X338" s="32">
        <f t="shared" si="71"/>
        <v>1.2437782189750575</v>
      </c>
      <c r="Y338" s="32">
        <f t="shared" si="72"/>
        <v>1.7442940179200375</v>
      </c>
      <c r="Z338" s="32">
        <f t="shared" si="73"/>
        <v>2.2049768858414609</v>
      </c>
      <c r="AA338" s="32">
        <f t="shared" si="74"/>
        <v>3.0483491429651619</v>
      </c>
      <c r="AB338" s="36"/>
      <c r="AC338" s="32" t="str">
        <f t="shared" si="75"/>
        <v>Target; Gain &lt;= 0</v>
      </c>
      <c r="AD338" s="32">
        <f t="shared" si="76"/>
        <v>0.42426371128531176</v>
      </c>
      <c r="AE338" s="32">
        <f t="shared" si="76"/>
        <v>0.42761428947560487</v>
      </c>
      <c r="AF338" s="32">
        <f t="shared" si="77"/>
        <v>0.37940496718510985</v>
      </c>
      <c r="AG338" s="32">
        <f t="shared" si="78"/>
        <v>0.46016841172240674</v>
      </c>
      <c r="AH338" s="32">
        <f t="shared" si="79"/>
        <v>0.3769891681324225</v>
      </c>
      <c r="AI338" s="32">
        <f t="shared" si="80"/>
        <v>1.6050898666959257</v>
      </c>
      <c r="AK338" s="32"/>
      <c r="AL338" s="32"/>
      <c r="AM338" s="32"/>
      <c r="AN338" s="36"/>
      <c r="AO338" s="36"/>
      <c r="AP338" s="36"/>
      <c r="AQ338" s="36"/>
      <c r="AR338" s="36"/>
      <c r="AS338" s="36"/>
      <c r="AT338" s="36"/>
      <c r="AU338" s="36"/>
    </row>
    <row r="339" spans="1:54" x14ac:dyDescent="0.3"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K339" s="31"/>
      <c r="AL339" s="31"/>
      <c r="AM339" s="31"/>
      <c r="AN339" s="31"/>
      <c r="AO339" s="31"/>
    </row>
    <row r="340" spans="1:54" x14ac:dyDescent="0.3">
      <c r="BB340" t="s">
        <v>105</v>
      </c>
    </row>
    <row r="341" spans="1:54" x14ac:dyDescent="0.3">
      <c r="M341" s="37" t="s">
        <v>106</v>
      </c>
      <c r="N341" s="37"/>
      <c r="O341" s="37"/>
      <c r="P341" s="37"/>
      <c r="Q341" s="37"/>
      <c r="R341" s="37"/>
      <c r="T341" s="37" t="s">
        <v>107</v>
      </c>
      <c r="U341" s="37"/>
      <c r="V341" s="37"/>
      <c r="W341" s="37"/>
      <c r="X341" s="37"/>
      <c r="Y341" s="37"/>
      <c r="AA341" s="37" t="s">
        <v>108</v>
      </c>
      <c r="AB341" s="37"/>
      <c r="AC341" s="37"/>
      <c r="AD341" s="37"/>
      <c r="AE341" s="37"/>
      <c r="AF341" s="37"/>
      <c r="AG341" s="21"/>
      <c r="AH341" s="21" t="s">
        <v>109</v>
      </c>
      <c r="AI341" s="21"/>
      <c r="AJ341" s="37" t="s">
        <v>110</v>
      </c>
      <c r="AK341" s="37"/>
      <c r="AL341" s="37"/>
      <c r="AM341" s="37"/>
      <c r="AN341" s="37"/>
      <c r="AO341" s="37"/>
      <c r="AP341" s="37"/>
      <c r="AQ341" s="37"/>
      <c r="AR341" s="21"/>
      <c r="AS341" s="37" t="s">
        <v>111</v>
      </c>
      <c r="AT341" s="37"/>
      <c r="AU341" s="37"/>
      <c r="AV341" s="37"/>
      <c r="AW341" s="37"/>
      <c r="AX341" s="37"/>
      <c r="AY341" s="37"/>
      <c r="AZ341" s="37"/>
      <c r="BB341" s="26" t="s">
        <v>112</v>
      </c>
    </row>
    <row r="342" spans="1:54" x14ac:dyDescent="0.3">
      <c r="F342" s="22" t="s">
        <v>113</v>
      </c>
      <c r="G342" s="22" t="s">
        <v>114</v>
      </c>
      <c r="H342" t="str">
        <f>H654</f>
        <v>Target (or sym)</v>
      </c>
      <c r="I342" s="38" t="s">
        <v>101</v>
      </c>
      <c r="J342" t="s">
        <v>100</v>
      </c>
      <c r="K342" t="s">
        <v>115</v>
      </c>
      <c r="L342" t="s">
        <v>116</v>
      </c>
      <c r="M342" s="24" t="s">
        <v>7</v>
      </c>
      <c r="N342" s="24" t="s">
        <v>8</v>
      </c>
      <c r="O342" s="24" t="s">
        <v>9</v>
      </c>
      <c r="P342" s="24" t="s">
        <v>10</v>
      </c>
      <c r="Q342" s="24" t="s">
        <v>11</v>
      </c>
      <c r="R342" s="24" t="s">
        <v>12</v>
      </c>
      <c r="T342" s="24" t="s">
        <v>7</v>
      </c>
      <c r="U342" s="24" t="s">
        <v>8</v>
      </c>
      <c r="V342" s="24" t="s">
        <v>9</v>
      </c>
      <c r="W342" s="24" t="s">
        <v>10</v>
      </c>
      <c r="X342" s="24" t="s">
        <v>11</v>
      </c>
      <c r="Y342" s="24" t="s">
        <v>12</v>
      </c>
      <c r="AA342" s="24" t="s">
        <v>7</v>
      </c>
      <c r="AB342" s="24" t="s">
        <v>8</v>
      </c>
      <c r="AC342" s="24" t="s">
        <v>9</v>
      </c>
      <c r="AD342" s="24" t="s">
        <v>10</v>
      </c>
      <c r="AE342" s="24" t="s">
        <v>11</v>
      </c>
      <c r="AF342" s="24" t="s">
        <v>12</v>
      </c>
      <c r="AG342" s="39"/>
      <c r="AH342" s="23" t="s">
        <v>117</v>
      </c>
      <c r="AJ342" s="23" t="s">
        <v>118</v>
      </c>
      <c r="AK342" s="23" t="s">
        <v>119</v>
      </c>
      <c r="AL342" s="23" t="s">
        <v>120</v>
      </c>
      <c r="AM342" s="23" t="s">
        <v>121</v>
      </c>
      <c r="AN342" s="23" t="s">
        <v>122</v>
      </c>
      <c r="AO342" s="23" t="s">
        <v>123</v>
      </c>
      <c r="AP342" s="23" t="s">
        <v>124</v>
      </c>
      <c r="AQ342" s="23" t="s">
        <v>125</v>
      </c>
      <c r="AS342" s="23" t="s">
        <v>118</v>
      </c>
      <c r="AT342" s="23" t="s">
        <v>119</v>
      </c>
      <c r="AU342" s="23" t="s">
        <v>120</v>
      </c>
      <c r="AV342" s="23" t="s">
        <v>121</v>
      </c>
      <c r="AW342" s="23" t="s">
        <v>122</v>
      </c>
      <c r="AX342" s="23" t="s">
        <v>123</v>
      </c>
      <c r="AY342" s="23" t="s">
        <v>124</v>
      </c>
      <c r="AZ342" s="23" t="s">
        <v>125</v>
      </c>
      <c r="BB342" s="24" t="s">
        <v>31</v>
      </c>
    </row>
    <row r="343" spans="1:54" x14ac:dyDescent="0.3">
      <c r="A343">
        <v>21</v>
      </c>
      <c r="B343" t="s">
        <v>32</v>
      </c>
      <c r="C343" t="s">
        <v>33</v>
      </c>
      <c r="D343" t="s">
        <v>34</v>
      </c>
      <c r="F343" s="22">
        <v>0</v>
      </c>
      <c r="G343" s="22">
        <f>MOD(LEN(B343)-LEN(SUBSTITUTE(B343,"N","")),2)</f>
        <v>0</v>
      </c>
      <c r="H343" s="26">
        <f>H655</f>
        <v>1</v>
      </c>
      <c r="I343" s="38">
        <f>1-J343</f>
        <v>1</v>
      </c>
      <c r="J343">
        <f t="shared" ref="J343:J398" si="83">IF(BB343&gt;0,1,0)</f>
        <v>0</v>
      </c>
      <c r="K343">
        <f>LEN(D343) - LEN(SUBSTITUTE(D343, ",", "")) + 1</f>
        <v>4</v>
      </c>
      <c r="L343">
        <f>L655</f>
        <v>4</v>
      </c>
      <c r="M343" s="31">
        <f t="shared" ref="M343:M398" si="84">(N3-M3)/M3</f>
        <v>1.0975325614595073</v>
      </c>
      <c r="N343" s="31">
        <f t="shared" ref="N343:N398" si="85">(O3-M3)/M3</f>
        <v>1.1099490646139509</v>
      </c>
      <c r="O343" s="31">
        <f t="shared" ref="O343:O398" si="86">(Q3-P3)/P3</f>
        <v>0.19189007559633139</v>
      </c>
      <c r="P343" s="31">
        <f t="shared" ref="P343:P398" si="87">(S3-R3)/R3</f>
        <v>0.73797018154204186</v>
      </c>
      <c r="Q343" s="31">
        <f t="shared" ref="Q343:Q398" si="88">(U3-T3)/T3</f>
        <v>-3.7309963964301474E-2</v>
      </c>
      <c r="R343" s="31">
        <f t="shared" ref="R343:R398" si="89">(W3-V3)/V3</f>
        <v>0.39863194306371191</v>
      </c>
      <c r="T343" s="31">
        <f t="shared" ref="T343:T398" si="90">(Z3-Y3)/Y3</f>
        <v>0.31610326393299004</v>
      </c>
      <c r="U343" s="31">
        <f t="shared" ref="U343:U398" si="91">(AA3-Y3)/Y3</f>
        <v>0.32974731573204513</v>
      </c>
      <c r="V343" s="31">
        <f t="shared" ref="V343:V398" si="92">(AC3-AB3)/AB3</f>
        <v>-2.4492613511102074E-2</v>
      </c>
      <c r="W343" s="31">
        <f t="shared" ref="W343:W398" si="93">(AE3-AD3)/AD3</f>
        <v>0.71388420728248181</v>
      </c>
      <c r="X343" s="31">
        <f t="shared" ref="X343:X398" si="94">(AG3-AF3)/AF3</f>
        <v>0.54378226355923698</v>
      </c>
      <c r="Y343" s="31">
        <f t="shared" ref="Y343:Y398" si="95">(AI3-AH3)/AH3</f>
        <v>0.30251157249166793</v>
      </c>
      <c r="AA343" s="31">
        <f t="shared" ref="AA343:AA398" si="96">(AL3-AK3)/AK3</f>
        <v>-0.65610454520004291</v>
      </c>
      <c r="AB343" s="31">
        <f t="shared" ref="AB343:AB398" si="97">(AM3-AK3)/AK3</f>
        <v>-0.6480975510926078</v>
      </c>
      <c r="AC343" s="31">
        <f t="shared" ref="AC343:AC398" si="98">(AO3-AN3)/AN3</f>
        <v>-0.71252513260990025</v>
      </c>
      <c r="AD343" s="31">
        <f t="shared" ref="AD343:AD398" si="99">(AQ3-AP3)/AP3</f>
        <v>-0.54648373115925619</v>
      </c>
      <c r="AE343" s="31">
        <f t="shared" ref="AE343:AE398" si="100">(AS3-AR3)/AR3</f>
        <v>-0.60487628664915549</v>
      </c>
      <c r="AF343" s="31">
        <f t="shared" ref="AF343:AF398" si="101">(AU3-AT3)/AT3</f>
        <v>-0.24098876293416435</v>
      </c>
      <c r="AG343" s="31"/>
      <c r="AH343">
        <v>8.9718803525277959</v>
      </c>
      <c r="AJ343">
        <v>-0.13361536958766429</v>
      </c>
      <c r="AK343">
        <v>-4</v>
      </c>
      <c r="AL343">
        <v>-0.97628030636398011</v>
      </c>
      <c r="AM343">
        <v>-4</v>
      </c>
      <c r="AN343">
        <v>0</v>
      </c>
      <c r="AO343">
        <v>0</v>
      </c>
      <c r="AP343">
        <v>0</v>
      </c>
      <c r="AQ343">
        <v>0</v>
      </c>
      <c r="AS343">
        <v>-0.13361536958766429</v>
      </c>
      <c r="AT343">
        <v>-4</v>
      </c>
      <c r="AU343">
        <v>-0.97628030636398011</v>
      </c>
      <c r="AV343">
        <v>-4</v>
      </c>
      <c r="AW343">
        <v>-8.6747235087464E-2</v>
      </c>
      <c r="AX343">
        <v>-0.35233006178009058</v>
      </c>
      <c r="AY343">
        <v>-0.22174051681428061</v>
      </c>
      <c r="AZ343">
        <v>-0.35233006178009058</v>
      </c>
      <c r="BB343">
        <f>IF($BB$341=0,AH343,IF($BB$341=1,AS343,IF($BB$341=2,AT343,IF($BB$341=3,AU343,IF($BB$341=4,AV343,IF($BB$341="1L",AW343,IF($BB$341="2L",AX343,IF($BB$341="3L",AY343,AZ343))))))))</f>
        <v>-0.35233006178009058</v>
      </c>
    </row>
    <row r="344" spans="1:54" x14ac:dyDescent="0.3">
      <c r="A344">
        <v>21</v>
      </c>
      <c r="B344" t="s">
        <v>35</v>
      </c>
      <c r="C344" t="s">
        <v>33</v>
      </c>
      <c r="D344" t="s">
        <v>34</v>
      </c>
      <c r="F344" s="22">
        <v>0</v>
      </c>
      <c r="G344" s="22">
        <f t="shared" ref="G344:G398" si="102">MOD(LEN(B344)-LEN(SUBSTITUTE(B344,"N","")),2)</f>
        <v>1</v>
      </c>
      <c r="H344" s="26">
        <f t="shared" ref="H344:H398" si="103">H656</f>
        <v>0</v>
      </c>
      <c r="I344" s="38">
        <f t="shared" ref="I344:I398" si="104">1-J344</f>
        <v>1</v>
      </c>
      <c r="J344">
        <f t="shared" si="83"/>
        <v>0</v>
      </c>
      <c r="K344">
        <f t="shared" ref="K344:K398" si="105">LEN(D344) - LEN(SUBSTITUTE(D344, ",", "")) + 1</f>
        <v>4</v>
      </c>
      <c r="L344">
        <f t="shared" ref="L344:L398" si="106">L656</f>
        <v>0</v>
      </c>
      <c r="M344" s="31">
        <f t="shared" si="84"/>
        <v>-0.20326384327495431</v>
      </c>
      <c r="N344" s="31">
        <f t="shared" si="85"/>
        <v>-0.17963855347726534</v>
      </c>
      <c r="O344" s="31">
        <f t="shared" si="86"/>
        <v>-0.77136122296736997</v>
      </c>
      <c r="P344" s="31">
        <f t="shared" si="87"/>
        <v>-0.55980690221980989</v>
      </c>
      <c r="Q344" s="31">
        <f t="shared" si="88"/>
        <v>-0.16959996602625033</v>
      </c>
      <c r="R344" s="31">
        <f t="shared" si="89"/>
        <v>-0.58413025035173349</v>
      </c>
      <c r="T344" s="31">
        <f t="shared" si="90"/>
        <v>-0.32137359941118659</v>
      </c>
      <c r="U344" s="31">
        <f t="shared" si="91"/>
        <v>-0.31074746456067115</v>
      </c>
      <c r="V344" s="31">
        <f t="shared" si="92"/>
        <v>-0.60380447238002932</v>
      </c>
      <c r="W344" s="31">
        <f t="shared" si="93"/>
        <v>-0.48912389850261695</v>
      </c>
      <c r="X344" s="31">
        <f t="shared" si="94"/>
        <v>0.15380554193034843</v>
      </c>
      <c r="Y344" s="31">
        <f t="shared" si="95"/>
        <v>0.11896196968966331</v>
      </c>
      <c r="AA344" s="31">
        <f t="shared" si="96"/>
        <v>-0.77163419510478448</v>
      </c>
      <c r="AB344" s="31">
        <f t="shared" si="97"/>
        <v>-0.75977807328828229</v>
      </c>
      <c r="AC344" s="31">
        <f t="shared" si="98"/>
        <v>-0.87847225118301753</v>
      </c>
      <c r="AD344" s="31">
        <f t="shared" si="99"/>
        <v>-0.85891336547120944</v>
      </c>
      <c r="AE344" s="31">
        <f t="shared" si="100"/>
        <v>-0.58113257391567275</v>
      </c>
      <c r="AF344" s="31">
        <f t="shared" si="101"/>
        <v>-0.19765855972525709</v>
      </c>
      <c r="AG344" s="31"/>
      <c r="AH344">
        <v>-13.58901205289356</v>
      </c>
      <c r="AJ344">
        <v>5.0240388855887899E-2</v>
      </c>
      <c r="AK344">
        <v>-2</v>
      </c>
      <c r="AL344">
        <v>-5.7001514146218381E-2</v>
      </c>
      <c r="AM344">
        <v>-2</v>
      </c>
      <c r="AN344">
        <v>0</v>
      </c>
      <c r="AO344">
        <v>0</v>
      </c>
      <c r="AP344">
        <v>0</v>
      </c>
      <c r="AQ344">
        <v>0</v>
      </c>
      <c r="AS344">
        <v>5.0240388855887899E-2</v>
      </c>
      <c r="AT344">
        <v>-2</v>
      </c>
      <c r="AU344">
        <v>-5.7001514146218381E-2</v>
      </c>
      <c r="AV344">
        <v>-2</v>
      </c>
      <c r="AW344">
        <v>3.5592111932549977E-2</v>
      </c>
      <c r="AX344">
        <v>-5.8564036138107199E-2</v>
      </c>
      <c r="AY344">
        <v>8.0190472762162332E-2</v>
      </c>
      <c r="AZ344">
        <v>-5.8564036138107199E-2</v>
      </c>
      <c r="BB344">
        <f t="shared" ref="BB344:BB398" si="107">IF($BB$341=0,AH344,IF($BB$341=1,AS344,IF($BB$341=2,AT344,IF($BB$341=3,AU344,IF($BB$341=4,AV344,IF($BB$341="1L",AW344,IF($BB$341="2L",AX344,IF($BB$341="3L",AY344,AZ344))))))))</f>
        <v>-5.8564036138107199E-2</v>
      </c>
    </row>
    <row r="345" spans="1:54" x14ac:dyDescent="0.3">
      <c r="A345">
        <v>21</v>
      </c>
      <c r="B345" t="s">
        <v>36</v>
      </c>
      <c r="C345" t="s">
        <v>33</v>
      </c>
      <c r="D345" t="s">
        <v>34</v>
      </c>
      <c r="F345" s="22">
        <v>0</v>
      </c>
      <c r="G345" s="22">
        <f t="shared" si="102"/>
        <v>1</v>
      </c>
      <c r="H345" s="26">
        <f t="shared" si="103"/>
        <v>0</v>
      </c>
      <c r="I345" s="38">
        <f t="shared" si="104"/>
        <v>1</v>
      </c>
      <c r="J345">
        <f t="shared" si="83"/>
        <v>0</v>
      </c>
      <c r="K345">
        <f t="shared" si="105"/>
        <v>4</v>
      </c>
      <c r="L345">
        <f t="shared" si="106"/>
        <v>0</v>
      </c>
      <c r="M345" s="31">
        <f t="shared" si="84"/>
        <v>-5.9028118157407106E-2</v>
      </c>
      <c r="N345" s="31">
        <f t="shared" si="85"/>
        <v>-5.4394361197532326E-2</v>
      </c>
      <c r="O345" s="31">
        <f t="shared" si="86"/>
        <v>-8.5495516785291631E-2</v>
      </c>
      <c r="P345" s="31">
        <f t="shared" si="87"/>
        <v>0.29677428565773428</v>
      </c>
      <c r="Q345" s="31">
        <f t="shared" si="88"/>
        <v>-6.7703904006787205E-2</v>
      </c>
      <c r="R345" s="31">
        <f t="shared" si="89"/>
        <v>-0.24393718469066497</v>
      </c>
      <c r="T345" s="31">
        <f t="shared" si="90"/>
        <v>-0.19690749177992059</v>
      </c>
      <c r="U345" s="31">
        <f t="shared" si="91"/>
        <v>-0.2001784411882834</v>
      </c>
      <c r="V345" s="31">
        <f t="shared" si="92"/>
        <v>-0.22778978848344589</v>
      </c>
      <c r="W345" s="31">
        <f t="shared" si="93"/>
        <v>3.9135815126675064E-2</v>
      </c>
      <c r="X345" s="31">
        <f t="shared" si="94"/>
        <v>0.37533928869900129</v>
      </c>
      <c r="Y345" s="31">
        <f t="shared" si="95"/>
        <v>5.4799753279469031E-2</v>
      </c>
      <c r="AA345" s="31">
        <f t="shared" si="96"/>
        <v>-0.72208891040760281</v>
      </c>
      <c r="AB345" s="31">
        <f t="shared" si="97"/>
        <v>-0.72246882204788376</v>
      </c>
      <c r="AC345" s="31">
        <f t="shared" si="98"/>
        <v>-0.6995925052441444</v>
      </c>
      <c r="AD345" s="31">
        <f t="shared" si="99"/>
        <v>-0.67060614598316326</v>
      </c>
      <c r="AE345" s="31">
        <f t="shared" si="100"/>
        <v>-0.57926956150020548</v>
      </c>
      <c r="AF345" s="31">
        <f t="shared" si="101"/>
        <v>-0.35527007252485454</v>
      </c>
      <c r="AG345" s="31"/>
      <c r="AH345">
        <v>-8.6183148759670836</v>
      </c>
      <c r="AJ345">
        <v>-9.2737464552413162E-2</v>
      </c>
      <c r="AK345">
        <v>0</v>
      </c>
      <c r="AL345">
        <v>-0.2404780157294584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-9.2737464552413162E-2</v>
      </c>
      <c r="AT345">
        <v>0</v>
      </c>
      <c r="AU345">
        <v>-0.2404780157294584</v>
      </c>
      <c r="AV345">
        <v>0</v>
      </c>
      <c r="AW345">
        <v>-4.9397464067393003E-2</v>
      </c>
      <c r="AX345">
        <v>-0.12790195555663891</v>
      </c>
      <c r="AY345">
        <v>-0.116361710009761</v>
      </c>
      <c r="AZ345">
        <v>-0.12790195555663891</v>
      </c>
      <c r="BB345">
        <f t="shared" si="107"/>
        <v>-0.12790195555663891</v>
      </c>
    </row>
    <row r="346" spans="1:54" x14ac:dyDescent="0.3">
      <c r="A346">
        <v>21</v>
      </c>
      <c r="B346" t="s">
        <v>37</v>
      </c>
      <c r="C346" t="s">
        <v>33</v>
      </c>
      <c r="D346" t="s">
        <v>34</v>
      </c>
      <c r="F346" s="22">
        <v>0</v>
      </c>
      <c r="G346" s="22">
        <f t="shared" si="102"/>
        <v>0</v>
      </c>
      <c r="H346" s="26">
        <f t="shared" si="103"/>
        <v>0</v>
      </c>
      <c r="I346" s="38">
        <f t="shared" si="104"/>
        <v>0</v>
      </c>
      <c r="J346">
        <f t="shared" si="83"/>
        <v>1</v>
      </c>
      <c r="K346">
        <f t="shared" si="105"/>
        <v>4</v>
      </c>
      <c r="L346">
        <f t="shared" si="106"/>
        <v>0</v>
      </c>
      <c r="M346" s="31">
        <f t="shared" si="84"/>
        <v>-0.33940879291826542</v>
      </c>
      <c r="N346" s="31">
        <f t="shared" si="85"/>
        <v>-0.3309139083052075</v>
      </c>
      <c r="O346" s="31">
        <f t="shared" si="86"/>
        <v>-0.24955175966349241</v>
      </c>
      <c r="P346" s="31">
        <f t="shared" si="87"/>
        <v>-0.18122919173623059</v>
      </c>
      <c r="Q346" s="31">
        <f t="shared" si="88"/>
        <v>-0.28743820097158085</v>
      </c>
      <c r="R346" s="31">
        <f t="shared" si="89"/>
        <v>-0.88929975908253311</v>
      </c>
      <c r="T346" s="31">
        <f t="shared" si="90"/>
        <v>-0.37436842467434733</v>
      </c>
      <c r="U346" s="31">
        <f t="shared" si="91"/>
        <v>-0.37326271211263828</v>
      </c>
      <c r="V346" s="31">
        <f t="shared" si="92"/>
        <v>-0.30199267449194905</v>
      </c>
      <c r="W346" s="31">
        <f t="shared" si="93"/>
        <v>-0.22504044901703643</v>
      </c>
      <c r="X346" s="31">
        <f t="shared" si="94"/>
        <v>-0.13675828792703582</v>
      </c>
      <c r="Y346" s="31">
        <f t="shared" si="95"/>
        <v>-0.43712394489120854</v>
      </c>
      <c r="AA346" s="31">
        <f t="shared" si="96"/>
        <v>-0.8096853550063744</v>
      </c>
      <c r="AB346" s="31">
        <f t="shared" si="97"/>
        <v>-0.80722292787478211</v>
      </c>
      <c r="AC346" s="31">
        <f t="shared" si="98"/>
        <v>-0.7966892393992685</v>
      </c>
      <c r="AD346" s="31">
        <f t="shared" si="99"/>
        <v>-0.78192906098252624</v>
      </c>
      <c r="AE346" s="31">
        <f t="shared" si="100"/>
        <v>-0.67162026464946922</v>
      </c>
      <c r="AF346" s="31">
        <f t="shared" si="101"/>
        <v>-0.68426010433329987</v>
      </c>
      <c r="AG346" s="31"/>
      <c r="AH346">
        <v>-5.760638833173152</v>
      </c>
      <c r="AJ346">
        <v>9.1118293891139124E-2</v>
      </c>
      <c r="AK346">
        <v>2</v>
      </c>
      <c r="AL346">
        <v>0.67880077648830317</v>
      </c>
      <c r="AM346">
        <v>2</v>
      </c>
      <c r="AN346">
        <v>0</v>
      </c>
      <c r="AO346">
        <v>0</v>
      </c>
      <c r="AP346">
        <v>0</v>
      </c>
      <c r="AQ346">
        <v>0</v>
      </c>
      <c r="AS346">
        <v>9.1118293891139124E-2</v>
      </c>
      <c r="AT346">
        <v>2</v>
      </c>
      <c r="AU346">
        <v>0.67880077648830317</v>
      </c>
      <c r="AV346">
        <v>2</v>
      </c>
      <c r="AW346">
        <v>5.8370089355622462E-2</v>
      </c>
      <c r="AX346">
        <v>0.11627095377051599</v>
      </c>
      <c r="AY346">
        <v>0.14856108550578301</v>
      </c>
      <c r="AZ346">
        <v>0.11627095377051599</v>
      </c>
      <c r="BB346">
        <f t="shared" si="107"/>
        <v>0.11627095377051599</v>
      </c>
    </row>
    <row r="347" spans="1:54" x14ac:dyDescent="0.3">
      <c r="A347">
        <v>21</v>
      </c>
      <c r="B347" t="s">
        <v>38</v>
      </c>
      <c r="C347" t="s">
        <v>33</v>
      </c>
      <c r="D347" t="s">
        <v>34</v>
      </c>
      <c r="F347" s="22">
        <v>0</v>
      </c>
      <c r="G347" s="22">
        <f t="shared" si="102"/>
        <v>1</v>
      </c>
      <c r="H347" s="26">
        <f t="shared" si="103"/>
        <v>0</v>
      </c>
      <c r="I347" s="38">
        <f t="shared" si="104"/>
        <v>0</v>
      </c>
      <c r="J347">
        <f t="shared" si="83"/>
        <v>1</v>
      </c>
      <c r="K347">
        <f t="shared" si="105"/>
        <v>4</v>
      </c>
      <c r="L347">
        <f t="shared" si="106"/>
        <v>0</v>
      </c>
      <c r="M347" s="31">
        <f t="shared" si="84"/>
        <v>-0.31888035073734555</v>
      </c>
      <c r="N347" s="31">
        <f t="shared" si="85"/>
        <v>-0.31043762455161417</v>
      </c>
      <c r="O347" s="31">
        <f t="shared" si="86"/>
        <v>-0.87660451960146313</v>
      </c>
      <c r="P347" s="31">
        <f t="shared" si="87"/>
        <v>-0.69122930143993366</v>
      </c>
      <c r="Q347" s="31">
        <f t="shared" si="88"/>
        <v>-0.25456665444285409</v>
      </c>
      <c r="R347" s="31">
        <f t="shared" si="89"/>
        <v>-0.92068120487779115</v>
      </c>
      <c r="T347" s="31">
        <f t="shared" si="90"/>
        <v>-0.35536189205909496</v>
      </c>
      <c r="U347" s="31">
        <f t="shared" si="91"/>
        <v>-0.35436316265636691</v>
      </c>
      <c r="V347" s="31">
        <f t="shared" si="92"/>
        <v>-0.71283411191547819</v>
      </c>
      <c r="W347" s="31">
        <f t="shared" si="93"/>
        <v>-0.6302496120121478</v>
      </c>
      <c r="X347" s="31">
        <f t="shared" si="94"/>
        <v>-2.0539742106872948E-2</v>
      </c>
      <c r="Y347" s="31">
        <f t="shared" si="95"/>
        <v>-0.68469507255819995</v>
      </c>
      <c r="AA347" s="31">
        <f t="shared" si="96"/>
        <v>-0.78225177750422659</v>
      </c>
      <c r="AB347" s="31">
        <f t="shared" si="97"/>
        <v>-0.7824617133211923</v>
      </c>
      <c r="AC347" s="31">
        <f t="shared" si="98"/>
        <v>-0.90704353964912943</v>
      </c>
      <c r="AD347" s="31">
        <f t="shared" si="99"/>
        <v>-0.87754539429630318</v>
      </c>
      <c r="AE347" s="31">
        <f t="shared" si="100"/>
        <v>-0.68736015158242492</v>
      </c>
      <c r="AF347" s="31">
        <f t="shared" si="101"/>
        <v>-0.83364683572614462</v>
      </c>
      <c r="AG347" s="31"/>
      <c r="AH347">
        <v>36.156430383649543</v>
      </c>
      <c r="AJ347">
        <v>0.13361536958766429</v>
      </c>
      <c r="AK347">
        <v>4</v>
      </c>
      <c r="AL347">
        <v>0.97628030636398011</v>
      </c>
      <c r="AM347">
        <v>4</v>
      </c>
      <c r="AN347">
        <v>0</v>
      </c>
      <c r="AO347">
        <v>0</v>
      </c>
      <c r="AP347">
        <v>0</v>
      </c>
      <c r="AQ347">
        <v>0</v>
      </c>
      <c r="AS347">
        <v>0.13361536958766429</v>
      </c>
      <c r="AT347">
        <v>4</v>
      </c>
      <c r="AU347">
        <v>0.97628030636398011</v>
      </c>
      <c r="AV347">
        <v>4</v>
      </c>
      <c r="AW347">
        <v>4.8628170028648783E-2</v>
      </c>
      <c r="AX347">
        <v>0.23808717767835699</v>
      </c>
      <c r="AY347">
        <v>0.1244732004077663</v>
      </c>
      <c r="AZ347">
        <v>0.23808717767835699</v>
      </c>
      <c r="BB347">
        <f t="shared" si="107"/>
        <v>0.23808717767835699</v>
      </c>
    </row>
    <row r="348" spans="1:54" x14ac:dyDescent="0.3">
      <c r="A348">
        <v>21</v>
      </c>
      <c r="B348" t="s">
        <v>39</v>
      </c>
      <c r="C348" t="s">
        <v>33</v>
      </c>
      <c r="D348" t="s">
        <v>34</v>
      </c>
      <c r="F348" s="22">
        <v>0</v>
      </c>
      <c r="G348" s="22">
        <f t="shared" si="102"/>
        <v>0</v>
      </c>
      <c r="H348" s="26">
        <f t="shared" si="103"/>
        <v>0</v>
      </c>
      <c r="I348" s="38">
        <f t="shared" si="104"/>
        <v>0</v>
      </c>
      <c r="J348">
        <f t="shared" si="83"/>
        <v>1</v>
      </c>
      <c r="K348">
        <f t="shared" si="105"/>
        <v>4</v>
      </c>
      <c r="L348">
        <f t="shared" si="106"/>
        <v>0</v>
      </c>
      <c r="M348" s="31">
        <f t="shared" si="84"/>
        <v>0.90798702227367689</v>
      </c>
      <c r="N348" s="31">
        <f t="shared" si="85"/>
        <v>0.9143834613008488</v>
      </c>
      <c r="O348" s="31">
        <f t="shared" si="86"/>
        <v>-7.9243592646449118E-2</v>
      </c>
      <c r="P348" s="31">
        <f t="shared" si="87"/>
        <v>1.1981065680526271</v>
      </c>
      <c r="Q348" s="31">
        <f t="shared" si="88"/>
        <v>0.18188229208795437</v>
      </c>
      <c r="R348" s="31">
        <f t="shared" si="89"/>
        <v>-0.57553552973290656</v>
      </c>
      <c r="T348" s="31">
        <f t="shared" si="90"/>
        <v>0.26944856735784822</v>
      </c>
      <c r="U348" s="31">
        <f t="shared" si="91"/>
        <v>0.27295867916301547</v>
      </c>
      <c r="V348" s="31">
        <f t="shared" si="92"/>
        <v>-0.49227927567163543</v>
      </c>
      <c r="W348" s="31">
        <f t="shared" si="93"/>
        <v>-9.3524389922736741E-3</v>
      </c>
      <c r="X348" s="31">
        <f t="shared" si="94"/>
        <v>1.2389767743540308</v>
      </c>
      <c r="Y348" s="31">
        <f t="shared" si="95"/>
        <v>0.25317295365004233</v>
      </c>
      <c r="AA348" s="31">
        <f t="shared" si="96"/>
        <v>-0.66701993703247608</v>
      </c>
      <c r="AB348" s="31">
        <f t="shared" si="97"/>
        <v>-0.66397328766930908</v>
      </c>
      <c r="AC348" s="31">
        <f t="shared" si="98"/>
        <v>-0.85130435079290778</v>
      </c>
      <c r="AD348" s="31">
        <f t="shared" si="99"/>
        <v>-0.77125276679431987</v>
      </c>
      <c r="AE348" s="31">
        <f t="shared" si="100"/>
        <v>-0.43455987814893771</v>
      </c>
      <c r="AF348" s="31">
        <f t="shared" si="101"/>
        <v>-9.7194121893881824E-2</v>
      </c>
      <c r="AG348" s="31"/>
      <c r="AH348">
        <v>-13.225219435980311</v>
      </c>
      <c r="AJ348">
        <v>-5.0240388855887899E-2</v>
      </c>
      <c r="AK348">
        <v>2</v>
      </c>
      <c r="AL348">
        <v>5.7001514146218381E-2</v>
      </c>
      <c r="AM348">
        <v>2</v>
      </c>
      <c r="AN348">
        <v>0</v>
      </c>
      <c r="AO348">
        <v>0</v>
      </c>
      <c r="AP348">
        <v>0</v>
      </c>
      <c r="AQ348">
        <v>0</v>
      </c>
      <c r="AS348">
        <v>-5.0240388855887899E-2</v>
      </c>
      <c r="AT348">
        <v>2</v>
      </c>
      <c r="AU348">
        <v>5.7001514146218381E-2</v>
      </c>
      <c r="AV348">
        <v>2</v>
      </c>
      <c r="AW348">
        <v>-1.333192336404642E-2</v>
      </c>
      <c r="AX348">
        <v>8.9505628453601299E-2</v>
      </c>
      <c r="AY348">
        <v>-2.528492955895608E-2</v>
      </c>
      <c r="AZ348">
        <v>8.9505628453601299E-2</v>
      </c>
      <c r="BB348">
        <f t="shared" si="107"/>
        <v>8.9505628453601299E-2</v>
      </c>
    </row>
    <row r="349" spans="1:54" x14ac:dyDescent="0.3">
      <c r="A349">
        <v>21</v>
      </c>
      <c r="B349" t="s">
        <v>40</v>
      </c>
      <c r="C349" t="s">
        <v>33</v>
      </c>
      <c r="D349" t="s">
        <v>34</v>
      </c>
      <c r="F349" s="22">
        <v>0</v>
      </c>
      <c r="G349" s="22">
        <f t="shared" si="102"/>
        <v>0</v>
      </c>
      <c r="H349" s="26">
        <f t="shared" si="103"/>
        <v>0</v>
      </c>
      <c r="I349" s="38">
        <f t="shared" si="104"/>
        <v>0</v>
      </c>
      <c r="J349">
        <f t="shared" si="83"/>
        <v>1</v>
      </c>
      <c r="K349">
        <f t="shared" si="105"/>
        <v>4</v>
      </c>
      <c r="L349">
        <f t="shared" si="106"/>
        <v>0</v>
      </c>
      <c r="M349" s="31">
        <f t="shared" si="84"/>
        <v>-0.23693177753876943</v>
      </c>
      <c r="N349" s="31">
        <f t="shared" si="85"/>
        <v>-0.23044287676247605</v>
      </c>
      <c r="O349" s="31">
        <f t="shared" si="86"/>
        <v>-0.67636294106066519</v>
      </c>
      <c r="P349" s="31">
        <f t="shared" si="87"/>
        <v>-0.45102331620916669</v>
      </c>
      <c r="Q349" s="31">
        <f t="shared" si="88"/>
        <v>-0.26028494067247698</v>
      </c>
      <c r="R349" s="31">
        <f t="shared" si="89"/>
        <v>-0.42438023090053578</v>
      </c>
      <c r="T349" s="31">
        <f t="shared" si="90"/>
        <v>-0.2508602158201344</v>
      </c>
      <c r="U349" s="31">
        <f t="shared" si="91"/>
        <v>-0.24732307994919686</v>
      </c>
      <c r="V349" s="31">
        <f t="shared" si="92"/>
        <v>-0.49650578477589485</v>
      </c>
      <c r="W349" s="31">
        <f t="shared" si="93"/>
        <v>-0.15264096357907497</v>
      </c>
      <c r="X349" s="31">
        <f t="shared" si="94"/>
        <v>-5.5711339591989158E-2</v>
      </c>
      <c r="Y349" s="31">
        <f t="shared" si="95"/>
        <v>-0.37734753453024511</v>
      </c>
      <c r="AA349" s="31">
        <f t="shared" si="96"/>
        <v>-0.75608695838197737</v>
      </c>
      <c r="AB349" s="31">
        <f t="shared" si="97"/>
        <v>-0.75305285369251085</v>
      </c>
      <c r="AC349" s="31">
        <f t="shared" si="98"/>
        <v>-0.83065664521601357</v>
      </c>
      <c r="AD349" s="31">
        <f t="shared" si="99"/>
        <v>-0.75673487871840495</v>
      </c>
      <c r="AE349" s="31">
        <f t="shared" si="100"/>
        <v>-0.67630492700338174</v>
      </c>
      <c r="AF349" s="31">
        <f t="shared" si="101"/>
        <v>-0.64899781805908685</v>
      </c>
      <c r="AG349" s="31"/>
      <c r="AH349">
        <v>10.01397791662566</v>
      </c>
      <c r="AJ349">
        <v>9.2737464552413162E-2</v>
      </c>
      <c r="AK349">
        <v>0</v>
      </c>
      <c r="AL349">
        <v>0.2404780157294584</v>
      </c>
      <c r="AM349">
        <v>0</v>
      </c>
      <c r="AN349">
        <v>0</v>
      </c>
      <c r="AO349">
        <v>0</v>
      </c>
      <c r="AP349">
        <v>0</v>
      </c>
      <c r="AQ349">
        <v>0</v>
      </c>
      <c r="AS349">
        <v>9.2737464552413162E-2</v>
      </c>
      <c r="AT349">
        <v>0</v>
      </c>
      <c r="AU349">
        <v>0.2404780157294584</v>
      </c>
      <c r="AV349">
        <v>0</v>
      </c>
      <c r="AW349">
        <v>4.1709069095888E-2</v>
      </c>
      <c r="AX349">
        <v>0.14655347955597331</v>
      </c>
      <c r="AY349">
        <v>9.8464360867453624E-2</v>
      </c>
      <c r="AZ349">
        <v>0.14655347955597331</v>
      </c>
      <c r="BB349">
        <f t="shared" si="107"/>
        <v>0.14655347955597331</v>
      </c>
    </row>
    <row r="350" spans="1:54" x14ac:dyDescent="0.3">
      <c r="A350">
        <v>21</v>
      </c>
      <c r="B350" t="s">
        <v>41</v>
      </c>
      <c r="C350" t="s">
        <v>33</v>
      </c>
      <c r="D350" t="s">
        <v>34</v>
      </c>
      <c r="F350" s="22">
        <v>0</v>
      </c>
      <c r="G350" s="22">
        <f t="shared" si="102"/>
        <v>1</v>
      </c>
      <c r="H350" s="26">
        <f t="shared" si="103"/>
        <v>0</v>
      </c>
      <c r="I350" s="38">
        <f t="shared" si="104"/>
        <v>1</v>
      </c>
      <c r="J350">
        <f t="shared" si="83"/>
        <v>0</v>
      </c>
      <c r="K350">
        <f t="shared" si="105"/>
        <v>4</v>
      </c>
      <c r="L350">
        <f t="shared" si="106"/>
        <v>0</v>
      </c>
      <c r="M350" s="31">
        <f t="shared" si="84"/>
        <v>1.6842686394856832</v>
      </c>
      <c r="N350" s="31">
        <f t="shared" si="85"/>
        <v>1.6848236566466428</v>
      </c>
      <c r="O350" s="31">
        <f t="shared" si="86"/>
        <v>0.35838786614492324</v>
      </c>
      <c r="P350" s="31">
        <f t="shared" si="87"/>
        <v>0.8502756804059306</v>
      </c>
      <c r="Q350" s="31">
        <f t="shared" si="88"/>
        <v>-7.8579945821209141E-3</v>
      </c>
      <c r="R350" s="31">
        <f t="shared" si="89"/>
        <v>4.0098805465480449</v>
      </c>
      <c r="T350" s="31">
        <f t="shared" si="90"/>
        <v>0.78126605370907709</v>
      </c>
      <c r="U350" s="31">
        <f t="shared" si="91"/>
        <v>0.769868338652132</v>
      </c>
      <c r="V350" s="31">
        <f t="shared" si="92"/>
        <v>0.10196697130100241</v>
      </c>
      <c r="W350" s="31">
        <f t="shared" si="93"/>
        <v>0.13333527053953734</v>
      </c>
      <c r="X350" s="31">
        <f t="shared" si="94"/>
        <v>0.70261524128706299</v>
      </c>
      <c r="Y350" s="31">
        <f t="shared" si="95"/>
        <v>1.3502133399974121</v>
      </c>
      <c r="AA350" s="31">
        <f t="shared" si="96"/>
        <v>-0.58095540307499649</v>
      </c>
      <c r="AB350" s="31">
        <f t="shared" si="97"/>
        <v>-0.58392835348658023</v>
      </c>
      <c r="AC350" s="31">
        <f t="shared" si="98"/>
        <v>-0.67843366952092143</v>
      </c>
      <c r="AD350" s="31">
        <f t="shared" si="99"/>
        <v>-0.70979335849991954</v>
      </c>
      <c r="AE350" s="31">
        <f t="shared" si="100"/>
        <v>-0.53304306932537326</v>
      </c>
      <c r="AF350" s="31">
        <f t="shared" si="101"/>
        <v>0.44152698122026057</v>
      </c>
      <c r="AG350" s="31"/>
      <c r="AH350">
        <v>-13.94910345478889</v>
      </c>
      <c r="AJ350">
        <v>-9.1118293891139124E-2</v>
      </c>
      <c r="AK350">
        <v>-2</v>
      </c>
      <c r="AL350">
        <v>-0.67880077648830317</v>
      </c>
      <c r="AM350">
        <v>-2</v>
      </c>
      <c r="AN350">
        <v>0</v>
      </c>
      <c r="AO350">
        <v>0</v>
      </c>
      <c r="AP350">
        <v>0</v>
      </c>
      <c r="AQ350">
        <v>0</v>
      </c>
      <c r="AS350">
        <v>-9.1118293891139124E-2</v>
      </c>
      <c r="AT350">
        <v>-2</v>
      </c>
      <c r="AU350">
        <v>-0.67880077648830317</v>
      </c>
      <c r="AV350">
        <v>-2</v>
      </c>
      <c r="AW350">
        <v>-3.4822817893805758E-2</v>
      </c>
      <c r="AX350">
        <v>-5.1621185983610797E-2</v>
      </c>
      <c r="AY350">
        <v>-8.8301963160167612E-2</v>
      </c>
      <c r="AZ350">
        <v>-5.1621185983610797E-2</v>
      </c>
      <c r="BB350">
        <f t="shared" si="107"/>
        <v>-5.1621185983610797E-2</v>
      </c>
    </row>
    <row r="351" spans="1:54" x14ac:dyDescent="0.3">
      <c r="A351">
        <v>21</v>
      </c>
      <c r="B351" t="s">
        <v>42</v>
      </c>
      <c r="C351" t="s">
        <v>33</v>
      </c>
      <c r="D351" t="s">
        <v>34</v>
      </c>
      <c r="F351" s="22">
        <v>0</v>
      </c>
      <c r="G351" s="22">
        <f t="shared" si="102"/>
        <v>1</v>
      </c>
      <c r="H351" s="26">
        <f t="shared" si="103"/>
        <v>0</v>
      </c>
      <c r="I351" s="38">
        <f t="shared" si="104"/>
        <v>1</v>
      </c>
      <c r="J351">
        <f t="shared" si="83"/>
        <v>0</v>
      </c>
      <c r="K351">
        <f t="shared" si="105"/>
        <v>4</v>
      </c>
      <c r="L351">
        <f t="shared" si="106"/>
        <v>0</v>
      </c>
      <c r="M351" s="31">
        <f t="shared" si="84"/>
        <v>0.52715537156609205</v>
      </c>
      <c r="N351" s="31">
        <f t="shared" si="85"/>
        <v>0.54659567442558799</v>
      </c>
      <c r="O351" s="31">
        <f t="shared" si="86"/>
        <v>-0.44085764257542776</v>
      </c>
      <c r="P351" s="31">
        <f t="shared" si="87"/>
        <v>-0.1048992407761515</v>
      </c>
      <c r="Q351" s="31">
        <f t="shared" si="88"/>
        <v>1.0810951333830149E-3</v>
      </c>
      <c r="R351" s="31">
        <f t="shared" si="89"/>
        <v>-0.46533228931216458</v>
      </c>
      <c r="T351" s="31">
        <f t="shared" si="90"/>
        <v>9.5874223440595513E-2</v>
      </c>
      <c r="U351" s="31">
        <f t="shared" si="91"/>
        <v>0.10347305052788495</v>
      </c>
      <c r="V351" s="31">
        <f t="shared" si="92"/>
        <v>-0.49514792446781564</v>
      </c>
      <c r="W351" s="31">
        <f t="shared" si="93"/>
        <v>-0.16016279765012431</v>
      </c>
      <c r="X351" s="31">
        <f t="shared" si="94"/>
        <v>0.64528755772340918</v>
      </c>
      <c r="Y351" s="31">
        <f t="shared" si="95"/>
        <v>9.9425274745069805E-2</v>
      </c>
      <c r="AA351" s="31">
        <f t="shared" si="96"/>
        <v>-0.67435029331753693</v>
      </c>
      <c r="AB351" s="31">
        <f t="shared" si="97"/>
        <v>-0.66518326284966456</v>
      </c>
      <c r="AC351" s="31">
        <f t="shared" si="98"/>
        <v>-0.81864322293344527</v>
      </c>
      <c r="AD351" s="31">
        <f t="shared" si="99"/>
        <v>-0.7399416989654044</v>
      </c>
      <c r="AE351" s="31">
        <f t="shared" si="100"/>
        <v>-0.56440376983185625</v>
      </c>
      <c r="AF351" s="31">
        <f t="shared" si="101"/>
        <v>-0.20283458517944616</v>
      </c>
      <c r="AG351" s="31"/>
      <c r="AH351">
        <v>-13.94910345478889</v>
      </c>
      <c r="AJ351">
        <v>-9.1118293891139124E-2</v>
      </c>
      <c r="AK351">
        <v>-2</v>
      </c>
      <c r="AL351">
        <v>-0.67880077648830317</v>
      </c>
      <c r="AM351">
        <v>-2</v>
      </c>
      <c r="AN351">
        <v>0</v>
      </c>
      <c r="AO351">
        <v>0</v>
      </c>
      <c r="AP351">
        <v>0</v>
      </c>
      <c r="AQ351">
        <v>0</v>
      </c>
      <c r="AS351">
        <v>-9.1118293891139124E-2</v>
      </c>
      <c r="AT351">
        <v>-2</v>
      </c>
      <c r="AU351">
        <v>-0.67880077648830317</v>
      </c>
      <c r="AV351">
        <v>-2</v>
      </c>
      <c r="AW351">
        <v>-3.4822817893805758E-2</v>
      </c>
      <c r="AX351">
        <v>-5.1621185983610797E-2</v>
      </c>
      <c r="AY351">
        <v>-8.8301963160167612E-2</v>
      </c>
      <c r="AZ351">
        <v>-5.1621185983610797E-2</v>
      </c>
      <c r="BB351">
        <f t="shared" si="107"/>
        <v>-5.1621185983610797E-2</v>
      </c>
    </row>
    <row r="352" spans="1:54" x14ac:dyDescent="0.3">
      <c r="A352">
        <v>21</v>
      </c>
      <c r="B352" t="s">
        <v>43</v>
      </c>
      <c r="C352" t="s">
        <v>33</v>
      </c>
      <c r="D352" t="s">
        <v>34</v>
      </c>
      <c r="F352" s="22">
        <v>0</v>
      </c>
      <c r="G352" s="22">
        <f t="shared" si="102"/>
        <v>0</v>
      </c>
      <c r="H352" s="26">
        <f t="shared" si="103"/>
        <v>0</v>
      </c>
      <c r="I352" s="38">
        <f t="shared" si="104"/>
        <v>0</v>
      </c>
      <c r="J352">
        <f t="shared" si="83"/>
        <v>1</v>
      </c>
      <c r="K352">
        <f t="shared" si="105"/>
        <v>4</v>
      </c>
      <c r="L352">
        <f t="shared" si="106"/>
        <v>0</v>
      </c>
      <c r="M352" s="31">
        <f t="shared" si="84"/>
        <v>-0.21207954470060061</v>
      </c>
      <c r="N352" s="31">
        <f t="shared" si="85"/>
        <v>-0.19232935487404057</v>
      </c>
      <c r="O352" s="31">
        <f t="shared" si="86"/>
        <v>-0.67581511952445317</v>
      </c>
      <c r="P352" s="31">
        <f t="shared" si="87"/>
        <v>-0.57434130821585017</v>
      </c>
      <c r="Q352" s="31">
        <f t="shared" si="88"/>
        <v>-0.19701710222094435</v>
      </c>
      <c r="R352" s="31">
        <f t="shared" si="89"/>
        <v>-0.71941537955210344</v>
      </c>
      <c r="T352" s="31">
        <f t="shared" si="90"/>
        <v>-0.365665097407395</v>
      </c>
      <c r="U352" s="31">
        <f t="shared" si="91"/>
        <v>-0.36264991493842663</v>
      </c>
      <c r="V352" s="31">
        <f t="shared" si="92"/>
        <v>-0.61571222952234761</v>
      </c>
      <c r="W352" s="31">
        <f t="shared" si="93"/>
        <v>-0.51705199734897889</v>
      </c>
      <c r="X352" s="31">
        <f t="shared" si="94"/>
        <v>9.6796065834916983E-2</v>
      </c>
      <c r="Y352" s="31">
        <f t="shared" si="95"/>
        <v>-0.40201018889612156</v>
      </c>
      <c r="AA352" s="31">
        <f t="shared" si="96"/>
        <v>-0.7307395250676596</v>
      </c>
      <c r="AB352" s="31">
        <f t="shared" si="97"/>
        <v>-0.72486861376547862</v>
      </c>
      <c r="AC352" s="31">
        <f t="shared" si="98"/>
        <v>-0.83375534357887637</v>
      </c>
      <c r="AD352" s="31">
        <f t="shared" si="99"/>
        <v>-0.81779779480784276</v>
      </c>
      <c r="AE352" s="31">
        <f t="shared" si="100"/>
        <v>-0.61800724844862798</v>
      </c>
      <c r="AF352" s="31">
        <f t="shared" si="101"/>
        <v>-0.59768555980768512</v>
      </c>
      <c r="AG352" s="31"/>
      <c r="AH352">
        <v>10.01397791662566</v>
      </c>
      <c r="AJ352">
        <v>9.2737464552413162E-2</v>
      </c>
      <c r="AK352">
        <v>0</v>
      </c>
      <c r="AL352">
        <v>0.2404780157294584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9.2737464552413162E-2</v>
      </c>
      <c r="AT352">
        <v>0</v>
      </c>
      <c r="AU352">
        <v>0.2404780157294584</v>
      </c>
      <c r="AV352">
        <v>0</v>
      </c>
      <c r="AW352">
        <v>4.1709069095888E-2</v>
      </c>
      <c r="AX352">
        <v>0.14655347955597331</v>
      </c>
      <c r="AY352">
        <v>9.8464360867453624E-2</v>
      </c>
      <c r="AZ352">
        <v>0.14655347955597331</v>
      </c>
      <c r="BB352">
        <f t="shared" si="107"/>
        <v>0.14655347955597331</v>
      </c>
    </row>
    <row r="353" spans="1:54" x14ac:dyDescent="0.3">
      <c r="A353">
        <v>21</v>
      </c>
      <c r="B353" t="s">
        <v>44</v>
      </c>
      <c r="C353" t="s">
        <v>33</v>
      </c>
      <c r="D353" t="s">
        <v>34</v>
      </c>
      <c r="F353" s="22">
        <v>0</v>
      </c>
      <c r="G353" s="22">
        <f t="shared" si="102"/>
        <v>0</v>
      </c>
      <c r="H353" s="26">
        <f t="shared" si="103"/>
        <v>0</v>
      </c>
      <c r="I353" s="38">
        <f t="shared" si="104"/>
        <v>0</v>
      </c>
      <c r="J353">
        <f t="shared" si="83"/>
        <v>1</v>
      </c>
      <c r="K353">
        <f t="shared" si="105"/>
        <v>4</v>
      </c>
      <c r="L353">
        <f t="shared" si="106"/>
        <v>0</v>
      </c>
      <c r="M353" s="31">
        <f t="shared" si="84"/>
        <v>0.18110984279274087</v>
      </c>
      <c r="N353" s="31">
        <f t="shared" si="85"/>
        <v>0.18814971086974666</v>
      </c>
      <c r="O353" s="31">
        <f t="shared" si="86"/>
        <v>-0.36127019173079433</v>
      </c>
      <c r="P353" s="31">
        <f t="shared" si="87"/>
        <v>-0.3026886047916767</v>
      </c>
      <c r="Q353" s="31">
        <f t="shared" si="88"/>
        <v>-6.1450577203858901E-2</v>
      </c>
      <c r="R353" s="31">
        <f t="shared" si="89"/>
        <v>-0.24235099691092182</v>
      </c>
      <c r="T353" s="31">
        <f t="shared" si="90"/>
        <v>-2.1399933812261032E-2</v>
      </c>
      <c r="U353" s="31">
        <f t="shared" si="91"/>
        <v>-1.8184624775276565E-2</v>
      </c>
      <c r="V353" s="31">
        <f t="shared" si="92"/>
        <v>-0.33257112481605294</v>
      </c>
      <c r="W353" s="31">
        <f t="shared" si="93"/>
        <v>-0.19223221095376752</v>
      </c>
      <c r="X353" s="31">
        <f t="shared" si="94"/>
        <v>0.39522518250920508</v>
      </c>
      <c r="Y353" s="31">
        <f t="shared" si="95"/>
        <v>0.11436773789123804</v>
      </c>
      <c r="AA353" s="31">
        <f t="shared" si="96"/>
        <v>-0.75857274814883313</v>
      </c>
      <c r="AB353" s="31">
        <f t="shared" si="97"/>
        <v>-0.75545356174217049</v>
      </c>
      <c r="AC353" s="31">
        <f t="shared" si="98"/>
        <v>-0.80648109357702658</v>
      </c>
      <c r="AD353" s="31">
        <f t="shared" si="99"/>
        <v>-0.77843381989265081</v>
      </c>
      <c r="AE353" s="31">
        <f t="shared" si="100"/>
        <v>-0.58354595681436028</v>
      </c>
      <c r="AF353" s="31">
        <f t="shared" si="101"/>
        <v>-0.31008959301756539</v>
      </c>
      <c r="AG353" s="31"/>
      <c r="AH353">
        <v>-13.225219435980311</v>
      </c>
      <c r="AJ353">
        <v>-5.0240388855887899E-2</v>
      </c>
      <c r="AK353">
        <v>2</v>
      </c>
      <c r="AL353">
        <v>5.7001514146218381E-2</v>
      </c>
      <c r="AM353">
        <v>2</v>
      </c>
      <c r="AN353">
        <v>0</v>
      </c>
      <c r="AO353">
        <v>0</v>
      </c>
      <c r="AP353">
        <v>0</v>
      </c>
      <c r="AQ353">
        <v>0</v>
      </c>
      <c r="AS353">
        <v>-5.0240388855887899E-2</v>
      </c>
      <c r="AT353">
        <v>2</v>
      </c>
      <c r="AU353">
        <v>5.7001514146218381E-2</v>
      </c>
      <c r="AV353">
        <v>2</v>
      </c>
      <c r="AW353">
        <v>-1.333192336404642E-2</v>
      </c>
      <c r="AX353">
        <v>8.9505628453601299E-2</v>
      </c>
      <c r="AY353">
        <v>-2.528492955895608E-2</v>
      </c>
      <c r="AZ353">
        <v>8.9505628453601299E-2</v>
      </c>
      <c r="BB353">
        <f t="shared" si="107"/>
        <v>8.9505628453601299E-2</v>
      </c>
    </row>
    <row r="354" spans="1:54" x14ac:dyDescent="0.3">
      <c r="A354">
        <v>21</v>
      </c>
      <c r="B354" t="s">
        <v>45</v>
      </c>
      <c r="C354" t="s">
        <v>33</v>
      </c>
      <c r="D354" t="s">
        <v>34</v>
      </c>
      <c r="F354" s="22">
        <v>0</v>
      </c>
      <c r="G354" s="22">
        <f t="shared" si="102"/>
        <v>1</v>
      </c>
      <c r="H354" s="26">
        <f t="shared" si="103"/>
        <v>0</v>
      </c>
      <c r="I354" s="38">
        <f t="shared" si="104"/>
        <v>0</v>
      </c>
      <c r="J354">
        <f t="shared" si="83"/>
        <v>1</v>
      </c>
      <c r="K354">
        <f t="shared" si="105"/>
        <v>4</v>
      </c>
      <c r="L354">
        <f t="shared" si="106"/>
        <v>0</v>
      </c>
      <c r="M354" s="31">
        <f t="shared" si="84"/>
        <v>-0.48232147269780834</v>
      </c>
      <c r="N354" s="31">
        <f t="shared" si="85"/>
        <v>-0.47765109077296991</v>
      </c>
      <c r="O354" s="31">
        <f t="shared" si="86"/>
        <v>-0.89231060157434983</v>
      </c>
      <c r="P354" s="31">
        <f t="shared" si="87"/>
        <v>-0.88611157893860382</v>
      </c>
      <c r="Q354" s="31">
        <f t="shared" si="88"/>
        <v>-0.30000666540060483</v>
      </c>
      <c r="R354" s="31">
        <f t="shared" si="89"/>
        <v>-0.93822658838142892</v>
      </c>
      <c r="T354" s="31">
        <f t="shared" si="90"/>
        <v>-0.42313740751157813</v>
      </c>
      <c r="U354" s="31">
        <f t="shared" si="91"/>
        <v>-0.41954913452975395</v>
      </c>
      <c r="V354" s="31">
        <f t="shared" si="92"/>
        <v>-0.71903209602381846</v>
      </c>
      <c r="W354" s="31">
        <f t="shared" si="93"/>
        <v>-0.56454848379904576</v>
      </c>
      <c r="X354" s="31">
        <f t="shared" si="94"/>
        <v>-0.15721318562618644</v>
      </c>
      <c r="Y354" s="31">
        <f t="shared" si="95"/>
        <v>-0.758331523887533</v>
      </c>
      <c r="AA354" s="31">
        <f t="shared" si="96"/>
        <v>-0.80313507513937643</v>
      </c>
      <c r="AB354" s="31">
        <f t="shared" si="97"/>
        <v>-0.80193980979300339</v>
      </c>
      <c r="AC354" s="31">
        <f t="shared" si="98"/>
        <v>-0.8927732415224503</v>
      </c>
      <c r="AD354" s="31">
        <f t="shared" si="99"/>
        <v>-0.86614788399983444</v>
      </c>
      <c r="AE354" s="31">
        <f t="shared" si="100"/>
        <v>-0.68873461110812884</v>
      </c>
      <c r="AF354" s="31">
        <f t="shared" si="101"/>
        <v>-0.8691146009804559</v>
      </c>
      <c r="AG354" s="31"/>
      <c r="AH354">
        <v>36.156430383649543</v>
      </c>
      <c r="AJ354">
        <v>0.13361536958766429</v>
      </c>
      <c r="AK354">
        <v>4</v>
      </c>
      <c r="AL354">
        <v>0.97628030636398011</v>
      </c>
      <c r="AM354">
        <v>4</v>
      </c>
      <c r="AN354">
        <v>0</v>
      </c>
      <c r="AO354">
        <v>0</v>
      </c>
      <c r="AP354">
        <v>0</v>
      </c>
      <c r="AQ354">
        <v>0</v>
      </c>
      <c r="AS354">
        <v>0.13361536958766429</v>
      </c>
      <c r="AT354">
        <v>4</v>
      </c>
      <c r="AU354">
        <v>0.97628030636398011</v>
      </c>
      <c r="AV354">
        <v>4</v>
      </c>
      <c r="AW354">
        <v>4.8628170028648783E-2</v>
      </c>
      <c r="AX354">
        <v>0.23808717767835699</v>
      </c>
      <c r="AY354">
        <v>0.1244732004077663</v>
      </c>
      <c r="AZ354">
        <v>0.23808717767835699</v>
      </c>
      <c r="BB354">
        <f t="shared" si="107"/>
        <v>0.23808717767835699</v>
      </c>
    </row>
    <row r="355" spans="1:54" x14ac:dyDescent="0.3">
      <c r="A355">
        <v>21</v>
      </c>
      <c r="B355" t="s">
        <v>46</v>
      </c>
      <c r="C355" t="s">
        <v>33</v>
      </c>
      <c r="D355" t="s">
        <v>34</v>
      </c>
      <c r="F355" s="22">
        <v>0</v>
      </c>
      <c r="G355" s="22">
        <f t="shared" si="102"/>
        <v>0</v>
      </c>
      <c r="H355" s="26">
        <f t="shared" si="103"/>
        <v>0</v>
      </c>
      <c r="I355" s="38">
        <f t="shared" si="104"/>
        <v>0</v>
      </c>
      <c r="J355">
        <f t="shared" si="83"/>
        <v>1</v>
      </c>
      <c r="K355">
        <f t="shared" si="105"/>
        <v>4</v>
      </c>
      <c r="L355">
        <f t="shared" si="106"/>
        <v>0</v>
      </c>
      <c r="M355" s="31">
        <f t="shared" si="84"/>
        <v>-0.26777977023372257</v>
      </c>
      <c r="N355" s="31">
        <f t="shared" si="85"/>
        <v>-0.25124264308302618</v>
      </c>
      <c r="O355" s="31">
        <f t="shared" si="86"/>
        <v>-0.70189117695930958</v>
      </c>
      <c r="P355" s="31">
        <f t="shared" si="87"/>
        <v>-0.59205735918863722</v>
      </c>
      <c r="Q355" s="31">
        <f t="shared" si="88"/>
        <v>-0.20640368574824669</v>
      </c>
      <c r="R355" s="31">
        <f t="shared" si="89"/>
        <v>-0.65567302098403502</v>
      </c>
      <c r="T355" s="31">
        <f t="shared" si="90"/>
        <v>-0.35225871466897629</v>
      </c>
      <c r="U355" s="31">
        <f t="shared" si="91"/>
        <v>-0.34124245059267155</v>
      </c>
      <c r="V355" s="31">
        <f t="shared" si="92"/>
        <v>-0.45272466579247556</v>
      </c>
      <c r="W355" s="31">
        <f t="shared" si="93"/>
        <v>-0.45477089187715714</v>
      </c>
      <c r="X355" s="31">
        <f t="shared" si="94"/>
        <v>7.9913200286849867E-2</v>
      </c>
      <c r="Y355" s="31">
        <f t="shared" si="95"/>
        <v>-0.17019828881899796</v>
      </c>
      <c r="AA355" s="31">
        <f t="shared" si="96"/>
        <v>-0.77563643418187167</v>
      </c>
      <c r="AB355" s="31">
        <f t="shared" si="97"/>
        <v>-0.7677336115689366</v>
      </c>
      <c r="AC355" s="31">
        <f t="shared" si="98"/>
        <v>-0.80841151220904395</v>
      </c>
      <c r="AD355" s="31">
        <f t="shared" si="99"/>
        <v>-0.8125215414248963</v>
      </c>
      <c r="AE355" s="31">
        <f t="shared" si="100"/>
        <v>-0.60788078759380326</v>
      </c>
      <c r="AF355" s="31">
        <f t="shared" si="101"/>
        <v>-0.43234319425443568</v>
      </c>
      <c r="AG355" s="31"/>
      <c r="AH355">
        <v>-5.760638833173152</v>
      </c>
      <c r="AJ355">
        <v>9.1118293891139124E-2</v>
      </c>
      <c r="AK355">
        <v>2</v>
      </c>
      <c r="AL355">
        <v>0.67880077648830317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9.1118293891139124E-2</v>
      </c>
      <c r="AT355">
        <v>2</v>
      </c>
      <c r="AU355">
        <v>0.67880077648830317</v>
      </c>
      <c r="AV355">
        <v>2</v>
      </c>
      <c r="AW355">
        <v>5.8370089355622462E-2</v>
      </c>
      <c r="AX355">
        <v>0.11627095377051599</v>
      </c>
      <c r="AY355">
        <v>0.14856108550578301</v>
      </c>
      <c r="AZ355">
        <v>0.11627095377051599</v>
      </c>
      <c r="BB355">
        <f t="shared" si="107"/>
        <v>0.11627095377051599</v>
      </c>
    </row>
    <row r="356" spans="1:54" x14ac:dyDescent="0.3">
      <c r="A356">
        <v>21</v>
      </c>
      <c r="B356" t="s">
        <v>47</v>
      </c>
      <c r="C356" t="s">
        <v>33</v>
      </c>
      <c r="D356" t="s">
        <v>34</v>
      </c>
      <c r="F356" s="22">
        <v>0</v>
      </c>
      <c r="G356" s="22">
        <f t="shared" si="102"/>
        <v>1</v>
      </c>
      <c r="H356" s="26">
        <f t="shared" si="103"/>
        <v>0</v>
      </c>
      <c r="I356" s="38">
        <f t="shared" si="104"/>
        <v>1</v>
      </c>
      <c r="J356">
        <f t="shared" si="83"/>
        <v>0</v>
      </c>
      <c r="K356">
        <f t="shared" si="105"/>
        <v>4</v>
      </c>
      <c r="L356">
        <f t="shared" si="106"/>
        <v>0</v>
      </c>
      <c r="M356" s="31">
        <f t="shared" si="84"/>
        <v>0.95088003947163702</v>
      </c>
      <c r="N356" s="31">
        <f t="shared" si="85"/>
        <v>0.94867727977504857</v>
      </c>
      <c r="O356" s="31">
        <f t="shared" si="86"/>
        <v>0.40618726857368287</v>
      </c>
      <c r="P356" s="31">
        <f t="shared" si="87"/>
        <v>0.51321662694471437</v>
      </c>
      <c r="Q356" s="31">
        <f t="shared" si="88"/>
        <v>0.15553212933864416</v>
      </c>
      <c r="R356" s="31">
        <f t="shared" si="89"/>
        <v>-0.32905635301264602</v>
      </c>
      <c r="T356" s="31">
        <f t="shared" si="90"/>
        <v>0.34069192919144858</v>
      </c>
      <c r="U356" s="31">
        <f t="shared" si="91"/>
        <v>0.34078266966949311</v>
      </c>
      <c r="V356" s="31">
        <f t="shared" si="92"/>
        <v>0.11243334498603109</v>
      </c>
      <c r="W356" s="31">
        <f t="shared" si="93"/>
        <v>0.17978490561603655</v>
      </c>
      <c r="X356" s="31">
        <f t="shared" si="94"/>
        <v>1.1487077289883936</v>
      </c>
      <c r="Y356" s="31">
        <f t="shared" si="95"/>
        <v>0.47292275640847431</v>
      </c>
      <c r="AA356" s="31">
        <f t="shared" si="96"/>
        <v>-0.57716672944404823</v>
      </c>
      <c r="AB356" s="31">
        <f t="shared" si="97"/>
        <v>-0.57800314849195289</v>
      </c>
      <c r="AC356" s="31">
        <f t="shared" si="98"/>
        <v>-0.61047293469218011</v>
      </c>
      <c r="AD356" s="31">
        <f t="shared" si="99"/>
        <v>-0.61459247529507333</v>
      </c>
      <c r="AE356" s="31">
        <f t="shared" si="100"/>
        <v>-0.45575329607298076</v>
      </c>
      <c r="AF356" s="31">
        <f t="shared" si="101"/>
        <v>4.5390629300520527E-2</v>
      </c>
      <c r="AG356" s="31"/>
      <c r="AH356">
        <v>-8.6183148759670853</v>
      </c>
      <c r="AJ356">
        <v>-9.2737464552413162E-2</v>
      </c>
      <c r="AK356">
        <v>0</v>
      </c>
      <c r="AL356">
        <v>-0.2404780157294584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-9.2737464552413162E-2</v>
      </c>
      <c r="AT356">
        <v>0</v>
      </c>
      <c r="AU356">
        <v>-0.2404780157294584</v>
      </c>
      <c r="AV356">
        <v>0</v>
      </c>
      <c r="AW356">
        <v>-4.9397464067393003E-2</v>
      </c>
      <c r="AX356">
        <v>-0.12790195555663891</v>
      </c>
      <c r="AY356">
        <v>-0.116361710009761</v>
      </c>
      <c r="AZ356">
        <v>-0.12790195555663891</v>
      </c>
      <c r="BB356">
        <f t="shared" si="107"/>
        <v>-0.12790195555663891</v>
      </c>
    </row>
    <row r="357" spans="1:54" x14ac:dyDescent="0.3">
      <c r="A357">
        <v>21</v>
      </c>
      <c r="B357" t="s">
        <v>48</v>
      </c>
      <c r="C357" t="s">
        <v>33</v>
      </c>
      <c r="D357" t="s">
        <v>34</v>
      </c>
      <c r="F357" s="22">
        <v>0</v>
      </c>
      <c r="G357" s="22">
        <f t="shared" si="102"/>
        <v>1</v>
      </c>
      <c r="H357" s="26">
        <f t="shared" si="103"/>
        <v>0</v>
      </c>
      <c r="I357" s="38">
        <f t="shared" si="104"/>
        <v>1</v>
      </c>
      <c r="J357">
        <f t="shared" si="83"/>
        <v>0</v>
      </c>
      <c r="K357">
        <f t="shared" si="105"/>
        <v>4</v>
      </c>
      <c r="L357">
        <f t="shared" si="106"/>
        <v>0</v>
      </c>
      <c r="M357" s="31">
        <f t="shared" si="84"/>
        <v>-0.39731030572401815</v>
      </c>
      <c r="N357" s="31">
        <f t="shared" si="85"/>
        <v>-0.39102154929955668</v>
      </c>
      <c r="O357" s="31">
        <f t="shared" si="86"/>
        <v>-0.79135113089433018</v>
      </c>
      <c r="P357" s="31">
        <f t="shared" si="87"/>
        <v>-0.76677353650622926</v>
      </c>
      <c r="Q357" s="31">
        <f t="shared" si="88"/>
        <v>-0.24278229760170761</v>
      </c>
      <c r="R357" s="31">
        <f t="shared" si="89"/>
        <v>-0.48748445562724563</v>
      </c>
      <c r="T357" s="31">
        <f t="shared" si="90"/>
        <v>-0.40161460387201087</v>
      </c>
      <c r="U357" s="31">
        <f t="shared" si="91"/>
        <v>-0.39682393702796231</v>
      </c>
      <c r="V357" s="31">
        <f t="shared" si="92"/>
        <v>-0.66334605746101194</v>
      </c>
      <c r="W357" s="31">
        <f t="shared" si="93"/>
        <v>-0.52025476015680094</v>
      </c>
      <c r="X357" s="31">
        <f t="shared" si="94"/>
        <v>-5.9648109386759877E-3</v>
      </c>
      <c r="Y357" s="31">
        <f t="shared" si="95"/>
        <v>-7.9517236362805693E-2</v>
      </c>
      <c r="AA357" s="31">
        <f t="shared" si="96"/>
        <v>-0.84401758448107922</v>
      </c>
      <c r="AB357" s="31">
        <f t="shared" si="97"/>
        <v>-0.84023248729830491</v>
      </c>
      <c r="AC357" s="31">
        <f t="shared" si="98"/>
        <v>-0.90267435606312951</v>
      </c>
      <c r="AD357" s="31">
        <f t="shared" si="99"/>
        <v>-0.87364996208408441</v>
      </c>
      <c r="AE357" s="31">
        <f t="shared" si="100"/>
        <v>-0.65132646909684599</v>
      </c>
      <c r="AF357" s="31">
        <f t="shared" si="101"/>
        <v>-0.46273108314008654</v>
      </c>
      <c r="AG357" s="31"/>
      <c r="AH357">
        <v>-13.58901205289356</v>
      </c>
      <c r="AJ357">
        <v>5.0240388855887899E-2</v>
      </c>
      <c r="AK357">
        <v>-2</v>
      </c>
      <c r="AL357">
        <v>-5.7001514146218381E-2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5.0240388855887899E-2</v>
      </c>
      <c r="AT357">
        <v>-2</v>
      </c>
      <c r="AU357">
        <v>-5.7001514146218381E-2</v>
      </c>
      <c r="AV357">
        <v>-2</v>
      </c>
      <c r="AW357">
        <v>3.5592111932549977E-2</v>
      </c>
      <c r="AX357">
        <v>-5.8564036138107199E-2</v>
      </c>
      <c r="AY357">
        <v>8.0190472762162332E-2</v>
      </c>
      <c r="AZ357">
        <v>-5.8564036138107199E-2</v>
      </c>
      <c r="BB357">
        <f t="shared" si="107"/>
        <v>-5.8564036138107199E-2</v>
      </c>
    </row>
    <row r="358" spans="1:54" x14ac:dyDescent="0.3">
      <c r="A358">
        <v>21</v>
      </c>
      <c r="B358" t="s">
        <v>49</v>
      </c>
      <c r="C358" t="s">
        <v>33</v>
      </c>
      <c r="D358" t="s">
        <v>34</v>
      </c>
      <c r="F358" s="22">
        <v>0</v>
      </c>
      <c r="G358" s="22">
        <f t="shared" si="102"/>
        <v>0</v>
      </c>
      <c r="H358" s="26">
        <f t="shared" si="103"/>
        <v>1</v>
      </c>
      <c r="I358" s="38">
        <f t="shared" si="104"/>
        <v>1</v>
      </c>
      <c r="J358">
        <f t="shared" si="83"/>
        <v>0</v>
      </c>
      <c r="K358">
        <f t="shared" si="105"/>
        <v>4</v>
      </c>
      <c r="L358">
        <f t="shared" si="106"/>
        <v>4</v>
      </c>
      <c r="M358" s="31">
        <f t="shared" si="84"/>
        <v>1.7800726977358108</v>
      </c>
      <c r="N358" s="31">
        <f t="shared" si="85"/>
        <v>1.7808569397908418</v>
      </c>
      <c r="O358" s="31">
        <f t="shared" si="86"/>
        <v>0.72288169168282135</v>
      </c>
      <c r="P358" s="31">
        <f t="shared" si="87"/>
        <v>0.46616697404234142</v>
      </c>
      <c r="Q358" s="31">
        <f t="shared" si="88"/>
        <v>-2.2734801179809205E-2</v>
      </c>
      <c r="R358" s="31">
        <f t="shared" si="89"/>
        <v>167.87187461510041</v>
      </c>
      <c r="T358" s="31">
        <f t="shared" si="90"/>
        <v>1.2154864551360138</v>
      </c>
      <c r="U358" s="31">
        <f t="shared" si="91"/>
        <v>1.2134740410420872</v>
      </c>
      <c r="V358" s="31">
        <f t="shared" si="92"/>
        <v>0.80284768758117664</v>
      </c>
      <c r="W358" s="31">
        <f t="shared" si="93"/>
        <v>0.35124802062795246</v>
      </c>
      <c r="X358" s="31">
        <f t="shared" si="94"/>
        <v>0.6533536141677202</v>
      </c>
      <c r="Y358" s="31">
        <f t="shared" si="95"/>
        <v>59.717033287309803</v>
      </c>
      <c r="AA358" s="31">
        <f t="shared" si="96"/>
        <v>-0.41447038770445055</v>
      </c>
      <c r="AB358" s="31">
        <f t="shared" si="97"/>
        <v>-0.42078103386629606</v>
      </c>
      <c r="AC358" s="31">
        <f t="shared" si="98"/>
        <v>-0.41817789295183</v>
      </c>
      <c r="AD358" s="31">
        <f t="shared" si="99"/>
        <v>-0.64476553948583626</v>
      </c>
      <c r="AE358" s="31">
        <f t="shared" si="100"/>
        <v>-0.54598415468201988</v>
      </c>
      <c r="AF358" s="31">
        <f t="shared" si="101"/>
        <v>24.645345644530156</v>
      </c>
      <c r="AG358" s="31"/>
      <c r="AH358">
        <v>8.9718803525277977</v>
      </c>
      <c r="AJ358">
        <v>-0.13361536958766429</v>
      </c>
      <c r="AK358">
        <v>-4</v>
      </c>
      <c r="AL358">
        <v>-0.97628030636398011</v>
      </c>
      <c r="AM358">
        <v>-4</v>
      </c>
      <c r="AN358">
        <v>0</v>
      </c>
      <c r="AO358">
        <v>0</v>
      </c>
      <c r="AP358">
        <v>0</v>
      </c>
      <c r="AQ358">
        <v>0</v>
      </c>
      <c r="AS358">
        <v>-0.13361536958766429</v>
      </c>
      <c r="AT358">
        <v>-4</v>
      </c>
      <c r="AU358">
        <v>-0.97628030636398011</v>
      </c>
      <c r="AV358">
        <v>-4</v>
      </c>
      <c r="AW358">
        <v>-8.6747235087464E-2</v>
      </c>
      <c r="AX358">
        <v>-0.35233006178009058</v>
      </c>
      <c r="AY358">
        <v>-0.22174051681428061</v>
      </c>
      <c r="AZ358">
        <v>-0.35233006178009058</v>
      </c>
      <c r="BB358">
        <f t="shared" si="107"/>
        <v>-0.35233006178009058</v>
      </c>
    </row>
    <row r="359" spans="1:54" x14ac:dyDescent="0.3">
      <c r="A359">
        <v>22</v>
      </c>
      <c r="B359" t="s">
        <v>50</v>
      </c>
      <c r="C359" t="s">
        <v>51</v>
      </c>
      <c r="D359" t="s">
        <v>52</v>
      </c>
      <c r="F359" s="22">
        <v>0</v>
      </c>
      <c r="G359" s="22">
        <f t="shared" si="102"/>
        <v>0</v>
      </c>
      <c r="H359" s="26">
        <f t="shared" si="103"/>
        <v>0</v>
      </c>
      <c r="I359" s="38">
        <f t="shared" si="104"/>
        <v>1</v>
      </c>
      <c r="J359">
        <f t="shared" si="83"/>
        <v>0</v>
      </c>
      <c r="K359">
        <f t="shared" si="105"/>
        <v>3</v>
      </c>
      <c r="L359">
        <f t="shared" si="106"/>
        <v>0</v>
      </c>
      <c r="M359" s="31">
        <f t="shared" si="84"/>
        <v>-0.20057341123428504</v>
      </c>
      <c r="N359" s="31">
        <f t="shared" si="85"/>
        <v>-0.19064464875256978</v>
      </c>
      <c r="O359" s="31">
        <f t="shared" si="86"/>
        <v>-0.17645499619387223</v>
      </c>
      <c r="P359" s="31">
        <f t="shared" si="87"/>
        <v>-0.4210215856541511</v>
      </c>
      <c r="Q359" s="31">
        <f t="shared" si="88"/>
        <v>-0.24074101432900732</v>
      </c>
      <c r="R359" s="31">
        <f t="shared" si="89"/>
        <v>-0.29486188529005813</v>
      </c>
      <c r="T359" s="31">
        <f t="shared" si="90"/>
        <v>-0.2560349675698555</v>
      </c>
      <c r="U359" s="31">
        <f t="shared" si="91"/>
        <v>-0.24644985133936806</v>
      </c>
      <c r="V359" s="31">
        <f t="shared" si="92"/>
        <v>-0.16397977133897587</v>
      </c>
      <c r="W359" s="31">
        <f t="shared" si="93"/>
        <v>-0.39851499084862152</v>
      </c>
      <c r="X359" s="31">
        <f t="shared" si="94"/>
        <v>-7.9559019990634333E-2</v>
      </c>
      <c r="Y359" s="31">
        <f t="shared" si="95"/>
        <v>-1.6340557586743815E-2</v>
      </c>
      <c r="AA359" s="31">
        <f t="shared" si="96"/>
        <v>-0.74858725975407614</v>
      </c>
      <c r="AB359" s="31">
        <f t="shared" si="97"/>
        <v>-0.74155822467790133</v>
      </c>
      <c r="AC359" s="31">
        <f t="shared" si="98"/>
        <v>-0.69878955504274498</v>
      </c>
      <c r="AD359" s="31">
        <f t="shared" si="99"/>
        <v>-0.8098602859772398</v>
      </c>
      <c r="AE359" s="31">
        <f t="shared" si="100"/>
        <v>-0.58427183338583466</v>
      </c>
      <c r="AF359" s="31">
        <f t="shared" si="101"/>
        <v>-0.47331149961567925</v>
      </c>
      <c r="AG359" s="31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0.562293708151134</v>
      </c>
      <c r="AO359">
        <v>12</v>
      </c>
      <c r="AP359">
        <v>0</v>
      </c>
      <c r="AQ359">
        <v>12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-3.3666473329318457E-2</v>
      </c>
      <c r="AX359">
        <v>-1.42142570495999E-2</v>
      </c>
      <c r="AY359">
        <v>5.0514236612437609</v>
      </c>
      <c r="AZ359">
        <v>-1.42142570495999E-2</v>
      </c>
      <c r="BB359">
        <f t="shared" si="107"/>
        <v>-1.42142570495999E-2</v>
      </c>
    </row>
    <row r="360" spans="1:54" x14ac:dyDescent="0.3">
      <c r="A360">
        <v>22</v>
      </c>
      <c r="B360" t="s">
        <v>53</v>
      </c>
      <c r="C360" t="s">
        <v>51</v>
      </c>
      <c r="D360" t="s">
        <v>52</v>
      </c>
      <c r="F360" s="22">
        <v>0</v>
      </c>
      <c r="G360" s="22">
        <f t="shared" si="102"/>
        <v>1</v>
      </c>
      <c r="H360" s="26">
        <f t="shared" si="103"/>
        <v>1</v>
      </c>
      <c r="I360" s="38">
        <f t="shared" si="104"/>
        <v>0</v>
      </c>
      <c r="J360">
        <f t="shared" si="83"/>
        <v>1</v>
      </c>
      <c r="K360">
        <f t="shared" si="105"/>
        <v>3</v>
      </c>
      <c r="L360">
        <f t="shared" si="106"/>
        <v>3</v>
      </c>
      <c r="M360" s="31">
        <f t="shared" si="84"/>
        <v>-0.34383259996595067</v>
      </c>
      <c r="N360" s="31">
        <f t="shared" si="85"/>
        <v>-0.34215215331043103</v>
      </c>
      <c r="O360" s="31">
        <f t="shared" si="86"/>
        <v>-0.56117135305170396</v>
      </c>
      <c r="P360" s="31">
        <f t="shared" si="87"/>
        <v>-0.90864442154144487</v>
      </c>
      <c r="Q360" s="31">
        <f t="shared" si="88"/>
        <v>-0.26211932460431486</v>
      </c>
      <c r="R360" s="31">
        <f t="shared" si="89"/>
        <v>-0.93000583609466625</v>
      </c>
      <c r="T360" s="31">
        <f t="shared" si="90"/>
        <v>-0.19389585226529238</v>
      </c>
      <c r="U360" s="31">
        <f t="shared" si="91"/>
        <v>-0.2038317294825403</v>
      </c>
      <c r="V360" s="31">
        <f t="shared" si="92"/>
        <v>-0.28549191036865723</v>
      </c>
      <c r="W360" s="31">
        <f t="shared" si="93"/>
        <v>-0.36444715882308004</v>
      </c>
      <c r="X360" s="31">
        <f t="shared" si="94"/>
        <v>-0.11591171266464366</v>
      </c>
      <c r="Y360" s="31">
        <f t="shared" si="95"/>
        <v>-0.78483612515655854</v>
      </c>
      <c r="AA360" s="31">
        <f t="shared" si="96"/>
        <v>-0.60318701440168876</v>
      </c>
      <c r="AB360" s="31">
        <f t="shared" si="97"/>
        <v>-0.61393791889233529</v>
      </c>
      <c r="AC360" s="31">
        <f t="shared" si="98"/>
        <v>-0.65422817302648106</v>
      </c>
      <c r="AD360" s="31">
        <f t="shared" si="99"/>
        <v>-0.52961120313273746</v>
      </c>
      <c r="AE360" s="31">
        <f t="shared" si="100"/>
        <v>-0.60410760306460209</v>
      </c>
      <c r="AF360" s="31">
        <f t="shared" si="101"/>
        <v>-0.84018736072989531</v>
      </c>
      <c r="AG360" s="31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-0.562293708151134</v>
      </c>
      <c r="AO360">
        <v>-12</v>
      </c>
      <c r="AP360">
        <v>0</v>
      </c>
      <c r="AQ360">
        <v>-12</v>
      </c>
      <c r="AS360">
        <v>0.72799238287099821</v>
      </c>
      <c r="AT360">
        <v>4</v>
      </c>
      <c r="AU360">
        <v>-1.5499807887209369</v>
      </c>
      <c r="AV360">
        <v>4</v>
      </c>
      <c r="AW360">
        <v>9.6908998658839146E-2</v>
      </c>
      <c r="AX360">
        <v>0.1343779946496001</v>
      </c>
      <c r="AY360">
        <v>-6.1624860829862147</v>
      </c>
      <c r="AZ360">
        <v>0.1343779946496001</v>
      </c>
      <c r="BB360">
        <f t="shared" si="107"/>
        <v>0.1343779946496001</v>
      </c>
    </row>
    <row r="361" spans="1:54" x14ac:dyDescent="0.3">
      <c r="A361">
        <v>22</v>
      </c>
      <c r="B361" t="s">
        <v>54</v>
      </c>
      <c r="C361" t="s">
        <v>51</v>
      </c>
      <c r="D361" t="s">
        <v>52</v>
      </c>
      <c r="F361" s="22">
        <v>0</v>
      </c>
      <c r="G361" s="22">
        <f t="shared" si="102"/>
        <v>1</v>
      </c>
      <c r="H361" s="26">
        <f t="shared" si="103"/>
        <v>0</v>
      </c>
      <c r="I361" s="38">
        <f t="shared" si="104"/>
        <v>1</v>
      </c>
      <c r="J361">
        <f t="shared" si="83"/>
        <v>0</v>
      </c>
      <c r="K361">
        <f t="shared" si="105"/>
        <v>3</v>
      </c>
      <c r="L361">
        <f t="shared" si="106"/>
        <v>0</v>
      </c>
      <c r="M361" s="31">
        <f t="shared" si="84"/>
        <v>0.1168808511786988</v>
      </c>
      <c r="N361" s="31">
        <f t="shared" si="85"/>
        <v>0.12554822881464756</v>
      </c>
      <c r="O361" s="31">
        <f t="shared" si="86"/>
        <v>-7.1323236699183779E-2</v>
      </c>
      <c r="P361" s="31">
        <f t="shared" si="87"/>
        <v>6.0662901893108044E-2</v>
      </c>
      <c r="Q361" s="31">
        <f t="shared" si="88"/>
        <v>-1.1743180128809084E-2</v>
      </c>
      <c r="R361" s="31">
        <f t="shared" si="89"/>
        <v>-0.11580249130823239</v>
      </c>
      <c r="T361" s="31">
        <f t="shared" si="90"/>
        <v>-2.6550185537772556E-2</v>
      </c>
      <c r="U361" s="31">
        <f t="shared" si="91"/>
        <v>-2.2851211194118298E-2</v>
      </c>
      <c r="V361" s="31">
        <f t="shared" si="92"/>
        <v>-0.14554062834864886</v>
      </c>
      <c r="W361" s="31">
        <f t="shared" si="93"/>
        <v>-3.643128967024007E-2</v>
      </c>
      <c r="X361" s="31">
        <f t="shared" si="94"/>
        <v>0.2771771901803689</v>
      </c>
      <c r="Y361" s="31">
        <f t="shared" si="95"/>
        <v>0.15648535036469696</v>
      </c>
      <c r="AA361" s="31">
        <f t="shared" si="96"/>
        <v>-0.69932936477744867</v>
      </c>
      <c r="AB361" s="31">
        <f t="shared" si="97"/>
        <v>-0.69543176051404776</v>
      </c>
      <c r="AC361" s="31">
        <f t="shared" si="98"/>
        <v>-0.70519252449390013</v>
      </c>
      <c r="AD361" s="31">
        <f t="shared" si="99"/>
        <v>-0.70169103603163174</v>
      </c>
      <c r="AE361" s="31">
        <f t="shared" si="100"/>
        <v>-0.55295772476926119</v>
      </c>
      <c r="AF361" s="31">
        <f t="shared" si="101"/>
        <v>-0.3482546966074806</v>
      </c>
      <c r="AG361" s="31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-0.21101583172308289</v>
      </c>
      <c r="AO361">
        <v>-4</v>
      </c>
      <c r="AP361">
        <v>0</v>
      </c>
      <c r="AQ361">
        <v>-4</v>
      </c>
      <c r="AS361">
        <v>-1.9125304652966021E-2</v>
      </c>
      <c r="AT361">
        <v>0</v>
      </c>
      <c r="AU361">
        <v>-1.5499807887209369</v>
      </c>
      <c r="AV361">
        <v>0</v>
      </c>
      <c r="AW361">
        <v>-1.9998302472988502E-2</v>
      </c>
      <c r="AX361">
        <v>-3.4914852864000097E-2</v>
      </c>
      <c r="AY361">
        <v>5.0239775382313461</v>
      </c>
      <c r="AZ361">
        <v>-3.4914852864000097E-2</v>
      </c>
      <c r="BB361">
        <f t="shared" si="107"/>
        <v>-3.4914852864000097E-2</v>
      </c>
    </row>
    <row r="362" spans="1:54" x14ac:dyDescent="0.3">
      <c r="A362">
        <v>22</v>
      </c>
      <c r="B362" t="s">
        <v>55</v>
      </c>
      <c r="C362" t="s">
        <v>51</v>
      </c>
      <c r="D362" t="s">
        <v>52</v>
      </c>
      <c r="F362" s="22">
        <v>0</v>
      </c>
      <c r="G362" s="22">
        <f t="shared" si="102"/>
        <v>0</v>
      </c>
      <c r="H362" s="26">
        <f t="shared" si="103"/>
        <v>0</v>
      </c>
      <c r="I362" s="38">
        <f t="shared" si="104"/>
        <v>1</v>
      </c>
      <c r="J362">
        <f t="shared" si="83"/>
        <v>0</v>
      </c>
      <c r="K362">
        <f t="shared" si="105"/>
        <v>3</v>
      </c>
      <c r="L362">
        <f t="shared" si="106"/>
        <v>0</v>
      </c>
      <c r="M362" s="31">
        <f t="shared" si="84"/>
        <v>1.0641813943300533</v>
      </c>
      <c r="N362" s="31">
        <f t="shared" si="85"/>
        <v>1.0720076363879663</v>
      </c>
      <c r="O362" s="31">
        <f t="shared" si="86"/>
        <v>-0.54975197709911028</v>
      </c>
      <c r="P362" s="31">
        <f t="shared" si="87"/>
        <v>0.63241164796580418</v>
      </c>
      <c r="Q362" s="31">
        <f t="shared" si="88"/>
        <v>-1.8213869284734827E-2</v>
      </c>
      <c r="R362" s="31">
        <f t="shared" si="89"/>
        <v>0.2840151391559409</v>
      </c>
      <c r="T362" s="31">
        <f t="shared" si="90"/>
        <v>0.58363470116493632</v>
      </c>
      <c r="U362" s="31">
        <f t="shared" si="91"/>
        <v>0.58112822871799619</v>
      </c>
      <c r="V362" s="31">
        <f t="shared" si="92"/>
        <v>-0.37947522402408823</v>
      </c>
      <c r="W362" s="31">
        <f t="shared" si="93"/>
        <v>0.36059019571610762</v>
      </c>
      <c r="X362" s="31">
        <f t="shared" si="94"/>
        <v>0.26519941338024045</v>
      </c>
      <c r="Y362" s="31">
        <f t="shared" si="95"/>
        <v>0.15366907130851815</v>
      </c>
      <c r="AA362" s="31">
        <f t="shared" si="96"/>
        <v>-0.52430693196378531</v>
      </c>
      <c r="AB362" s="31">
        <f t="shared" si="97"/>
        <v>-0.52615308111543546</v>
      </c>
      <c r="AC362" s="31">
        <f t="shared" si="98"/>
        <v>-0.7539419721664613</v>
      </c>
      <c r="AD362" s="31">
        <f t="shared" si="99"/>
        <v>-0.57977656298158053</v>
      </c>
      <c r="AE362" s="31">
        <f t="shared" si="100"/>
        <v>-0.55736892966188722</v>
      </c>
      <c r="AF362" s="31">
        <f t="shared" si="101"/>
        <v>-0.42129158842688824</v>
      </c>
      <c r="AG362" s="31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0.21101583172308289</v>
      </c>
      <c r="AO362">
        <v>4</v>
      </c>
      <c r="AP362">
        <v>0</v>
      </c>
      <c r="AQ362">
        <v>4</v>
      </c>
      <c r="AS362">
        <v>-0.35475963916619402</v>
      </c>
      <c r="AT362">
        <v>-2</v>
      </c>
      <c r="AU362">
        <v>-3.6765820233750341</v>
      </c>
      <c r="AV362">
        <v>-2</v>
      </c>
      <c r="AW362">
        <v>-4.3244222856532059E-2</v>
      </c>
      <c r="AX362">
        <v>-8.5248884735999897E-2</v>
      </c>
      <c r="AY362">
        <v>-3.9129151164888918</v>
      </c>
      <c r="AZ362">
        <v>-8.5248884735999897E-2</v>
      </c>
      <c r="BB362">
        <f t="shared" si="107"/>
        <v>-8.5248884735999897E-2</v>
      </c>
    </row>
    <row r="363" spans="1:54" x14ac:dyDescent="0.3">
      <c r="A363">
        <v>22</v>
      </c>
      <c r="B363" t="s">
        <v>56</v>
      </c>
      <c r="C363" t="s">
        <v>51</v>
      </c>
      <c r="D363" t="s">
        <v>52</v>
      </c>
      <c r="F363" s="22">
        <v>0</v>
      </c>
      <c r="G363" s="22">
        <f t="shared" si="102"/>
        <v>1</v>
      </c>
      <c r="H363" s="26">
        <f t="shared" si="103"/>
        <v>0</v>
      </c>
      <c r="I363" s="38">
        <f t="shared" si="104"/>
        <v>1</v>
      </c>
      <c r="J363">
        <f t="shared" si="83"/>
        <v>0</v>
      </c>
      <c r="K363">
        <f t="shared" si="105"/>
        <v>3</v>
      </c>
      <c r="L363">
        <f t="shared" si="106"/>
        <v>0</v>
      </c>
      <c r="M363" s="31">
        <f t="shared" si="84"/>
        <v>1.7398093116474573</v>
      </c>
      <c r="N363" s="31">
        <f t="shared" si="85"/>
        <v>1.7719168476427738</v>
      </c>
      <c r="O363" s="31">
        <f t="shared" si="86"/>
        <v>-0.15017795998420067</v>
      </c>
      <c r="P363" s="31">
        <f t="shared" si="87"/>
        <v>1.4942516363882696</v>
      </c>
      <c r="Q363" s="31">
        <f t="shared" si="88"/>
        <v>1.1498533225941082E-2</v>
      </c>
      <c r="R363" s="31">
        <f t="shared" si="89"/>
        <v>0.64533862198209468</v>
      </c>
      <c r="T363" s="31">
        <f t="shared" si="90"/>
        <v>0.91478906955143402</v>
      </c>
      <c r="U363" s="31">
        <f t="shared" si="91"/>
        <v>0.90367293471578425</v>
      </c>
      <c r="V363" s="31">
        <f t="shared" si="92"/>
        <v>-0.31573639453790325</v>
      </c>
      <c r="W363" s="31">
        <f t="shared" si="93"/>
        <v>0.99190078538902404</v>
      </c>
      <c r="X363" s="31">
        <f t="shared" si="94"/>
        <v>0.31621052535512367</v>
      </c>
      <c r="Y363" s="31">
        <f t="shared" si="95"/>
        <v>0.18946237538967958</v>
      </c>
      <c r="AA363" s="31">
        <f t="shared" si="96"/>
        <v>-0.44535779126049369</v>
      </c>
      <c r="AB363" s="31">
        <f t="shared" si="97"/>
        <v>-0.44760844314154435</v>
      </c>
      <c r="AC363" s="31">
        <f t="shared" si="98"/>
        <v>-0.74163952129406352</v>
      </c>
      <c r="AD363" s="31">
        <f t="shared" si="99"/>
        <v>-0.39987376231043459</v>
      </c>
      <c r="AE363" s="31">
        <f t="shared" si="100"/>
        <v>-0.55034102850932898</v>
      </c>
      <c r="AF363" s="31">
        <f t="shared" si="101"/>
        <v>-0.5057212949190143</v>
      </c>
      <c r="AG363" s="31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0.21101583172308289</v>
      </c>
      <c r="AO363">
        <v>4</v>
      </c>
      <c r="AP363">
        <v>0</v>
      </c>
      <c r="AQ363">
        <v>4</v>
      </c>
      <c r="AS363">
        <v>-0.35475963916619402</v>
      </c>
      <c r="AT363">
        <v>-2</v>
      </c>
      <c r="AU363">
        <v>-3.6765820233750341</v>
      </c>
      <c r="AV363">
        <v>-2</v>
      </c>
      <c r="AW363">
        <v>-4.3244222856532059E-2</v>
      </c>
      <c r="AX363">
        <v>-8.5248884735999897E-2</v>
      </c>
      <c r="AY363">
        <v>-3.9129151164888918</v>
      </c>
      <c r="AZ363">
        <v>-8.5248884735999897E-2</v>
      </c>
      <c r="BB363">
        <f t="shared" si="107"/>
        <v>-8.5248884735999897E-2</v>
      </c>
    </row>
    <row r="364" spans="1:54" x14ac:dyDescent="0.3">
      <c r="A364">
        <v>22</v>
      </c>
      <c r="B364" t="s">
        <v>57</v>
      </c>
      <c r="C364" t="s">
        <v>51</v>
      </c>
      <c r="D364" t="s">
        <v>52</v>
      </c>
      <c r="F364" s="22">
        <v>0</v>
      </c>
      <c r="G364" s="22">
        <f t="shared" si="102"/>
        <v>0</v>
      </c>
      <c r="H364" s="26">
        <f t="shared" si="103"/>
        <v>0</v>
      </c>
      <c r="I364" s="38">
        <f t="shared" si="104"/>
        <v>1</v>
      </c>
      <c r="J364">
        <f t="shared" si="83"/>
        <v>0</v>
      </c>
      <c r="K364">
        <f t="shared" si="105"/>
        <v>3</v>
      </c>
      <c r="L364">
        <f t="shared" si="106"/>
        <v>0</v>
      </c>
      <c r="M364" s="31">
        <f t="shared" si="84"/>
        <v>-0.18386570920338136</v>
      </c>
      <c r="N364" s="31">
        <f t="shared" si="85"/>
        <v>-0.18625336809531806</v>
      </c>
      <c r="O364" s="31">
        <f t="shared" si="86"/>
        <v>-0.60638903739213523</v>
      </c>
      <c r="P364" s="31">
        <f t="shared" si="87"/>
        <v>-0.66323766047855248</v>
      </c>
      <c r="Q364" s="31">
        <f t="shared" si="88"/>
        <v>8.1857072220736116E-3</v>
      </c>
      <c r="R364" s="31">
        <f t="shared" si="89"/>
        <v>-0.71657503483671625</v>
      </c>
      <c r="T364" s="31">
        <f t="shared" si="90"/>
        <v>-0.23940093522857342</v>
      </c>
      <c r="U364" s="31">
        <f t="shared" si="91"/>
        <v>-0.23829422518512039</v>
      </c>
      <c r="V364" s="31">
        <f t="shared" si="92"/>
        <v>-0.47900073998710596</v>
      </c>
      <c r="W364" s="31">
        <f t="shared" si="93"/>
        <v>-0.51979682157987694</v>
      </c>
      <c r="X364" s="31">
        <f t="shared" si="94"/>
        <v>0.31297663219252075</v>
      </c>
      <c r="Y364" s="31">
        <f t="shared" si="95"/>
        <v>-0.466897701556168</v>
      </c>
      <c r="AA364" s="31">
        <f t="shared" si="96"/>
        <v>-0.67932959213736577</v>
      </c>
      <c r="AB364" s="31">
        <f t="shared" si="97"/>
        <v>-0.68499046297984878</v>
      </c>
      <c r="AC364" s="31">
        <f t="shared" si="98"/>
        <v>-0.77955690966945046</v>
      </c>
      <c r="AD364" s="31">
        <f t="shared" si="99"/>
        <v>-0.75786153385680621</v>
      </c>
      <c r="AE364" s="31">
        <f t="shared" si="100"/>
        <v>-0.54848639892749285</v>
      </c>
      <c r="AF364" s="31">
        <f t="shared" si="101"/>
        <v>-0.77054389653899635</v>
      </c>
      <c r="AG364" s="31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-0.21101583172308289</v>
      </c>
      <c r="AO364">
        <v>-4</v>
      </c>
      <c r="AP364">
        <v>0</v>
      </c>
      <c r="AQ364">
        <v>-4</v>
      </c>
      <c r="AS364">
        <v>-1.9125304652966021E-2</v>
      </c>
      <c r="AT364">
        <v>0</v>
      </c>
      <c r="AU364">
        <v>-1.5499807887209369</v>
      </c>
      <c r="AV364">
        <v>0</v>
      </c>
      <c r="AW364">
        <v>-1.9998302472988502E-2</v>
      </c>
      <c r="AX364">
        <v>-3.4914852864000097E-2</v>
      </c>
      <c r="AY364">
        <v>5.0239775382313461</v>
      </c>
      <c r="AZ364">
        <v>-3.4914852864000097E-2</v>
      </c>
      <c r="BB364">
        <f t="shared" si="107"/>
        <v>-3.4914852864000097E-2</v>
      </c>
    </row>
    <row r="365" spans="1:54" x14ac:dyDescent="0.3">
      <c r="A365">
        <v>22</v>
      </c>
      <c r="B365" t="s">
        <v>58</v>
      </c>
      <c r="C365" t="s">
        <v>51</v>
      </c>
      <c r="D365" t="s">
        <v>52</v>
      </c>
      <c r="F365" s="22">
        <v>0</v>
      </c>
      <c r="G365" s="22">
        <f t="shared" si="102"/>
        <v>0</v>
      </c>
      <c r="H365" s="26">
        <f t="shared" si="103"/>
        <v>1</v>
      </c>
      <c r="I365" s="38">
        <f t="shared" si="104"/>
        <v>0</v>
      </c>
      <c r="J365">
        <f t="shared" si="83"/>
        <v>1</v>
      </c>
      <c r="K365">
        <f t="shared" si="105"/>
        <v>3</v>
      </c>
      <c r="L365">
        <f t="shared" si="106"/>
        <v>3</v>
      </c>
      <c r="M365" s="31">
        <f t="shared" si="84"/>
        <v>-7.6775830233500861E-2</v>
      </c>
      <c r="N365" s="31">
        <f t="shared" si="85"/>
        <v>-7.3743747909696664E-2</v>
      </c>
      <c r="O365" s="31">
        <f t="shared" si="86"/>
        <v>-0.10227408627940812</v>
      </c>
      <c r="P365" s="31">
        <f t="shared" si="87"/>
        <v>-1.5741666489395647E-3</v>
      </c>
      <c r="Q365" s="31">
        <f t="shared" si="88"/>
        <v>-0.24847526712312196</v>
      </c>
      <c r="R365" s="31">
        <f t="shared" si="89"/>
        <v>-0.66757502190908791</v>
      </c>
      <c r="T365" s="31">
        <f t="shared" si="90"/>
        <v>0.23766599503169911</v>
      </c>
      <c r="U365" s="31">
        <f t="shared" si="91"/>
        <v>0.21995462565742802</v>
      </c>
      <c r="V365" s="31">
        <f t="shared" si="92"/>
        <v>0.2397788347427659</v>
      </c>
      <c r="W365" s="31">
        <f t="shared" si="93"/>
        <v>1.4412664159168205</v>
      </c>
      <c r="X365" s="31">
        <f t="shared" si="94"/>
        <v>-8.2004235487018531E-2</v>
      </c>
      <c r="Y365" s="31">
        <f t="shared" si="95"/>
        <v>-0.29638740656087387</v>
      </c>
      <c r="AA365" s="31">
        <f t="shared" si="96"/>
        <v>-0.38226900528664293</v>
      </c>
      <c r="AB365" s="31">
        <f t="shared" si="97"/>
        <v>-0.3984630996748012</v>
      </c>
      <c r="AC365" s="31">
        <f t="shared" si="98"/>
        <v>-0.38236828402903528</v>
      </c>
      <c r="AD365" s="31">
        <f t="shared" si="99"/>
        <v>0.74447698792475447</v>
      </c>
      <c r="AE365" s="31">
        <f t="shared" si="100"/>
        <v>-0.60995802925003884</v>
      </c>
      <c r="AF365" s="31">
        <f t="shared" si="101"/>
        <v>-0.53316968367355766</v>
      </c>
      <c r="AG365" s="31"/>
      <c r="AH365">
        <v>32.400562723917311</v>
      </c>
      <c r="AJ365">
        <v>0.72799238287099821</v>
      </c>
      <c r="AK365">
        <v>4</v>
      </c>
      <c r="AL365">
        <v>-1.5499807887209369</v>
      </c>
      <c r="AM365">
        <v>4</v>
      </c>
      <c r="AN365">
        <v>-0.562293708151134</v>
      </c>
      <c r="AO365">
        <v>-12</v>
      </c>
      <c r="AP365">
        <v>0</v>
      </c>
      <c r="AQ365">
        <v>-12</v>
      </c>
      <c r="AS365">
        <v>0.72799238287099821</v>
      </c>
      <c r="AT365">
        <v>4</v>
      </c>
      <c r="AU365">
        <v>-1.5499807887209369</v>
      </c>
      <c r="AV365">
        <v>4</v>
      </c>
      <c r="AW365">
        <v>9.6908998658839146E-2</v>
      </c>
      <c r="AX365">
        <v>0.1343779946496001</v>
      </c>
      <c r="AY365">
        <v>-6.1624860829862147</v>
      </c>
      <c r="AZ365">
        <v>0.1343779946496001</v>
      </c>
      <c r="BB365">
        <f t="shared" si="107"/>
        <v>0.1343779946496001</v>
      </c>
    </row>
    <row r="366" spans="1:54" x14ac:dyDescent="0.3">
      <c r="A366">
        <v>22</v>
      </c>
      <c r="B366" t="s">
        <v>59</v>
      </c>
      <c r="C366" t="s">
        <v>51</v>
      </c>
      <c r="D366" t="s">
        <v>52</v>
      </c>
      <c r="F366" s="22">
        <v>0</v>
      </c>
      <c r="G366" s="22">
        <f t="shared" si="102"/>
        <v>1</v>
      </c>
      <c r="H366" s="26">
        <f t="shared" si="103"/>
        <v>0</v>
      </c>
      <c r="I366" s="38">
        <f t="shared" si="104"/>
        <v>1</v>
      </c>
      <c r="J366">
        <f t="shared" si="83"/>
        <v>0</v>
      </c>
      <c r="K366">
        <f t="shared" si="105"/>
        <v>3</v>
      </c>
      <c r="L366">
        <f t="shared" si="106"/>
        <v>0</v>
      </c>
      <c r="M366" s="31">
        <f t="shared" si="84"/>
        <v>6.7577203341689429E-2</v>
      </c>
      <c r="N366" s="31">
        <f t="shared" si="85"/>
        <v>7.2144472022281997E-2</v>
      </c>
      <c r="O366" s="31">
        <f t="shared" si="86"/>
        <v>-0.69411267678695654</v>
      </c>
      <c r="P366" s="31">
        <f t="shared" si="87"/>
        <v>-0.41032032600377721</v>
      </c>
      <c r="Q366" s="31">
        <f t="shared" si="88"/>
        <v>-0.23813382606190409</v>
      </c>
      <c r="R366" s="31">
        <f t="shared" si="89"/>
        <v>-0.40507603442224621</v>
      </c>
      <c r="T366" s="31">
        <f t="shared" si="90"/>
        <v>2.3781415457468244E-2</v>
      </c>
      <c r="U366" s="31">
        <f t="shared" si="91"/>
        <v>2.0699564658838199E-2</v>
      </c>
      <c r="V366" s="31">
        <f t="shared" si="92"/>
        <v>-0.35038097108153793</v>
      </c>
      <c r="W366" s="31">
        <f t="shared" si="93"/>
        <v>-0.2939444203400306</v>
      </c>
      <c r="X366" s="31">
        <f t="shared" si="94"/>
        <v>-5.9104165143702411E-2</v>
      </c>
      <c r="Y366" s="31">
        <f t="shared" si="95"/>
        <v>-0.23313240596834284</v>
      </c>
      <c r="AA366" s="31">
        <f t="shared" si="96"/>
        <v>-0.64972226229343799</v>
      </c>
      <c r="AB366" s="31">
        <f t="shared" si="97"/>
        <v>-0.65266471304543339</v>
      </c>
      <c r="AC366" s="31">
        <f t="shared" si="98"/>
        <v>-0.754458548993023</v>
      </c>
      <c r="AD366" s="31">
        <f t="shared" si="99"/>
        <v>-0.73194131078323199</v>
      </c>
      <c r="AE366" s="31">
        <f t="shared" si="100"/>
        <v>-0.60918779069892681</v>
      </c>
      <c r="AF366" s="31">
        <f t="shared" si="101"/>
        <v>-0.65196075038330525</v>
      </c>
      <c r="AG366" s="31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0.562293708151134</v>
      </c>
      <c r="AO366">
        <v>12</v>
      </c>
      <c r="AP366">
        <v>0</v>
      </c>
      <c r="AQ366">
        <v>12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-3.3666473329318457E-2</v>
      </c>
      <c r="AX366">
        <v>-1.42142570495999E-2</v>
      </c>
      <c r="AY366">
        <v>5.0514236612437609</v>
      </c>
      <c r="AZ366">
        <v>-1.42142570495999E-2</v>
      </c>
      <c r="BB366">
        <f t="shared" si="107"/>
        <v>-1.42142570495999E-2</v>
      </c>
    </row>
    <row r="367" spans="1:54" x14ac:dyDescent="0.3">
      <c r="A367">
        <v>23</v>
      </c>
      <c r="B367" t="s">
        <v>60</v>
      </c>
      <c r="C367" t="s">
        <v>61</v>
      </c>
      <c r="D367" t="s">
        <v>62</v>
      </c>
      <c r="F367" s="22">
        <v>0</v>
      </c>
      <c r="G367" s="22">
        <f t="shared" si="102"/>
        <v>0</v>
      </c>
      <c r="H367" s="26">
        <f t="shared" si="103"/>
        <v>0</v>
      </c>
      <c r="I367" s="38">
        <f t="shared" si="104"/>
        <v>1</v>
      </c>
      <c r="J367">
        <f t="shared" si="83"/>
        <v>0</v>
      </c>
      <c r="K367">
        <f t="shared" si="105"/>
        <v>4</v>
      </c>
      <c r="L367">
        <f t="shared" si="106"/>
        <v>0</v>
      </c>
      <c r="M367" s="31">
        <f t="shared" si="84"/>
        <v>0.14699243885838426</v>
      </c>
      <c r="N367" s="31">
        <f t="shared" si="85"/>
        <v>0.15893380510401603</v>
      </c>
      <c r="O367" s="31">
        <f t="shared" si="86"/>
        <v>-0.43942595758740549</v>
      </c>
      <c r="P367" s="31">
        <f t="shared" si="87"/>
        <v>9.6853163038471482E-2</v>
      </c>
      <c r="Q367" s="31">
        <f t="shared" si="88"/>
        <v>-1.6121441135171562E-2</v>
      </c>
      <c r="R367" s="31">
        <f t="shared" si="89"/>
        <v>-0.44829707725782292</v>
      </c>
      <c r="T367" s="31">
        <f t="shared" si="90"/>
        <v>4.341662660132433E-2</v>
      </c>
      <c r="U367" s="31">
        <f t="shared" si="91"/>
        <v>4.2209083585455151E-2</v>
      </c>
      <c r="V367" s="31">
        <f t="shared" si="92"/>
        <v>-0.41688780207710674</v>
      </c>
      <c r="W367" s="31">
        <f t="shared" si="93"/>
        <v>0.11786051037668192</v>
      </c>
      <c r="X367" s="31">
        <f t="shared" si="94"/>
        <v>0.25063971033748256</v>
      </c>
      <c r="Y367" s="31">
        <f t="shared" si="95"/>
        <v>-6.8693821018628948E-2</v>
      </c>
      <c r="AA367" s="31">
        <f t="shared" si="96"/>
        <v>-0.67301047080774712</v>
      </c>
      <c r="AB367" s="31">
        <f t="shared" si="97"/>
        <v>-0.6684359053798018</v>
      </c>
      <c r="AC367" s="31">
        <f t="shared" si="98"/>
        <v>-0.77789581802759333</v>
      </c>
      <c r="AD367" s="31">
        <f t="shared" si="99"/>
        <v>-0.63828409830544908</v>
      </c>
      <c r="AE367" s="31">
        <f t="shared" si="100"/>
        <v>-0.58083476107003429</v>
      </c>
      <c r="AF367" s="31">
        <f t="shared" si="101"/>
        <v>-0.44469667958893622</v>
      </c>
      <c r="AG367" s="31"/>
      <c r="AH367">
        <v>0.92805353026644855</v>
      </c>
      <c r="AJ367">
        <v>7.1029912692704686E-2</v>
      </c>
      <c r="AK367">
        <v>-0.33333333333333331</v>
      </c>
      <c r="AL367">
        <v>-1.6485390210427779</v>
      </c>
      <c r="AM367">
        <v>-0.33333333333333331</v>
      </c>
      <c r="AN367">
        <v>-0.20849775424794029</v>
      </c>
      <c r="AO367">
        <v>-2</v>
      </c>
      <c r="AP367">
        <v>0</v>
      </c>
      <c r="AQ367">
        <v>-2</v>
      </c>
      <c r="AS367">
        <v>7.1029912692704686E-2</v>
      </c>
      <c r="AT367">
        <v>-0.33333333333333331</v>
      </c>
      <c r="AU367">
        <v>-1.6485390210427779</v>
      </c>
      <c r="AV367">
        <v>-0.33333333333333331</v>
      </c>
      <c r="AW367">
        <v>-0.34428067792284078</v>
      </c>
      <c r="AX367">
        <v>-0.38741759999999997</v>
      </c>
      <c r="AY367">
        <v>-0.81583234448451092</v>
      </c>
      <c r="AZ367">
        <v>-0.38741759999999997</v>
      </c>
      <c r="BB367">
        <f t="shared" si="107"/>
        <v>-0.38741759999999997</v>
      </c>
    </row>
    <row r="368" spans="1:54" x14ac:dyDescent="0.3">
      <c r="A368">
        <v>23</v>
      </c>
      <c r="B368" t="s">
        <v>63</v>
      </c>
      <c r="C368" t="s">
        <v>61</v>
      </c>
      <c r="D368" t="s">
        <v>62</v>
      </c>
      <c r="F368" s="22">
        <v>0</v>
      </c>
      <c r="G368" s="22">
        <f t="shared" si="102"/>
        <v>1</v>
      </c>
      <c r="H368" s="26">
        <f t="shared" si="103"/>
        <v>0</v>
      </c>
      <c r="I368" s="38">
        <f t="shared" si="104"/>
        <v>1</v>
      </c>
      <c r="J368">
        <f t="shared" si="83"/>
        <v>0</v>
      </c>
      <c r="K368">
        <f t="shared" si="105"/>
        <v>4</v>
      </c>
      <c r="L368">
        <f t="shared" si="106"/>
        <v>0</v>
      </c>
      <c r="M368" s="31">
        <f t="shared" si="84"/>
        <v>1.6099755586938784</v>
      </c>
      <c r="N368" s="31">
        <f t="shared" si="85"/>
        <v>1.6300495095803331</v>
      </c>
      <c r="O368" s="31">
        <f t="shared" si="86"/>
        <v>0.50395715831930321</v>
      </c>
      <c r="P368" s="31">
        <f t="shared" si="87"/>
        <v>6.0155600958100397</v>
      </c>
      <c r="Q368" s="31">
        <f t="shared" si="88"/>
        <v>-2.1939822077174521E-2</v>
      </c>
      <c r="R368" s="31">
        <f t="shared" si="89"/>
        <v>1.1018537413524561</v>
      </c>
      <c r="T368" s="31">
        <f t="shared" si="90"/>
        <v>0.82093247220653953</v>
      </c>
      <c r="U368" s="31">
        <f t="shared" si="91"/>
        <v>0.81988745912951477</v>
      </c>
      <c r="V368" s="31">
        <f t="shared" si="92"/>
        <v>0.24141604963065796</v>
      </c>
      <c r="W368" s="31">
        <f t="shared" si="93"/>
        <v>5.2250828095615818</v>
      </c>
      <c r="X368" s="31">
        <f t="shared" si="94"/>
        <v>0.25425888426716403</v>
      </c>
      <c r="Y368" s="31">
        <f t="shared" si="95"/>
        <v>1.8145355627252751</v>
      </c>
      <c r="AA368" s="31">
        <f t="shared" si="96"/>
        <v>-0.39497591146172439</v>
      </c>
      <c r="AB368" s="31">
        <f t="shared" si="97"/>
        <v>-0.39699656054403931</v>
      </c>
      <c r="AC368" s="31">
        <f t="shared" si="98"/>
        <v>-0.53460684725184804</v>
      </c>
      <c r="AD368" s="31">
        <f t="shared" si="99"/>
        <v>1.0900979252580385</v>
      </c>
      <c r="AE368" s="31">
        <f t="shared" si="100"/>
        <v>-0.58527833121233175</v>
      </c>
      <c r="AF368" s="31">
        <f t="shared" si="101"/>
        <v>0.63172240505479094</v>
      </c>
      <c r="AG368" s="31"/>
      <c r="AH368">
        <v>18.727474288070329</v>
      </c>
      <c r="AJ368">
        <v>7.1029912692704686E-2</v>
      </c>
      <c r="AK368">
        <v>-0.33333333333333331</v>
      </c>
      <c r="AL368">
        <v>-1.6485390210427779</v>
      </c>
      <c r="AM368">
        <v>-0.33333333333333331</v>
      </c>
      <c r="AN368">
        <v>-0.20849775424794029</v>
      </c>
      <c r="AO368">
        <v>-2</v>
      </c>
      <c r="AP368">
        <v>0</v>
      </c>
      <c r="AQ368">
        <v>-2</v>
      </c>
      <c r="AS368">
        <v>7.1029912692704686E-2</v>
      </c>
      <c r="AT368">
        <v>-0.33333333333333331</v>
      </c>
      <c r="AU368">
        <v>-1.6485390210427779</v>
      </c>
      <c r="AV368">
        <v>-0.33333333333333331</v>
      </c>
      <c r="AW368">
        <v>-0.29381623424146008</v>
      </c>
      <c r="AX368">
        <v>-0.37175039999999998</v>
      </c>
      <c r="AY368">
        <v>-0.29226374129018651</v>
      </c>
      <c r="AZ368">
        <v>-0.37175039999999998</v>
      </c>
      <c r="BB368">
        <f t="shared" si="107"/>
        <v>-0.37175039999999998</v>
      </c>
    </row>
    <row r="369" spans="1:54" x14ac:dyDescent="0.3">
      <c r="A369">
        <v>23</v>
      </c>
      <c r="B369" t="s">
        <v>64</v>
      </c>
      <c r="C369" t="s">
        <v>61</v>
      </c>
      <c r="D369" t="s">
        <v>62</v>
      </c>
      <c r="F369" s="22">
        <v>0</v>
      </c>
      <c r="G369" s="22">
        <f t="shared" si="102"/>
        <v>1</v>
      </c>
      <c r="H369" s="26">
        <f t="shared" si="103"/>
        <v>0</v>
      </c>
      <c r="I369" s="38">
        <f t="shared" si="104"/>
        <v>0</v>
      </c>
      <c r="J369">
        <f t="shared" si="83"/>
        <v>1</v>
      </c>
      <c r="K369">
        <f t="shared" si="105"/>
        <v>4</v>
      </c>
      <c r="L369">
        <f t="shared" si="106"/>
        <v>0</v>
      </c>
      <c r="M369" s="31">
        <f t="shared" si="84"/>
        <v>8.1155331558989321E-3</v>
      </c>
      <c r="N369" s="31">
        <f t="shared" si="85"/>
        <v>1.5496663113808786E-2</v>
      </c>
      <c r="O369" s="31">
        <f t="shared" si="86"/>
        <v>-0.5731418703597625</v>
      </c>
      <c r="P369" s="31">
        <f t="shared" si="87"/>
        <v>-0.52399857627626656</v>
      </c>
      <c r="Q369" s="31">
        <f t="shared" si="88"/>
        <v>-0.16276583903949041</v>
      </c>
      <c r="R369" s="31">
        <f t="shared" si="89"/>
        <v>-0.68721365180554894</v>
      </c>
      <c r="T369" s="31">
        <f t="shared" si="90"/>
        <v>-4.9947483363275208E-3</v>
      </c>
      <c r="U369" s="31">
        <f t="shared" si="91"/>
        <v>-7.6440966264623906E-4</v>
      </c>
      <c r="V369" s="31">
        <f t="shared" si="92"/>
        <v>-0.49153670381930692</v>
      </c>
      <c r="W369" s="31">
        <f t="shared" si="93"/>
        <v>-0.33681475920113996</v>
      </c>
      <c r="X369" s="31">
        <f t="shared" si="94"/>
        <v>3.858356565416987E-3</v>
      </c>
      <c r="Y369" s="31">
        <f t="shared" si="95"/>
        <v>-0.35765821160131828</v>
      </c>
      <c r="AA369" s="31">
        <f t="shared" si="96"/>
        <v>-0.66403387643867218</v>
      </c>
      <c r="AB369" s="31">
        <f t="shared" si="97"/>
        <v>-0.65976446871487671</v>
      </c>
      <c r="AC369" s="31">
        <f t="shared" si="98"/>
        <v>-0.80135311060230308</v>
      </c>
      <c r="AD369" s="31">
        <f t="shared" si="99"/>
        <v>-0.7469966048050386</v>
      </c>
      <c r="AE369" s="31">
        <f t="shared" si="100"/>
        <v>-0.66795401576017233</v>
      </c>
      <c r="AF369" s="31">
        <f t="shared" si="101"/>
        <v>-0.66725986558354622</v>
      </c>
      <c r="AG369" s="31"/>
      <c r="AH369">
        <v>-4.5421126697289766</v>
      </c>
      <c r="AJ369">
        <v>7.9972791574258753E-2</v>
      </c>
      <c r="AK369">
        <v>1</v>
      </c>
      <c r="AL369">
        <v>-1.6485390210427779</v>
      </c>
      <c r="AM369">
        <v>1</v>
      </c>
      <c r="AN369">
        <v>0.20849775424794029</v>
      </c>
      <c r="AO369">
        <v>2</v>
      </c>
      <c r="AP369">
        <v>0</v>
      </c>
      <c r="AQ369">
        <v>2</v>
      </c>
      <c r="AS369">
        <v>7.9972791574258753E-2</v>
      </c>
      <c r="AT369">
        <v>1</v>
      </c>
      <c r="AU369">
        <v>-1.6485390210427779</v>
      </c>
      <c r="AV369">
        <v>1</v>
      </c>
      <c r="AW369">
        <v>0.27422107575562521</v>
      </c>
      <c r="AX369">
        <v>0.36</v>
      </c>
      <c r="AY369">
        <v>8.8963971999649796E-2</v>
      </c>
      <c r="AZ369">
        <v>0.36</v>
      </c>
      <c r="BB369">
        <f t="shared" si="107"/>
        <v>0.36</v>
      </c>
    </row>
    <row r="370" spans="1:54" x14ac:dyDescent="0.3">
      <c r="A370">
        <v>23</v>
      </c>
      <c r="B370" t="s">
        <v>65</v>
      </c>
      <c r="C370" t="s">
        <v>61</v>
      </c>
      <c r="D370" t="s">
        <v>62</v>
      </c>
      <c r="F370" s="22">
        <v>0</v>
      </c>
      <c r="G370" s="22">
        <f t="shared" si="102"/>
        <v>0</v>
      </c>
      <c r="H370" s="26">
        <f t="shared" si="103"/>
        <v>0</v>
      </c>
      <c r="I370" s="38">
        <f t="shared" si="104"/>
        <v>0</v>
      </c>
      <c r="J370">
        <f t="shared" si="83"/>
        <v>1</v>
      </c>
      <c r="K370">
        <f t="shared" si="105"/>
        <v>4</v>
      </c>
      <c r="L370">
        <f t="shared" si="106"/>
        <v>0</v>
      </c>
      <c r="M370" s="31">
        <f t="shared" si="84"/>
        <v>0.17094754517852306</v>
      </c>
      <c r="N370" s="31">
        <f t="shared" si="85"/>
        <v>0.17267977939226511</v>
      </c>
      <c r="O370" s="31">
        <f t="shared" si="86"/>
        <v>0.4127281196104185</v>
      </c>
      <c r="P370" s="31">
        <f t="shared" si="87"/>
        <v>0.66422520830801501</v>
      </c>
      <c r="Q370" s="31">
        <f t="shared" si="88"/>
        <v>-0.1673278666253073</v>
      </c>
      <c r="R370" s="31">
        <f t="shared" si="89"/>
        <v>2.9109335196503858</v>
      </c>
      <c r="T370" s="31">
        <f t="shared" si="90"/>
        <v>0.29720708766938059</v>
      </c>
      <c r="U370" s="31">
        <f t="shared" si="91"/>
        <v>0.29034065009618404</v>
      </c>
      <c r="V370" s="31">
        <f t="shared" si="92"/>
        <v>0.16856126874773461</v>
      </c>
      <c r="W370" s="31">
        <f t="shared" si="93"/>
        <v>0.33279920754839565</v>
      </c>
      <c r="X370" s="31">
        <f t="shared" si="94"/>
        <v>8.207530819184676E-3</v>
      </c>
      <c r="Y370" s="31">
        <f t="shared" si="95"/>
        <v>4.8825458308234362</v>
      </c>
      <c r="AA370" s="31">
        <f t="shared" si="96"/>
        <v>-0.50793995395845837</v>
      </c>
      <c r="AB370" s="31">
        <f t="shared" si="97"/>
        <v>-0.51306472698700134</v>
      </c>
      <c r="AC370" s="31">
        <f t="shared" si="98"/>
        <v>-0.50944260997241397</v>
      </c>
      <c r="AD370" s="31">
        <f t="shared" si="99"/>
        <v>-0.43650185244726669</v>
      </c>
      <c r="AE370" s="31">
        <f t="shared" si="100"/>
        <v>-0.66641372740014826</v>
      </c>
      <c r="AF370" s="31">
        <f t="shared" si="101"/>
        <v>2.173302780066857</v>
      </c>
      <c r="AG370" s="31"/>
      <c r="AH370">
        <v>5.0733601924304503</v>
      </c>
      <c r="AJ370">
        <v>7.9972791574258753E-2</v>
      </c>
      <c r="AK370">
        <v>1</v>
      </c>
      <c r="AL370">
        <v>-1.6485390210427779</v>
      </c>
      <c r="AM370">
        <v>1</v>
      </c>
      <c r="AN370">
        <v>0.20849775424794029</v>
      </c>
      <c r="AO370">
        <v>2</v>
      </c>
      <c r="AP370">
        <v>0</v>
      </c>
      <c r="AQ370">
        <v>2</v>
      </c>
      <c r="AS370">
        <v>7.9972791574258753E-2</v>
      </c>
      <c r="AT370">
        <v>1</v>
      </c>
      <c r="AU370">
        <v>-1.6485390210427779</v>
      </c>
      <c r="AV370">
        <v>1</v>
      </c>
      <c r="AW370">
        <v>0.26320736689736662</v>
      </c>
      <c r="AX370">
        <v>0.36</v>
      </c>
      <c r="AY370">
        <v>-2.530325740478272E-2</v>
      </c>
      <c r="AZ370">
        <v>0.36</v>
      </c>
      <c r="BB370">
        <f t="shared" si="107"/>
        <v>0.36</v>
      </c>
    </row>
    <row r="371" spans="1:54" x14ac:dyDescent="0.3">
      <c r="A371">
        <v>23</v>
      </c>
      <c r="B371" t="s">
        <v>66</v>
      </c>
      <c r="C371" t="s">
        <v>61</v>
      </c>
      <c r="D371" t="s">
        <v>62</v>
      </c>
      <c r="F371" s="22">
        <v>0</v>
      </c>
      <c r="G371" s="22">
        <f t="shared" si="102"/>
        <v>1</v>
      </c>
      <c r="H371" s="26">
        <f t="shared" si="103"/>
        <v>1</v>
      </c>
      <c r="I371" s="38">
        <f t="shared" si="104"/>
        <v>0</v>
      </c>
      <c r="J371">
        <f t="shared" si="83"/>
        <v>1</v>
      </c>
      <c r="K371">
        <f t="shared" si="105"/>
        <v>4</v>
      </c>
      <c r="L371">
        <f t="shared" si="106"/>
        <v>4</v>
      </c>
      <c r="M371" s="31">
        <f t="shared" si="84"/>
        <v>-0.17793251021175502</v>
      </c>
      <c r="N371" s="31">
        <f t="shared" si="85"/>
        <v>-0.17181137271015332</v>
      </c>
      <c r="O371" s="31">
        <f t="shared" si="86"/>
        <v>-0.1413174174529406</v>
      </c>
      <c r="P371" s="31">
        <f t="shared" si="87"/>
        <v>-9.0308663469693601E-2</v>
      </c>
      <c r="Q371" s="31">
        <f t="shared" si="88"/>
        <v>-0.10522717949090653</v>
      </c>
      <c r="R371" s="31">
        <f t="shared" si="89"/>
        <v>-0.57734254239336102</v>
      </c>
      <c r="T371" s="31">
        <f t="shared" si="90"/>
        <v>-0.15474671790654843</v>
      </c>
      <c r="U371" s="31">
        <f t="shared" si="91"/>
        <v>-0.15346318403188722</v>
      </c>
      <c r="V371" s="31">
        <f t="shared" si="92"/>
        <v>-0.1867718547864731</v>
      </c>
      <c r="W371" s="31">
        <f t="shared" si="93"/>
        <v>-2.8437537158035427E-2</v>
      </c>
      <c r="X371" s="31">
        <f t="shared" si="94"/>
        <v>0.11170355548580013</v>
      </c>
      <c r="Y371" s="31">
        <f t="shared" si="95"/>
        <v>-0.25525536357625495</v>
      </c>
      <c r="AA371" s="31">
        <f t="shared" si="96"/>
        <v>-0.73329149081908707</v>
      </c>
      <c r="AB371" s="31">
        <f t="shared" si="97"/>
        <v>-0.73096329551876649</v>
      </c>
      <c r="AC371" s="31">
        <f t="shared" si="98"/>
        <v>-0.67860093446901626</v>
      </c>
      <c r="AD371" s="31">
        <f t="shared" si="99"/>
        <v>-0.65861183350808694</v>
      </c>
      <c r="AE371" s="31">
        <f t="shared" si="100"/>
        <v>-0.60994988833740393</v>
      </c>
      <c r="AF371" s="31">
        <f t="shared" si="101"/>
        <v>-0.59080703935547951</v>
      </c>
      <c r="AG371" s="31"/>
      <c r="AH371">
        <v>-4.5131996210398979</v>
      </c>
      <c r="AJ371">
        <v>0.1285249626736816</v>
      </c>
      <c r="AK371">
        <v>1</v>
      </c>
      <c r="AL371">
        <v>-1.6485390210427779</v>
      </c>
      <c r="AM371">
        <v>1</v>
      </c>
      <c r="AN371">
        <v>0.20849775424794029</v>
      </c>
      <c r="AO371">
        <v>2</v>
      </c>
      <c r="AP371">
        <v>0</v>
      </c>
      <c r="AQ371">
        <v>2</v>
      </c>
      <c r="AS371">
        <v>0.1285249626736816</v>
      </c>
      <c r="AT371">
        <v>1</v>
      </c>
      <c r="AU371">
        <v>-1.6485390210427779</v>
      </c>
      <c r="AV371">
        <v>1</v>
      </c>
      <c r="AW371">
        <v>0.24702330986422569</v>
      </c>
      <c r="AX371">
        <v>0.36</v>
      </c>
      <c r="AY371">
        <v>-0.19321284912361991</v>
      </c>
      <c r="AZ371">
        <v>0.36</v>
      </c>
      <c r="BB371">
        <f t="shared" si="107"/>
        <v>0.36</v>
      </c>
    </row>
    <row r="372" spans="1:54" x14ac:dyDescent="0.3">
      <c r="A372">
        <v>23</v>
      </c>
      <c r="B372" t="s">
        <v>67</v>
      </c>
      <c r="C372" t="s">
        <v>61</v>
      </c>
      <c r="D372" t="s">
        <v>62</v>
      </c>
      <c r="F372" s="22">
        <v>0</v>
      </c>
      <c r="G372" s="22">
        <f t="shared" si="102"/>
        <v>0</v>
      </c>
      <c r="H372" s="26">
        <f t="shared" si="103"/>
        <v>0</v>
      </c>
      <c r="I372" s="38">
        <f t="shared" si="104"/>
        <v>0</v>
      </c>
      <c r="J372">
        <f t="shared" si="83"/>
        <v>1</v>
      </c>
      <c r="K372">
        <f t="shared" si="105"/>
        <v>4</v>
      </c>
      <c r="L372">
        <f t="shared" si="106"/>
        <v>0</v>
      </c>
      <c r="M372" s="31">
        <f t="shared" si="84"/>
        <v>0.20653212381131059</v>
      </c>
      <c r="N372" s="31">
        <f t="shared" si="85"/>
        <v>0.21116505088985063</v>
      </c>
      <c r="O372" s="31">
        <f t="shared" si="86"/>
        <v>3.293599103188026E-2</v>
      </c>
      <c r="P372" s="31">
        <f t="shared" si="87"/>
        <v>0.1261967757165377</v>
      </c>
      <c r="Q372" s="31">
        <f t="shared" si="88"/>
        <v>-0.11059727022648873</v>
      </c>
      <c r="R372" s="31">
        <f t="shared" si="89"/>
        <v>0.47011444695196258</v>
      </c>
      <c r="T372" s="31">
        <f t="shared" si="90"/>
        <v>0.22584247446938679</v>
      </c>
      <c r="U372" s="31">
        <f t="shared" si="91"/>
        <v>0.22589638234798967</v>
      </c>
      <c r="V372" s="31">
        <f t="shared" si="92"/>
        <v>3.9748985710067047E-2</v>
      </c>
      <c r="W372" s="31">
        <f t="shared" si="93"/>
        <v>0.15242842080650065</v>
      </c>
      <c r="X372" s="31">
        <f t="shared" si="94"/>
        <v>0.10933469776940209</v>
      </c>
      <c r="Y372" s="31">
        <f t="shared" si="95"/>
        <v>0.83188779431763338</v>
      </c>
      <c r="AA372" s="31">
        <f t="shared" si="96"/>
        <v>-0.56626276677140841</v>
      </c>
      <c r="AB372" s="31">
        <f t="shared" si="97"/>
        <v>-0.56537634303679662</v>
      </c>
      <c r="AC372" s="31">
        <f t="shared" si="98"/>
        <v>-0.58071408516990863</v>
      </c>
      <c r="AD372" s="31">
        <f t="shared" si="99"/>
        <v>-0.60777169942591802</v>
      </c>
      <c r="AE372" s="31">
        <f t="shared" si="100"/>
        <v>-0.61349738762337747</v>
      </c>
      <c r="AF372" s="31">
        <f t="shared" si="101"/>
        <v>1.9279304288632294E-3</v>
      </c>
      <c r="AG372" s="31"/>
      <c r="AH372">
        <v>6.5859336545558733</v>
      </c>
      <c r="AJ372">
        <v>0.1285249626736816</v>
      </c>
      <c r="AK372">
        <v>1</v>
      </c>
      <c r="AL372">
        <v>-1.6485390210427779</v>
      </c>
      <c r="AM372">
        <v>1</v>
      </c>
      <c r="AN372">
        <v>0.20849775424794029</v>
      </c>
      <c r="AO372">
        <v>2</v>
      </c>
      <c r="AP372">
        <v>0</v>
      </c>
      <c r="AQ372">
        <v>2</v>
      </c>
      <c r="AS372">
        <v>0.1285249626736816</v>
      </c>
      <c r="AT372">
        <v>1</v>
      </c>
      <c r="AU372">
        <v>-1.6485390210427779</v>
      </c>
      <c r="AV372">
        <v>1</v>
      </c>
      <c r="AW372">
        <v>0.25803701872248419</v>
      </c>
      <c r="AX372">
        <v>0.36</v>
      </c>
      <c r="AY372">
        <v>-7.8945619719187371E-2</v>
      </c>
      <c r="AZ372">
        <v>0.36</v>
      </c>
      <c r="BB372">
        <f t="shared" si="107"/>
        <v>0.36</v>
      </c>
    </row>
    <row r="373" spans="1:54" x14ac:dyDescent="0.3">
      <c r="A373">
        <v>23</v>
      </c>
      <c r="B373" t="s">
        <v>68</v>
      </c>
      <c r="C373" t="s">
        <v>61</v>
      </c>
      <c r="D373" t="s">
        <v>62</v>
      </c>
      <c r="F373" s="22">
        <v>0</v>
      </c>
      <c r="G373" s="22">
        <f t="shared" si="102"/>
        <v>0</v>
      </c>
      <c r="H373" s="26">
        <f t="shared" si="103"/>
        <v>0</v>
      </c>
      <c r="I373" s="38">
        <f t="shared" si="104"/>
        <v>1</v>
      </c>
      <c r="J373">
        <f t="shared" si="83"/>
        <v>0</v>
      </c>
      <c r="K373">
        <f t="shared" si="105"/>
        <v>4</v>
      </c>
      <c r="L373">
        <f t="shared" si="106"/>
        <v>0</v>
      </c>
      <c r="M373" s="31">
        <f t="shared" si="84"/>
        <v>-0.37161562772292422</v>
      </c>
      <c r="N373" s="31">
        <f t="shared" si="85"/>
        <v>-0.36913447492236917</v>
      </c>
      <c r="O373" s="31">
        <f t="shared" si="86"/>
        <v>-0.31115397218764673</v>
      </c>
      <c r="P373" s="31">
        <f t="shared" si="87"/>
        <v>-0.31877514799726525</v>
      </c>
      <c r="Q373" s="31">
        <f t="shared" si="88"/>
        <v>-0.22061015534768794</v>
      </c>
      <c r="R373" s="31">
        <f t="shared" si="89"/>
        <v>-0.71562176336418903</v>
      </c>
      <c r="T373" s="31">
        <f t="shared" si="90"/>
        <v>-0.27809544026234206</v>
      </c>
      <c r="U373" s="31">
        <f t="shared" si="91"/>
        <v>-0.27807658093916121</v>
      </c>
      <c r="V373" s="31">
        <f t="shared" si="92"/>
        <v>-0.22085224781553509</v>
      </c>
      <c r="W373" s="31">
        <f t="shared" si="93"/>
        <v>-9.0141798730129827E-2</v>
      </c>
      <c r="X373" s="31">
        <f t="shared" si="94"/>
        <v>-0.10075110116478488</v>
      </c>
      <c r="Y373" s="31">
        <f t="shared" si="95"/>
        <v>-0.46913679503199029</v>
      </c>
      <c r="AA373" s="31">
        <f t="shared" si="96"/>
        <v>-0.7563007197513486</v>
      </c>
      <c r="AB373" s="31">
        <f t="shared" si="97"/>
        <v>-0.75561690070524479</v>
      </c>
      <c r="AC373" s="31">
        <f t="shared" si="98"/>
        <v>-0.68030995571125896</v>
      </c>
      <c r="AD373" s="31">
        <f t="shared" si="99"/>
        <v>-0.68942015047742844</v>
      </c>
      <c r="AE373" s="31">
        <f t="shared" si="100"/>
        <v>-0.69786418358126434</v>
      </c>
      <c r="AF373" s="31">
        <f t="shared" si="101"/>
        <v>-0.71298220162895576</v>
      </c>
      <c r="AG373" s="31"/>
      <c r="AH373">
        <v>-12.587347377252771</v>
      </c>
      <c r="AJ373">
        <v>-0.27952766694064513</v>
      </c>
      <c r="AK373">
        <v>-1.666666666666667</v>
      </c>
      <c r="AL373">
        <v>-1.6485390210427779</v>
      </c>
      <c r="AM373">
        <v>-1.666666666666667</v>
      </c>
      <c r="AN373">
        <v>-0.20849775424794029</v>
      </c>
      <c r="AO373">
        <v>-2</v>
      </c>
      <c r="AP373">
        <v>0</v>
      </c>
      <c r="AQ373">
        <v>-2</v>
      </c>
      <c r="AS373">
        <v>-0.27952766694064513</v>
      </c>
      <c r="AT373">
        <v>-1.666666666666667</v>
      </c>
      <c r="AU373">
        <v>-1.6485390210427779</v>
      </c>
      <c r="AV373">
        <v>-1.666666666666667</v>
      </c>
      <c r="AW373">
        <v>-0.17696370769701009</v>
      </c>
      <c r="AX373">
        <v>-0.33258239999999989</v>
      </c>
      <c r="AY373">
        <v>0.92008122160848116</v>
      </c>
      <c r="AZ373">
        <v>-0.33258239999999989</v>
      </c>
      <c r="BB373">
        <f t="shared" si="107"/>
        <v>-0.33258239999999989</v>
      </c>
    </row>
    <row r="374" spans="1:54" x14ac:dyDescent="0.3">
      <c r="A374">
        <v>23</v>
      </c>
      <c r="B374" t="s">
        <v>69</v>
      </c>
      <c r="C374" t="s">
        <v>61</v>
      </c>
      <c r="D374" t="s">
        <v>62</v>
      </c>
      <c r="F374" s="22">
        <v>0</v>
      </c>
      <c r="G374" s="22">
        <f t="shared" si="102"/>
        <v>1</v>
      </c>
      <c r="H374" s="26">
        <f t="shared" si="103"/>
        <v>0</v>
      </c>
      <c r="I374" s="38">
        <f t="shared" si="104"/>
        <v>1</v>
      </c>
      <c r="J374">
        <f t="shared" si="83"/>
        <v>0</v>
      </c>
      <c r="K374">
        <f t="shared" si="105"/>
        <v>4</v>
      </c>
      <c r="L374">
        <f t="shared" si="106"/>
        <v>0</v>
      </c>
      <c r="M374" s="31">
        <f t="shared" si="84"/>
        <v>-0.41507534081063407</v>
      </c>
      <c r="N374" s="31">
        <f t="shared" si="85"/>
        <v>-0.41410150257188133</v>
      </c>
      <c r="O374" s="31">
        <f t="shared" si="86"/>
        <v>0.14116668193788859</v>
      </c>
      <c r="P374" s="31">
        <f t="shared" si="87"/>
        <v>4.7305989708185621E-2</v>
      </c>
      <c r="Q374" s="31">
        <f t="shared" si="88"/>
        <v>-0.22228171795297466</v>
      </c>
      <c r="R374" s="31">
        <f t="shared" si="89"/>
        <v>3.7890909800744703</v>
      </c>
      <c r="T374" s="31">
        <f t="shared" si="90"/>
        <v>-0.21164373803388489</v>
      </c>
      <c r="U374" s="31">
        <f t="shared" si="91"/>
        <v>-0.21319417554938902</v>
      </c>
      <c r="V374" s="31">
        <f t="shared" si="92"/>
        <v>0.25417341655739917</v>
      </c>
      <c r="W374" s="31">
        <f t="shared" si="93"/>
        <v>0.21929687030060172</v>
      </c>
      <c r="X374" s="31">
        <f t="shared" si="94"/>
        <v>-8.9231916817332627E-2</v>
      </c>
      <c r="Y374" s="31">
        <f t="shared" si="95"/>
        <v>4.0848276769927363</v>
      </c>
      <c r="AA374" s="31">
        <f t="shared" si="96"/>
        <v>-0.69951971532345403</v>
      </c>
      <c r="AB374" s="31">
        <f t="shared" si="97"/>
        <v>-0.70068653725977714</v>
      </c>
      <c r="AC374" s="31">
        <f t="shared" si="98"/>
        <v>-0.44476647547809001</v>
      </c>
      <c r="AD374" s="31">
        <f t="shared" si="99"/>
        <v>-0.56514244290926152</v>
      </c>
      <c r="AE374" s="31">
        <f t="shared" si="100"/>
        <v>-0.69218385572769581</v>
      </c>
      <c r="AF374" s="31">
        <f t="shared" si="101"/>
        <v>1.8033081683912844</v>
      </c>
      <c r="AG374" s="31"/>
      <c r="AH374">
        <v>-9.6721619973014601</v>
      </c>
      <c r="AJ374">
        <v>-0.27952766694064513</v>
      </c>
      <c r="AK374">
        <v>-1.666666666666667</v>
      </c>
      <c r="AL374">
        <v>-1.6485390210427779</v>
      </c>
      <c r="AM374">
        <v>-1.666666666666667</v>
      </c>
      <c r="AN374">
        <v>-0.20849775424794029</v>
      </c>
      <c r="AO374">
        <v>-2</v>
      </c>
      <c r="AP374">
        <v>0</v>
      </c>
      <c r="AQ374">
        <v>-2</v>
      </c>
      <c r="AS374">
        <v>-0.27952766694064513</v>
      </c>
      <c r="AT374">
        <v>-1.666666666666667</v>
      </c>
      <c r="AU374">
        <v>-1.6485390210427779</v>
      </c>
      <c r="AV374">
        <v>-1.666666666666667</v>
      </c>
      <c r="AW374">
        <v>-0.22742815137839081</v>
      </c>
      <c r="AX374">
        <v>-0.34824959999999988</v>
      </c>
      <c r="AY374">
        <v>0.39651261841415658</v>
      </c>
      <c r="AZ374">
        <v>-0.34824959999999988</v>
      </c>
      <c r="BB374">
        <f t="shared" si="107"/>
        <v>-0.34824959999999988</v>
      </c>
    </row>
    <row r="375" spans="1:54" x14ac:dyDescent="0.3">
      <c r="A375">
        <v>23</v>
      </c>
      <c r="B375" t="s">
        <v>70</v>
      </c>
      <c r="C375" t="s">
        <v>61</v>
      </c>
      <c r="D375" t="s">
        <v>62</v>
      </c>
      <c r="F375" s="22">
        <v>0</v>
      </c>
      <c r="G375" s="22">
        <f t="shared" si="102"/>
        <v>1</v>
      </c>
      <c r="H375" s="26">
        <f t="shared" si="103"/>
        <v>0</v>
      </c>
      <c r="I375" s="38">
        <f t="shared" si="104"/>
        <v>1</v>
      </c>
      <c r="J375">
        <f t="shared" si="83"/>
        <v>0</v>
      </c>
      <c r="K375">
        <f t="shared" si="105"/>
        <v>4</v>
      </c>
      <c r="L375">
        <f t="shared" si="106"/>
        <v>0</v>
      </c>
      <c r="M375" s="31">
        <f t="shared" si="84"/>
        <v>-0.2301044308613267</v>
      </c>
      <c r="N375" s="31">
        <f t="shared" si="85"/>
        <v>-0.22059227072480922</v>
      </c>
      <c r="O375" s="31">
        <f t="shared" si="86"/>
        <v>-0.81048074764634848</v>
      </c>
      <c r="P375" s="31">
        <f t="shared" si="87"/>
        <v>-0.56892306166762108</v>
      </c>
      <c r="Q375" s="31">
        <f t="shared" si="88"/>
        <v>-0.22297477280611969</v>
      </c>
      <c r="R375" s="31">
        <f t="shared" si="89"/>
        <v>-0.7989018447434707</v>
      </c>
      <c r="T375" s="31">
        <f t="shared" si="90"/>
        <v>-0.31385245991256783</v>
      </c>
      <c r="U375" s="31">
        <f t="shared" si="91"/>
        <v>-0.30927290535650054</v>
      </c>
      <c r="V375" s="31">
        <f t="shared" si="92"/>
        <v>-0.80004702205734513</v>
      </c>
      <c r="W375" s="31">
        <f t="shared" si="93"/>
        <v>-0.47986070276091214</v>
      </c>
      <c r="X375" s="31">
        <f t="shared" si="94"/>
        <v>-0.17562868428773856</v>
      </c>
      <c r="Y375" s="31">
        <f t="shared" si="95"/>
        <v>-0.66192598015360182</v>
      </c>
      <c r="AA375" s="31">
        <f t="shared" si="96"/>
        <v>-0.75807789377693235</v>
      </c>
      <c r="AB375" s="31">
        <f t="shared" si="97"/>
        <v>-0.75294699797432962</v>
      </c>
      <c r="AC375" s="31">
        <f t="shared" si="98"/>
        <v>-0.92986674991550466</v>
      </c>
      <c r="AD375" s="31">
        <f t="shared" si="99"/>
        <v>-0.82860584408667626</v>
      </c>
      <c r="AE375" s="31">
        <f t="shared" si="100"/>
        <v>-0.7456794496592476</v>
      </c>
      <c r="AF375" s="31">
        <f t="shared" si="101"/>
        <v>-0.80173993950415168</v>
      </c>
      <c r="AG375" s="31"/>
      <c r="AH375">
        <v>-9.6721619973014583</v>
      </c>
      <c r="AJ375">
        <v>-0.27952766694064513</v>
      </c>
      <c r="AK375">
        <v>-1.666666666666667</v>
      </c>
      <c r="AL375">
        <v>-1.6485390210427779</v>
      </c>
      <c r="AM375">
        <v>-1.666666666666667</v>
      </c>
      <c r="AN375">
        <v>-0.20849775424794029</v>
      </c>
      <c r="AO375">
        <v>-2</v>
      </c>
      <c r="AP375">
        <v>0</v>
      </c>
      <c r="AQ375">
        <v>-2</v>
      </c>
      <c r="AS375">
        <v>-0.27952766694064513</v>
      </c>
      <c r="AT375">
        <v>-1.666666666666667</v>
      </c>
      <c r="AU375">
        <v>-1.6485390210427779</v>
      </c>
      <c r="AV375">
        <v>-1.666666666666667</v>
      </c>
      <c r="AW375">
        <v>-0.22742815137839081</v>
      </c>
      <c r="AX375">
        <v>-0.34824959999999988</v>
      </c>
      <c r="AY375">
        <v>0.39651261841415658</v>
      </c>
      <c r="AZ375">
        <v>-0.34824959999999988</v>
      </c>
      <c r="BB375">
        <f t="shared" si="107"/>
        <v>-0.34824959999999988</v>
      </c>
    </row>
    <row r="376" spans="1:54" x14ac:dyDescent="0.3">
      <c r="A376">
        <v>23</v>
      </c>
      <c r="B376" t="s">
        <v>71</v>
      </c>
      <c r="C376" t="s">
        <v>61</v>
      </c>
      <c r="D376" t="s">
        <v>62</v>
      </c>
      <c r="F376" s="22">
        <v>0</v>
      </c>
      <c r="G376" s="22">
        <f t="shared" si="102"/>
        <v>0</v>
      </c>
      <c r="H376" s="26">
        <f t="shared" si="103"/>
        <v>0</v>
      </c>
      <c r="I376" s="38">
        <f t="shared" si="104"/>
        <v>1</v>
      </c>
      <c r="J376">
        <f t="shared" si="83"/>
        <v>0</v>
      </c>
      <c r="K376">
        <f t="shared" si="105"/>
        <v>4</v>
      </c>
      <c r="L376">
        <f t="shared" si="106"/>
        <v>0</v>
      </c>
      <c r="M376" s="31">
        <f t="shared" si="84"/>
        <v>-0.26826008962485759</v>
      </c>
      <c r="N376" s="31">
        <f t="shared" si="85"/>
        <v>-0.25286086925465262</v>
      </c>
      <c r="O376" s="31">
        <f t="shared" si="86"/>
        <v>-0.80041933265524401</v>
      </c>
      <c r="P376" s="31">
        <f t="shared" si="87"/>
        <v>-0.50160228081321812</v>
      </c>
      <c r="Q376" s="31">
        <f t="shared" si="88"/>
        <v>-0.21485546895548341</v>
      </c>
      <c r="R376" s="31">
        <f t="shared" si="89"/>
        <v>-0.79431377589193486</v>
      </c>
      <c r="T376" s="31">
        <f t="shared" si="90"/>
        <v>-0.35295848428938104</v>
      </c>
      <c r="U376" s="31">
        <f t="shared" si="91"/>
        <v>-0.34464767014694858</v>
      </c>
      <c r="V376" s="31">
        <f t="shared" si="92"/>
        <v>-0.79883037243850807</v>
      </c>
      <c r="W376" s="31">
        <f t="shared" si="93"/>
        <v>-0.44932478574660045</v>
      </c>
      <c r="X376" s="31">
        <f t="shared" si="94"/>
        <v>-0.16571724570055932</v>
      </c>
      <c r="Y376" s="31">
        <f t="shared" si="95"/>
        <v>-0.67411829887362373</v>
      </c>
      <c r="AA376" s="31">
        <f t="shared" si="96"/>
        <v>-0.77314757291331659</v>
      </c>
      <c r="AB376" s="31">
        <f t="shared" si="97"/>
        <v>-0.76436835928872482</v>
      </c>
      <c r="AC376" s="31">
        <f t="shared" si="98"/>
        <v>-0.92893275425156863</v>
      </c>
      <c r="AD376" s="31">
        <f t="shared" si="99"/>
        <v>-0.82075736447670544</v>
      </c>
      <c r="AE376" s="31">
        <f t="shared" si="100"/>
        <v>-0.73663327296968051</v>
      </c>
      <c r="AF376" s="31">
        <f t="shared" si="101"/>
        <v>-0.80518401991785582</v>
      </c>
      <c r="AG376" s="31"/>
      <c r="AH376">
        <v>-12.587347377252771</v>
      </c>
      <c r="AJ376">
        <v>-0.27952766694064513</v>
      </c>
      <c r="AK376">
        <v>-1.666666666666667</v>
      </c>
      <c r="AL376">
        <v>-1.6485390210427779</v>
      </c>
      <c r="AM376">
        <v>-1.666666666666667</v>
      </c>
      <c r="AN376">
        <v>-0.20849775424794029</v>
      </c>
      <c r="AO376">
        <v>-2</v>
      </c>
      <c r="AP376">
        <v>0</v>
      </c>
      <c r="AQ376">
        <v>-2</v>
      </c>
      <c r="AS376">
        <v>-0.27952766694064513</v>
      </c>
      <c r="AT376">
        <v>-1.666666666666667</v>
      </c>
      <c r="AU376">
        <v>-1.6485390210427779</v>
      </c>
      <c r="AV376">
        <v>-1.666666666666667</v>
      </c>
      <c r="AW376">
        <v>-0.17696370769701009</v>
      </c>
      <c r="AX376">
        <v>-0.33258239999999989</v>
      </c>
      <c r="AY376">
        <v>0.92008122160848116</v>
      </c>
      <c r="AZ376">
        <v>-0.33258239999999989</v>
      </c>
      <c r="BB376">
        <f t="shared" si="107"/>
        <v>-0.33258239999999989</v>
      </c>
    </row>
    <row r="377" spans="1:54" x14ac:dyDescent="0.3">
      <c r="A377">
        <v>23</v>
      </c>
      <c r="B377" t="s">
        <v>72</v>
      </c>
      <c r="C377" t="s">
        <v>61</v>
      </c>
      <c r="D377" t="s">
        <v>62</v>
      </c>
      <c r="F377" s="22">
        <v>0</v>
      </c>
      <c r="G377" s="22">
        <f t="shared" si="102"/>
        <v>0</v>
      </c>
      <c r="H377" s="26">
        <f t="shared" si="103"/>
        <v>0</v>
      </c>
      <c r="I377" s="38">
        <f t="shared" si="104"/>
        <v>0</v>
      </c>
      <c r="J377">
        <f t="shared" si="83"/>
        <v>1</v>
      </c>
      <c r="K377">
        <f t="shared" si="105"/>
        <v>4</v>
      </c>
      <c r="L377">
        <f t="shared" si="106"/>
        <v>0</v>
      </c>
      <c r="M377" s="31">
        <f t="shared" si="84"/>
        <v>-0.19875318983254067</v>
      </c>
      <c r="N377" s="31">
        <f t="shared" si="85"/>
        <v>-0.1916014547586293</v>
      </c>
      <c r="O377" s="31">
        <f t="shared" si="86"/>
        <v>-0.69000705117122418</v>
      </c>
      <c r="P377" s="31">
        <f t="shared" si="87"/>
        <v>-0.68749684932495592</v>
      </c>
      <c r="Q377" s="31">
        <f t="shared" si="88"/>
        <v>-0.12698443204236795</v>
      </c>
      <c r="R377" s="31">
        <f t="shared" si="89"/>
        <v>-0.76237539567209944</v>
      </c>
      <c r="T377" s="31">
        <f t="shared" si="90"/>
        <v>-0.18760883429560643</v>
      </c>
      <c r="U377" s="31">
        <f t="shared" si="91"/>
        <v>-0.19033071661529274</v>
      </c>
      <c r="V377" s="31">
        <f t="shared" si="92"/>
        <v>-0.57556120701622038</v>
      </c>
      <c r="W377" s="31">
        <f t="shared" si="93"/>
        <v>-0.48643818515261428</v>
      </c>
      <c r="X377" s="31">
        <f t="shared" si="94"/>
        <v>1.3535090068443901E-2</v>
      </c>
      <c r="Y377" s="31">
        <f t="shared" si="95"/>
        <v>-0.55778406394113844</v>
      </c>
      <c r="AA377" s="31">
        <f t="shared" si="96"/>
        <v>-0.71036115769560237</v>
      </c>
      <c r="AB377" s="31">
        <f t="shared" si="97"/>
        <v>-0.70921767768929989</v>
      </c>
      <c r="AC377" s="31">
        <f t="shared" si="98"/>
        <v>-0.84045819565458424</v>
      </c>
      <c r="AD377" s="31">
        <f t="shared" si="99"/>
        <v>-0.82300931168467117</v>
      </c>
      <c r="AE377" s="31">
        <f t="shared" si="100"/>
        <v>-0.6584354748462441</v>
      </c>
      <c r="AF377" s="31">
        <f t="shared" si="101"/>
        <v>-0.79623543449330547</v>
      </c>
      <c r="AG377" s="31"/>
      <c r="AH377">
        <v>6.5859336545558733</v>
      </c>
      <c r="AJ377">
        <v>0.1285249626736816</v>
      </c>
      <c r="AK377">
        <v>1</v>
      </c>
      <c r="AL377">
        <v>-1.6485390210427779</v>
      </c>
      <c r="AM377">
        <v>1</v>
      </c>
      <c r="AN377">
        <v>0.20849775424794029</v>
      </c>
      <c r="AO377">
        <v>2</v>
      </c>
      <c r="AP377">
        <v>0</v>
      </c>
      <c r="AQ377">
        <v>2</v>
      </c>
      <c r="AS377">
        <v>0.1285249626736816</v>
      </c>
      <c r="AT377">
        <v>1</v>
      </c>
      <c r="AU377">
        <v>-1.6485390210427779</v>
      </c>
      <c r="AV377">
        <v>1</v>
      </c>
      <c r="AW377">
        <v>0.25803701872248419</v>
      </c>
      <c r="AX377">
        <v>0.36</v>
      </c>
      <c r="AY377">
        <v>-7.8945619719187371E-2</v>
      </c>
      <c r="AZ377">
        <v>0.36</v>
      </c>
      <c r="BB377">
        <f t="shared" si="107"/>
        <v>0.36</v>
      </c>
    </row>
    <row r="378" spans="1:54" x14ac:dyDescent="0.3">
      <c r="A378">
        <v>23</v>
      </c>
      <c r="B378" t="s">
        <v>73</v>
      </c>
      <c r="C378" t="s">
        <v>61</v>
      </c>
      <c r="D378" t="s">
        <v>62</v>
      </c>
      <c r="F378" s="22">
        <v>0</v>
      </c>
      <c r="G378" s="22">
        <f t="shared" si="102"/>
        <v>1</v>
      </c>
      <c r="H378" s="26">
        <f t="shared" si="103"/>
        <v>1</v>
      </c>
      <c r="I378" s="38">
        <f t="shared" si="104"/>
        <v>0</v>
      </c>
      <c r="J378">
        <f t="shared" si="83"/>
        <v>1</v>
      </c>
      <c r="K378">
        <f t="shared" si="105"/>
        <v>4</v>
      </c>
      <c r="L378">
        <f t="shared" si="106"/>
        <v>4</v>
      </c>
      <c r="M378" s="31">
        <f t="shared" si="84"/>
        <v>-0.24108993924019556</v>
      </c>
      <c r="N378" s="31">
        <f t="shared" si="85"/>
        <v>-0.23343458463197933</v>
      </c>
      <c r="O378" s="31">
        <f t="shared" si="86"/>
        <v>-0.77576788138440234</v>
      </c>
      <c r="P378" s="31">
        <f t="shared" si="87"/>
        <v>-0.7586958357368454</v>
      </c>
      <c r="Q378" s="31">
        <f t="shared" si="88"/>
        <v>-0.12182462967638988</v>
      </c>
      <c r="R378" s="31">
        <f t="shared" si="89"/>
        <v>-0.78521052413467007</v>
      </c>
      <c r="T378" s="31">
        <f t="shared" si="90"/>
        <v>-0.23098349749236807</v>
      </c>
      <c r="U378" s="31">
        <f t="shared" si="91"/>
        <v>-0.23267117078741018</v>
      </c>
      <c r="V378" s="31">
        <f t="shared" si="92"/>
        <v>-0.71580112197484624</v>
      </c>
      <c r="W378" s="31">
        <f t="shared" si="93"/>
        <v>-0.64184836238575238</v>
      </c>
      <c r="X378" s="31">
        <f t="shared" si="94"/>
        <v>2.2019535303676299E-2</v>
      </c>
      <c r="Y378" s="31">
        <f t="shared" si="95"/>
        <v>-0.59373619444179437</v>
      </c>
      <c r="AA378" s="31">
        <f t="shared" si="96"/>
        <v>-0.75330580506735234</v>
      </c>
      <c r="AB378" s="31">
        <f t="shared" si="97"/>
        <v>-0.75208858681124025</v>
      </c>
      <c r="AC378" s="31">
        <f t="shared" si="98"/>
        <v>-0.89453015576962458</v>
      </c>
      <c r="AD378" s="31">
        <f t="shared" si="99"/>
        <v>-0.87686954877143553</v>
      </c>
      <c r="AE378" s="31">
        <f t="shared" si="100"/>
        <v>-0.65284552918154715</v>
      </c>
      <c r="AF378" s="31">
        <f t="shared" si="101"/>
        <v>-0.79542486392957223</v>
      </c>
      <c r="AG378" s="31"/>
      <c r="AH378">
        <v>-4.5131996210398979</v>
      </c>
      <c r="AJ378">
        <v>0.1285249626736816</v>
      </c>
      <c r="AK378">
        <v>1</v>
      </c>
      <c r="AL378">
        <v>-1.6485390210427779</v>
      </c>
      <c r="AM378">
        <v>1</v>
      </c>
      <c r="AN378">
        <v>0.20849775424794029</v>
      </c>
      <c r="AO378">
        <v>2</v>
      </c>
      <c r="AP378">
        <v>0</v>
      </c>
      <c r="AQ378">
        <v>2</v>
      </c>
      <c r="AS378">
        <v>0.1285249626736816</v>
      </c>
      <c r="AT378">
        <v>1</v>
      </c>
      <c r="AU378">
        <v>-1.6485390210427779</v>
      </c>
      <c r="AV378">
        <v>1</v>
      </c>
      <c r="AW378">
        <v>0.24702330986422569</v>
      </c>
      <c r="AX378">
        <v>0.36</v>
      </c>
      <c r="AY378">
        <v>-0.19321284912361991</v>
      </c>
      <c r="AZ378">
        <v>0.36</v>
      </c>
      <c r="BB378">
        <f t="shared" si="107"/>
        <v>0.36</v>
      </c>
    </row>
    <row r="379" spans="1:54" x14ac:dyDescent="0.3">
      <c r="A379">
        <v>23</v>
      </c>
      <c r="B379" t="s">
        <v>74</v>
      </c>
      <c r="C379" t="s">
        <v>61</v>
      </c>
      <c r="D379" t="s">
        <v>62</v>
      </c>
      <c r="F379" s="22">
        <v>0</v>
      </c>
      <c r="G379" s="22">
        <f t="shared" si="102"/>
        <v>0</v>
      </c>
      <c r="H379" s="26">
        <f t="shared" si="103"/>
        <v>0</v>
      </c>
      <c r="I379" s="38">
        <f t="shared" si="104"/>
        <v>0</v>
      </c>
      <c r="J379">
        <f t="shared" si="83"/>
        <v>1</v>
      </c>
      <c r="K379">
        <f t="shared" si="105"/>
        <v>4</v>
      </c>
      <c r="L379">
        <f t="shared" si="106"/>
        <v>0</v>
      </c>
      <c r="M379" s="31">
        <f t="shared" si="84"/>
        <v>-0.11042283237890989</v>
      </c>
      <c r="N379" s="31">
        <f t="shared" si="85"/>
        <v>-0.10773637762785269</v>
      </c>
      <c r="O379" s="31">
        <f t="shared" si="86"/>
        <v>-0.66836081524025592</v>
      </c>
      <c r="P379" s="31">
        <f t="shared" si="87"/>
        <v>-0.64092893746737334</v>
      </c>
      <c r="Q379" s="31">
        <f t="shared" si="88"/>
        <v>-0.21196284199427903</v>
      </c>
      <c r="R379" s="31">
        <f t="shared" si="89"/>
        <v>-0.57600435090611701</v>
      </c>
      <c r="T379" s="31">
        <f t="shared" si="90"/>
        <v>-7.9344638803539022E-2</v>
      </c>
      <c r="U379" s="31">
        <f t="shared" si="91"/>
        <v>-8.2862043554882803E-2</v>
      </c>
      <c r="V379" s="31">
        <f t="shared" si="92"/>
        <v>-0.60275789770661858</v>
      </c>
      <c r="W379" s="31">
        <f t="shared" si="93"/>
        <v>-0.50824071484451572</v>
      </c>
      <c r="X379" s="31">
        <f t="shared" si="94"/>
        <v>-0.11323689810828083</v>
      </c>
      <c r="Y379" s="31">
        <f t="shared" si="95"/>
        <v>-0.3681655397373732</v>
      </c>
      <c r="AA379" s="31">
        <f t="shared" si="96"/>
        <v>-0.68694291497961113</v>
      </c>
      <c r="AB379" s="31">
        <f t="shared" si="97"/>
        <v>-0.68790183626370593</v>
      </c>
      <c r="AC379" s="31">
        <f t="shared" si="98"/>
        <v>-0.86245790257987609</v>
      </c>
      <c r="AD379" s="31">
        <f t="shared" si="99"/>
        <v>-0.83813297717671975</v>
      </c>
      <c r="AE379" s="31">
        <f t="shared" si="100"/>
        <v>-0.7116926446270524</v>
      </c>
      <c r="AF379" s="31">
        <f t="shared" si="101"/>
        <v>-0.69151548265179663</v>
      </c>
      <c r="AG379" s="31"/>
      <c r="AH379">
        <v>5.0733601924304486</v>
      </c>
      <c r="AJ379">
        <v>7.9972791574258753E-2</v>
      </c>
      <c r="AK379">
        <v>1</v>
      </c>
      <c r="AL379">
        <v>-1.6485390210427779</v>
      </c>
      <c r="AM379">
        <v>1</v>
      </c>
      <c r="AN379">
        <v>0.20849775424794029</v>
      </c>
      <c r="AO379">
        <v>2</v>
      </c>
      <c r="AP379">
        <v>0</v>
      </c>
      <c r="AQ379">
        <v>2</v>
      </c>
      <c r="AS379">
        <v>7.9972791574258753E-2</v>
      </c>
      <c r="AT379">
        <v>1</v>
      </c>
      <c r="AU379">
        <v>-1.6485390210427779</v>
      </c>
      <c r="AV379">
        <v>1</v>
      </c>
      <c r="AW379">
        <v>0.26320736689736662</v>
      </c>
      <c r="AX379">
        <v>0.36</v>
      </c>
      <c r="AY379">
        <v>-2.530325740478272E-2</v>
      </c>
      <c r="AZ379">
        <v>0.36</v>
      </c>
      <c r="BB379">
        <f t="shared" si="107"/>
        <v>0.36</v>
      </c>
    </row>
    <row r="380" spans="1:54" x14ac:dyDescent="0.3">
      <c r="A380">
        <v>23</v>
      </c>
      <c r="B380" t="s">
        <v>75</v>
      </c>
      <c r="C380" t="s">
        <v>61</v>
      </c>
      <c r="D380" t="s">
        <v>62</v>
      </c>
      <c r="F380" s="22">
        <v>0</v>
      </c>
      <c r="G380" s="22">
        <f t="shared" si="102"/>
        <v>1</v>
      </c>
      <c r="H380" s="26">
        <f t="shared" si="103"/>
        <v>0</v>
      </c>
      <c r="I380" s="38">
        <f t="shared" si="104"/>
        <v>0</v>
      </c>
      <c r="J380">
        <f t="shared" si="83"/>
        <v>1</v>
      </c>
      <c r="K380">
        <f t="shared" si="105"/>
        <v>4</v>
      </c>
      <c r="L380">
        <f t="shared" si="106"/>
        <v>0</v>
      </c>
      <c r="M380" s="31">
        <f t="shared" si="84"/>
        <v>-6.6127193303402568E-2</v>
      </c>
      <c r="N380" s="31">
        <f t="shared" si="85"/>
        <v>-5.9390829354458802E-2</v>
      </c>
      <c r="O380" s="31">
        <f t="shared" si="86"/>
        <v>-0.69347669308393467</v>
      </c>
      <c r="P380" s="31">
        <f t="shared" si="87"/>
        <v>-0.66631779113288869</v>
      </c>
      <c r="Q380" s="31">
        <f t="shared" si="88"/>
        <v>-0.20694383120491194</v>
      </c>
      <c r="R380" s="31">
        <f t="shared" si="89"/>
        <v>-0.63248498742818671</v>
      </c>
      <c r="T380" s="31">
        <f t="shared" si="90"/>
        <v>-9.7522295341303439E-2</v>
      </c>
      <c r="U380" s="31">
        <f t="shared" si="91"/>
        <v>-9.5147126848063729E-2</v>
      </c>
      <c r="V380" s="31">
        <f t="shared" si="92"/>
        <v>-0.64675647969191052</v>
      </c>
      <c r="W380" s="31">
        <f t="shared" si="93"/>
        <v>-0.56992347675558697</v>
      </c>
      <c r="X380" s="31">
        <f t="shared" si="94"/>
        <v>-0.11769467507876917</v>
      </c>
      <c r="Y380" s="31">
        <f t="shared" si="95"/>
        <v>-0.37088594580325751</v>
      </c>
      <c r="AA380" s="31">
        <f t="shared" si="96"/>
        <v>-0.72937462213961335</v>
      </c>
      <c r="AB380" s="31">
        <f t="shared" si="97"/>
        <v>-0.72721461079123695</v>
      </c>
      <c r="AC380" s="31">
        <f t="shared" si="98"/>
        <v>-0.87927134135014373</v>
      </c>
      <c r="AD380" s="31">
        <f t="shared" si="99"/>
        <v>-0.85358671925726004</v>
      </c>
      <c r="AE380" s="31">
        <f t="shared" si="100"/>
        <v>-0.71315985952913941</v>
      </c>
      <c r="AF380" s="31">
        <f t="shared" si="101"/>
        <v>-0.67851252745695101</v>
      </c>
      <c r="AG380" s="31"/>
      <c r="AH380">
        <v>-4.5421126697289758</v>
      </c>
      <c r="AJ380">
        <v>7.9972791574258753E-2</v>
      </c>
      <c r="AK380">
        <v>1</v>
      </c>
      <c r="AL380">
        <v>-1.6485390210427779</v>
      </c>
      <c r="AM380">
        <v>1</v>
      </c>
      <c r="AN380">
        <v>0.20849775424794029</v>
      </c>
      <c r="AO380">
        <v>2</v>
      </c>
      <c r="AP380">
        <v>0</v>
      </c>
      <c r="AQ380">
        <v>2</v>
      </c>
      <c r="AS380">
        <v>7.9972791574258753E-2</v>
      </c>
      <c r="AT380">
        <v>1</v>
      </c>
      <c r="AU380">
        <v>-1.6485390210427779</v>
      </c>
      <c r="AV380">
        <v>1</v>
      </c>
      <c r="AW380">
        <v>0.27422107575562521</v>
      </c>
      <c r="AX380">
        <v>0.36</v>
      </c>
      <c r="AY380">
        <v>8.8963971999649796E-2</v>
      </c>
      <c r="AZ380">
        <v>0.36</v>
      </c>
      <c r="BB380">
        <f t="shared" si="107"/>
        <v>0.36</v>
      </c>
    </row>
    <row r="381" spans="1:54" x14ac:dyDescent="0.3">
      <c r="A381">
        <v>23</v>
      </c>
      <c r="B381" t="s">
        <v>76</v>
      </c>
      <c r="C381" t="s">
        <v>61</v>
      </c>
      <c r="D381" t="s">
        <v>62</v>
      </c>
      <c r="F381" s="22">
        <v>0</v>
      </c>
      <c r="G381" s="22">
        <f t="shared" si="102"/>
        <v>1</v>
      </c>
      <c r="H381" s="26">
        <f t="shared" si="103"/>
        <v>0</v>
      </c>
      <c r="I381" s="38">
        <f t="shared" si="104"/>
        <v>1</v>
      </c>
      <c r="J381">
        <f t="shared" si="83"/>
        <v>0</v>
      </c>
      <c r="K381">
        <f t="shared" si="105"/>
        <v>4</v>
      </c>
      <c r="L381">
        <f t="shared" si="106"/>
        <v>0</v>
      </c>
      <c r="M381" s="31">
        <f t="shared" si="84"/>
        <v>0.33105180092059322</v>
      </c>
      <c r="N381" s="31">
        <f t="shared" si="85"/>
        <v>0.33175496845778302</v>
      </c>
      <c r="O381" s="31">
        <f t="shared" si="86"/>
        <v>4.7260886671582694E-2</v>
      </c>
      <c r="P381" s="31">
        <f t="shared" si="87"/>
        <v>3.973001794678388E-2</v>
      </c>
      <c r="Q381" s="31">
        <f t="shared" si="88"/>
        <v>-8.1562722212749753E-2</v>
      </c>
      <c r="R381" s="31">
        <f t="shared" si="89"/>
        <v>1.9811215259080661</v>
      </c>
      <c r="T381" s="31">
        <f t="shared" si="90"/>
        <v>0.41783883153455648</v>
      </c>
      <c r="U381" s="31">
        <f t="shared" si="91"/>
        <v>0.41374638133444613</v>
      </c>
      <c r="V381" s="31">
        <f t="shared" si="92"/>
        <v>0.28323096337891501</v>
      </c>
      <c r="W381" s="31">
        <f t="shared" si="93"/>
        <v>0.13511699165085128</v>
      </c>
      <c r="X381" s="31">
        <f t="shared" si="94"/>
        <v>0.24825050179719779</v>
      </c>
      <c r="Y381" s="31">
        <f t="shared" si="95"/>
        <v>2.9987411631486829</v>
      </c>
      <c r="AA381" s="31">
        <f t="shared" si="96"/>
        <v>-0.40955209850519664</v>
      </c>
      <c r="AB381" s="31">
        <f t="shared" si="97"/>
        <v>-0.41221301215577122</v>
      </c>
      <c r="AC381" s="31">
        <f t="shared" si="98"/>
        <v>-0.42852399932883883</v>
      </c>
      <c r="AD381" s="31">
        <f t="shared" si="99"/>
        <v>-0.59531885519430328</v>
      </c>
      <c r="AE381" s="31">
        <f t="shared" si="100"/>
        <v>-0.55273668943508458</v>
      </c>
      <c r="AF381" s="31">
        <f t="shared" si="101"/>
        <v>1.1891684275007786</v>
      </c>
      <c r="AG381" s="31"/>
      <c r="AH381">
        <v>18.727474288070329</v>
      </c>
      <c r="AJ381">
        <v>7.1029912692704686E-2</v>
      </c>
      <c r="AK381">
        <v>-0.33333333333333331</v>
      </c>
      <c r="AL381">
        <v>-1.6485390210427779</v>
      </c>
      <c r="AM381">
        <v>-0.33333333333333331</v>
      </c>
      <c r="AN381">
        <v>-0.20849775424794029</v>
      </c>
      <c r="AO381">
        <v>-2</v>
      </c>
      <c r="AP381">
        <v>0</v>
      </c>
      <c r="AQ381">
        <v>-2</v>
      </c>
      <c r="AS381">
        <v>7.1029912692704686E-2</v>
      </c>
      <c r="AT381">
        <v>-0.33333333333333331</v>
      </c>
      <c r="AU381">
        <v>-1.6485390210427779</v>
      </c>
      <c r="AV381">
        <v>-0.33333333333333331</v>
      </c>
      <c r="AW381">
        <v>-0.29381623424146008</v>
      </c>
      <c r="AX381">
        <v>-0.37175039999999998</v>
      </c>
      <c r="AY381">
        <v>-0.29226374129018651</v>
      </c>
      <c r="AZ381">
        <v>-0.37175039999999998</v>
      </c>
      <c r="BB381">
        <f t="shared" si="107"/>
        <v>-0.37175039999999998</v>
      </c>
    </row>
    <row r="382" spans="1:54" x14ac:dyDescent="0.3">
      <c r="A382">
        <v>23</v>
      </c>
      <c r="B382" t="s">
        <v>77</v>
      </c>
      <c r="C382" t="s">
        <v>61</v>
      </c>
      <c r="D382" t="s">
        <v>62</v>
      </c>
      <c r="F382" s="22">
        <v>0</v>
      </c>
      <c r="G382" s="22">
        <f t="shared" si="102"/>
        <v>0</v>
      </c>
      <c r="H382" s="26">
        <f t="shared" si="103"/>
        <v>0</v>
      </c>
      <c r="I382" s="38">
        <f t="shared" si="104"/>
        <v>1</v>
      </c>
      <c r="J382">
        <f t="shared" si="83"/>
        <v>0</v>
      </c>
      <c r="K382">
        <f t="shared" si="105"/>
        <v>4</v>
      </c>
      <c r="L382">
        <f t="shared" si="106"/>
        <v>0</v>
      </c>
      <c r="M382" s="31">
        <f t="shared" si="84"/>
        <v>0.36120632039291983</v>
      </c>
      <c r="N382" s="31">
        <f t="shared" si="85"/>
        <v>0.36418782607723826</v>
      </c>
      <c r="O382" s="31">
        <f t="shared" si="86"/>
        <v>0.14950950526953008</v>
      </c>
      <c r="P382" s="31">
        <f t="shared" si="87"/>
        <v>0.14074994533907983</v>
      </c>
      <c r="Q382" s="31">
        <f t="shared" si="88"/>
        <v>-8.0021186709422473E-2</v>
      </c>
      <c r="R382" s="31">
        <f t="shared" si="89"/>
        <v>2.3533897966749371</v>
      </c>
      <c r="T382" s="31">
        <f t="shared" si="90"/>
        <v>0.45536919694815453</v>
      </c>
      <c r="U382" s="31">
        <f t="shared" si="91"/>
        <v>0.44860387212510477</v>
      </c>
      <c r="V382" s="31">
        <f t="shared" si="92"/>
        <v>0.46600618163652507</v>
      </c>
      <c r="W382" s="31">
        <f t="shared" si="93"/>
        <v>0.20435808098968386</v>
      </c>
      <c r="X382" s="31">
        <f t="shared" si="94"/>
        <v>0.22082913163449949</v>
      </c>
      <c r="Y382" s="31">
        <f t="shared" si="95"/>
        <v>2.6779515929622799</v>
      </c>
      <c r="AA382" s="31">
        <f t="shared" si="96"/>
        <v>-0.47605102813641653</v>
      </c>
      <c r="AB382" s="31">
        <f t="shared" si="97"/>
        <v>-0.47712983353915006</v>
      </c>
      <c r="AC382" s="31">
        <f t="shared" si="98"/>
        <v>-0.38586676340177833</v>
      </c>
      <c r="AD382" s="31">
        <f t="shared" si="99"/>
        <v>-0.5872928338224408</v>
      </c>
      <c r="AE382" s="31">
        <f t="shared" si="100"/>
        <v>-0.56366137740889277</v>
      </c>
      <c r="AF382" s="31">
        <f t="shared" si="101"/>
        <v>0.91423728154237727</v>
      </c>
      <c r="AG382" s="31"/>
      <c r="AH382">
        <v>0.92805353026644821</v>
      </c>
      <c r="AJ382">
        <v>7.1029912692704686E-2</v>
      </c>
      <c r="AK382">
        <v>-0.33333333333333331</v>
      </c>
      <c r="AL382">
        <v>-1.6485390210427779</v>
      </c>
      <c r="AM382">
        <v>-0.33333333333333331</v>
      </c>
      <c r="AN382">
        <v>-0.20849775424794029</v>
      </c>
      <c r="AO382">
        <v>-2</v>
      </c>
      <c r="AP382">
        <v>0</v>
      </c>
      <c r="AQ382">
        <v>-2</v>
      </c>
      <c r="AS382">
        <v>7.1029912692704686E-2</v>
      </c>
      <c r="AT382">
        <v>-0.33333333333333331</v>
      </c>
      <c r="AU382">
        <v>-1.6485390210427779</v>
      </c>
      <c r="AV382">
        <v>-0.33333333333333331</v>
      </c>
      <c r="AW382">
        <v>-0.34428067792284078</v>
      </c>
      <c r="AX382">
        <v>-0.38741759999999997</v>
      </c>
      <c r="AY382">
        <v>-0.81583234448451092</v>
      </c>
      <c r="AZ382">
        <v>-0.38741759999999997</v>
      </c>
      <c r="BB382">
        <f t="shared" si="107"/>
        <v>-0.38741759999999997</v>
      </c>
    </row>
    <row r="383" spans="1:54" x14ac:dyDescent="0.3">
      <c r="A383">
        <v>24</v>
      </c>
      <c r="B383" t="s">
        <v>78</v>
      </c>
      <c r="C383" t="s">
        <v>79</v>
      </c>
      <c r="D383" t="s">
        <v>80</v>
      </c>
      <c r="F383" s="22">
        <v>0</v>
      </c>
      <c r="G383" s="22">
        <f t="shared" si="102"/>
        <v>0</v>
      </c>
      <c r="H383" s="26">
        <f t="shared" si="103"/>
        <v>1</v>
      </c>
      <c r="I383" s="38">
        <f t="shared" si="104"/>
        <v>0</v>
      </c>
      <c r="J383">
        <f t="shared" si="83"/>
        <v>1</v>
      </c>
      <c r="K383">
        <f t="shared" si="105"/>
        <v>3</v>
      </c>
      <c r="L383">
        <f t="shared" si="106"/>
        <v>3</v>
      </c>
      <c r="M383" s="31">
        <f t="shared" si="84"/>
        <v>-0.45073324999546283</v>
      </c>
      <c r="N383" s="31">
        <f t="shared" si="85"/>
        <v>-0.44329997771683072</v>
      </c>
      <c r="O383" s="31">
        <f t="shared" si="86"/>
        <v>-0.76241205996063222</v>
      </c>
      <c r="P383" s="31">
        <f t="shared" si="87"/>
        <v>-0.76345623004694707</v>
      </c>
      <c r="Q383" s="31">
        <f t="shared" si="88"/>
        <v>-9.9369478040887207E-2</v>
      </c>
      <c r="R383" s="31">
        <f t="shared" si="89"/>
        <v>-0.90641035153569072</v>
      </c>
      <c r="T383" s="31">
        <f t="shared" si="90"/>
        <v>-0.44756290587483299</v>
      </c>
      <c r="U383" s="31">
        <f t="shared" si="91"/>
        <v>-0.44520276937728109</v>
      </c>
      <c r="V383" s="31">
        <f t="shared" si="92"/>
        <v>-0.66252261036355797</v>
      </c>
      <c r="W383" s="31">
        <f t="shared" si="93"/>
        <v>-0.56886363837941178</v>
      </c>
      <c r="X383" s="31">
        <f t="shared" si="94"/>
        <v>0.25928990046328604</v>
      </c>
      <c r="Y383" s="31">
        <f t="shared" si="95"/>
        <v>-0.64561700217152362</v>
      </c>
      <c r="AA383" s="31">
        <f t="shared" si="96"/>
        <v>-0.80346485831537007</v>
      </c>
      <c r="AB383" s="31">
        <f t="shared" si="97"/>
        <v>-0.7986214041090639</v>
      </c>
      <c r="AC383" s="31">
        <f t="shared" si="98"/>
        <v>-0.88630150443763089</v>
      </c>
      <c r="AD383" s="31">
        <f t="shared" si="99"/>
        <v>-0.80592233657645596</v>
      </c>
      <c r="AE383" s="31">
        <f t="shared" si="100"/>
        <v>-0.53512339639180551</v>
      </c>
      <c r="AF383" s="31">
        <f t="shared" si="101"/>
        <v>-0.82582408563397014</v>
      </c>
      <c r="AG383" s="31"/>
      <c r="AH383">
        <v>16.756277978615429</v>
      </c>
      <c r="AJ383">
        <v>0.46464774348697119</v>
      </c>
      <c r="AK383">
        <v>2</v>
      </c>
      <c r="AL383">
        <v>-0.92929548697394238</v>
      </c>
      <c r="AM383">
        <v>2</v>
      </c>
      <c r="AN383">
        <v>0.16143439132799711</v>
      </c>
      <c r="AO383">
        <v>2</v>
      </c>
      <c r="AP383">
        <v>0</v>
      </c>
      <c r="AQ383">
        <v>2</v>
      </c>
      <c r="AS383">
        <v>0.46464774348697119</v>
      </c>
      <c r="AT383">
        <v>2</v>
      </c>
      <c r="AU383">
        <v>-0.92929548697394238</v>
      </c>
      <c r="AV383">
        <v>2</v>
      </c>
      <c r="AW383">
        <v>-2.0729200260760819E-2</v>
      </c>
      <c r="AX383">
        <v>2.4191999999999998E-3</v>
      </c>
      <c r="AY383">
        <v>0.30772159883980221</v>
      </c>
      <c r="AZ383">
        <v>2.4191999999999998E-3</v>
      </c>
      <c r="BB383">
        <f t="shared" si="107"/>
        <v>2.4191999999999998E-3</v>
      </c>
    </row>
    <row r="384" spans="1:54" x14ac:dyDescent="0.3">
      <c r="A384">
        <v>24</v>
      </c>
      <c r="B384" t="s">
        <v>81</v>
      </c>
      <c r="C384" t="s">
        <v>79</v>
      </c>
      <c r="D384" t="s">
        <v>80</v>
      </c>
      <c r="F384" s="22">
        <v>0</v>
      </c>
      <c r="G384" s="22">
        <f t="shared" si="102"/>
        <v>1</v>
      </c>
      <c r="H384" s="26">
        <f t="shared" si="103"/>
        <v>0</v>
      </c>
      <c r="I384" s="38">
        <f t="shared" si="104"/>
        <v>1</v>
      </c>
      <c r="J384">
        <f t="shared" si="83"/>
        <v>0</v>
      </c>
      <c r="K384">
        <f t="shared" si="105"/>
        <v>3</v>
      </c>
      <c r="L384">
        <f t="shared" si="106"/>
        <v>0</v>
      </c>
      <c r="M384" s="31">
        <f t="shared" si="84"/>
        <v>-0.23310596445348725</v>
      </c>
      <c r="N384" s="31">
        <f t="shared" si="85"/>
        <v>-0.2315983432329296</v>
      </c>
      <c r="O384" s="31">
        <f t="shared" si="86"/>
        <v>-0.58015334687091935</v>
      </c>
      <c r="P384" s="31">
        <f t="shared" si="87"/>
        <v>-0.62684996576627938</v>
      </c>
      <c r="Q384" s="31">
        <f t="shared" si="88"/>
        <v>-0.29398105536982888</v>
      </c>
      <c r="R384" s="31">
        <f t="shared" si="89"/>
        <v>-0.59134068067332368</v>
      </c>
      <c r="T384" s="31">
        <f t="shared" si="90"/>
        <v>-0.28201219559860652</v>
      </c>
      <c r="U384" s="31">
        <f t="shared" si="91"/>
        <v>-0.27771093677616016</v>
      </c>
      <c r="V384" s="31">
        <f t="shared" si="92"/>
        <v>-0.58771322015737082</v>
      </c>
      <c r="W384" s="31">
        <f t="shared" si="93"/>
        <v>-0.58746137142434873</v>
      </c>
      <c r="X384" s="31">
        <f t="shared" si="94"/>
        <v>-0.24698427807073386</v>
      </c>
      <c r="Y384" s="31">
        <f t="shared" si="95"/>
        <v>-0.25513641039378454</v>
      </c>
      <c r="AA384" s="31">
        <f t="shared" si="96"/>
        <v>-0.80212219126196027</v>
      </c>
      <c r="AB384" s="31">
        <f t="shared" si="97"/>
        <v>-0.80056816553128973</v>
      </c>
      <c r="AC384" s="31">
        <f t="shared" si="98"/>
        <v>-0.86447976311815711</v>
      </c>
      <c r="AD384" s="31">
        <f t="shared" si="99"/>
        <v>-0.88224191267282637</v>
      </c>
      <c r="AE384" s="31">
        <f t="shared" si="100"/>
        <v>-0.77747571539444083</v>
      </c>
      <c r="AF384" s="31">
        <f t="shared" si="101"/>
        <v>-0.59026134443526124</v>
      </c>
      <c r="AG384" s="31"/>
      <c r="AH384">
        <v>-19.00185643215962</v>
      </c>
      <c r="AJ384">
        <v>6.1061765166978352E-2</v>
      </c>
      <c r="AK384">
        <v>0</v>
      </c>
      <c r="AL384">
        <v>-0.92929548697394238</v>
      </c>
      <c r="AM384">
        <v>0</v>
      </c>
      <c r="AN384">
        <v>-0.16143439132799711</v>
      </c>
      <c r="AO384">
        <v>-2</v>
      </c>
      <c r="AP384">
        <v>0</v>
      </c>
      <c r="AQ384">
        <v>-2</v>
      </c>
      <c r="AS384">
        <v>6.1061765166978352E-2</v>
      </c>
      <c r="AT384">
        <v>0</v>
      </c>
      <c r="AU384">
        <v>-0.92929548697394238</v>
      </c>
      <c r="AV384">
        <v>0</v>
      </c>
      <c r="AW384">
        <v>-0.15715666659838681</v>
      </c>
      <c r="AX384">
        <v>-0.17567999999999989</v>
      </c>
      <c r="AY384">
        <v>1.0162875340664399</v>
      </c>
      <c r="AZ384">
        <v>-0.17567999999999989</v>
      </c>
      <c r="BB384">
        <f t="shared" si="107"/>
        <v>-0.17567999999999989</v>
      </c>
    </row>
    <row r="385" spans="1:54" x14ac:dyDescent="0.3">
      <c r="A385">
        <v>24</v>
      </c>
      <c r="B385" t="s">
        <v>82</v>
      </c>
      <c r="C385" t="s">
        <v>79</v>
      </c>
      <c r="D385" t="s">
        <v>80</v>
      </c>
      <c r="F385" s="22">
        <v>0</v>
      </c>
      <c r="G385" s="22">
        <f t="shared" si="102"/>
        <v>1</v>
      </c>
      <c r="H385" s="26">
        <f t="shared" si="103"/>
        <v>0</v>
      </c>
      <c r="I385" s="38">
        <f t="shared" si="104"/>
        <v>0</v>
      </c>
      <c r="J385">
        <f t="shared" si="83"/>
        <v>1</v>
      </c>
      <c r="K385">
        <f t="shared" si="105"/>
        <v>3</v>
      </c>
      <c r="L385">
        <f t="shared" si="106"/>
        <v>0</v>
      </c>
      <c r="M385" s="31">
        <f t="shared" si="84"/>
        <v>-0.34680462844220444</v>
      </c>
      <c r="N385" s="31">
        <f t="shared" si="85"/>
        <v>-0.34271842820401699</v>
      </c>
      <c r="O385" s="31">
        <f t="shared" si="86"/>
        <v>-0.7281059508309089</v>
      </c>
      <c r="P385" s="31">
        <f t="shared" si="87"/>
        <v>-0.69294099132003328</v>
      </c>
      <c r="Q385" s="31">
        <f t="shared" si="88"/>
        <v>-0.29794121883731867</v>
      </c>
      <c r="R385" s="31">
        <f t="shared" si="89"/>
        <v>-0.68090009856133904</v>
      </c>
      <c r="T385" s="31">
        <f t="shared" si="90"/>
        <v>-0.3434901901339093</v>
      </c>
      <c r="U385" s="31">
        <f t="shared" si="91"/>
        <v>-0.34679376681724233</v>
      </c>
      <c r="V385" s="31">
        <f t="shared" si="92"/>
        <v>-0.49564461252283065</v>
      </c>
      <c r="W385" s="31">
        <f t="shared" si="93"/>
        <v>-0.55545073279829471</v>
      </c>
      <c r="X385" s="31">
        <f t="shared" si="94"/>
        <v>-0.24623359548960089</v>
      </c>
      <c r="Y385" s="31">
        <f t="shared" si="95"/>
        <v>-0.45941758950218126</v>
      </c>
      <c r="AA385" s="31">
        <f t="shared" si="96"/>
        <v>-0.78480313194411444</v>
      </c>
      <c r="AB385" s="31">
        <f t="shared" si="97"/>
        <v>-0.78635030817969798</v>
      </c>
      <c r="AC385" s="31">
        <f t="shared" si="98"/>
        <v>-0.80224867317900217</v>
      </c>
      <c r="AD385" s="31">
        <f t="shared" si="99"/>
        <v>-0.85940766990903972</v>
      </c>
      <c r="AE385" s="31">
        <f t="shared" si="100"/>
        <v>-0.77941001956295752</v>
      </c>
      <c r="AF385" s="31">
        <f t="shared" si="101"/>
        <v>-0.76165380294537777</v>
      </c>
      <c r="AG385" s="31"/>
      <c r="AH385">
        <v>-0.76135570139918474</v>
      </c>
      <c r="AJ385">
        <v>-6.1061765166978352E-2</v>
      </c>
      <c r="AK385">
        <v>0</v>
      </c>
      <c r="AL385">
        <v>-0.92929548697394238</v>
      </c>
      <c r="AM385">
        <v>0</v>
      </c>
      <c r="AN385">
        <v>0.16143439132799711</v>
      </c>
      <c r="AO385">
        <v>2</v>
      </c>
      <c r="AP385">
        <v>0</v>
      </c>
      <c r="AQ385">
        <v>2</v>
      </c>
      <c r="AS385">
        <v>-6.1061765166978352E-2</v>
      </c>
      <c r="AT385">
        <v>0</v>
      </c>
      <c r="AU385">
        <v>-0.92929548697394238</v>
      </c>
      <c r="AV385">
        <v>0</v>
      </c>
      <c r="AW385">
        <v>0.1418512613926616</v>
      </c>
      <c r="AX385">
        <v>0.16646399999999989</v>
      </c>
      <c r="AY385">
        <v>-0.69002264422759496</v>
      </c>
      <c r="AZ385">
        <v>0.16646399999999989</v>
      </c>
      <c r="BB385">
        <f t="shared" si="107"/>
        <v>0.16646399999999989</v>
      </c>
    </row>
    <row r="386" spans="1:54" x14ac:dyDescent="0.3">
      <c r="A386">
        <v>24</v>
      </c>
      <c r="B386" t="s">
        <v>83</v>
      </c>
      <c r="C386" t="s">
        <v>79</v>
      </c>
      <c r="D386" t="s">
        <v>80</v>
      </c>
      <c r="F386" s="22">
        <v>0</v>
      </c>
      <c r="G386" s="22">
        <f t="shared" si="102"/>
        <v>0</v>
      </c>
      <c r="H386" s="26">
        <f t="shared" si="103"/>
        <v>0</v>
      </c>
      <c r="I386" s="38">
        <f t="shared" si="104"/>
        <v>0</v>
      </c>
      <c r="J386">
        <f t="shared" si="83"/>
        <v>1</v>
      </c>
      <c r="K386">
        <f t="shared" si="105"/>
        <v>3</v>
      </c>
      <c r="L386">
        <f t="shared" si="106"/>
        <v>0</v>
      </c>
      <c r="M386" s="31">
        <f t="shared" si="84"/>
        <v>1.7339994619841581</v>
      </c>
      <c r="N386" s="31">
        <f t="shared" si="85"/>
        <v>1.7394037683325034</v>
      </c>
      <c r="O386" s="31">
        <f t="shared" si="86"/>
        <v>0.13449710508499332</v>
      </c>
      <c r="P386" s="31">
        <f t="shared" si="87"/>
        <v>1.3460288385167902</v>
      </c>
      <c r="Q386" s="31">
        <f t="shared" si="88"/>
        <v>-0.11047649469263875</v>
      </c>
      <c r="R386" s="31">
        <f t="shared" si="89"/>
        <v>0.81561400293306896</v>
      </c>
      <c r="T386" s="31">
        <f t="shared" si="90"/>
        <v>0.6282658058095103</v>
      </c>
      <c r="U386" s="31">
        <f t="shared" si="91"/>
        <v>0.61850254060324705</v>
      </c>
      <c r="V386" s="31">
        <f t="shared" si="92"/>
        <v>9.6185354235583567E-2</v>
      </c>
      <c r="W386" s="31">
        <f t="shared" si="93"/>
        <v>1.5327822692730326</v>
      </c>
      <c r="X386" s="31">
        <f t="shared" si="94"/>
        <v>0.19158060840793581</v>
      </c>
      <c r="Y386" s="31">
        <f t="shared" si="95"/>
        <v>0.1370228762206554</v>
      </c>
      <c r="AA386" s="31">
        <f t="shared" si="96"/>
        <v>-0.44205111271717479</v>
      </c>
      <c r="AB386" s="31">
        <f t="shared" si="97"/>
        <v>-0.45375709703853234</v>
      </c>
      <c r="AC386" s="31">
        <f t="shared" si="98"/>
        <v>-0.59684982939037279</v>
      </c>
      <c r="AD386" s="31">
        <f t="shared" si="99"/>
        <v>2.9624567650837447E-2</v>
      </c>
      <c r="AE386" s="31">
        <f t="shared" si="100"/>
        <v>-0.54052997490223276</v>
      </c>
      <c r="AF386" s="31">
        <f t="shared" si="101"/>
        <v>-0.52040153783197429</v>
      </c>
      <c r="AG386" s="31"/>
      <c r="AH386">
        <v>3.006934154943373</v>
      </c>
      <c r="AJ386">
        <v>-0.46464774348697119</v>
      </c>
      <c r="AK386">
        <v>-2</v>
      </c>
      <c r="AL386">
        <v>-0.92929548697394238</v>
      </c>
      <c r="AM386">
        <v>-2</v>
      </c>
      <c r="AN386">
        <v>-0.16143439132799711</v>
      </c>
      <c r="AO386">
        <v>-2</v>
      </c>
      <c r="AP386">
        <v>0</v>
      </c>
      <c r="AQ386">
        <v>-2</v>
      </c>
      <c r="AS386">
        <v>-0.46464774348697119</v>
      </c>
      <c r="AT386">
        <v>-2</v>
      </c>
      <c r="AU386">
        <v>-0.92929548697394238</v>
      </c>
      <c r="AV386">
        <v>-2</v>
      </c>
      <c r="AW386">
        <v>3.6034605466486E-2</v>
      </c>
      <c r="AX386">
        <v>6.7968000000000004E-3</v>
      </c>
      <c r="AY386">
        <v>-0.63398648867864738</v>
      </c>
      <c r="AZ386">
        <v>6.7968000000000004E-3</v>
      </c>
      <c r="BB386">
        <f t="shared" si="107"/>
        <v>6.7968000000000004E-3</v>
      </c>
    </row>
    <row r="387" spans="1:54" x14ac:dyDescent="0.3">
      <c r="A387">
        <v>24</v>
      </c>
      <c r="B387" t="s">
        <v>84</v>
      </c>
      <c r="C387" t="s">
        <v>79</v>
      </c>
      <c r="D387" t="s">
        <v>80</v>
      </c>
      <c r="F387" s="22">
        <v>0</v>
      </c>
      <c r="G387" s="22">
        <f t="shared" si="102"/>
        <v>1</v>
      </c>
      <c r="H387" s="26">
        <f t="shared" si="103"/>
        <v>0</v>
      </c>
      <c r="I387" s="38">
        <f t="shared" si="104"/>
        <v>0</v>
      </c>
      <c r="J387">
        <f t="shared" si="83"/>
        <v>1</v>
      </c>
      <c r="K387">
        <f t="shared" si="105"/>
        <v>3</v>
      </c>
      <c r="L387">
        <f t="shared" si="106"/>
        <v>0</v>
      </c>
      <c r="M387" s="31">
        <f t="shared" si="84"/>
        <v>2.5751066593371315</v>
      </c>
      <c r="N387" s="31">
        <f t="shared" si="85"/>
        <v>2.5848330909073223</v>
      </c>
      <c r="O387" s="31">
        <f t="shared" si="86"/>
        <v>2.5764768102904387</v>
      </c>
      <c r="P387" s="31">
        <f t="shared" si="87"/>
        <v>6.5566655082843965</v>
      </c>
      <c r="Q387" s="31">
        <f t="shared" si="88"/>
        <v>-0.10459129225328384</v>
      </c>
      <c r="R387" s="31">
        <f t="shared" si="89"/>
        <v>7.6976711624406944</v>
      </c>
      <c r="T387" s="31">
        <f t="shared" si="90"/>
        <v>1.0129923512422787</v>
      </c>
      <c r="U387" s="31">
        <f t="shared" si="91"/>
        <v>1.0131970581436585</v>
      </c>
      <c r="V387" s="31">
        <f t="shared" si="92"/>
        <v>1.0551181278916411</v>
      </c>
      <c r="W387" s="31">
        <f t="shared" si="93"/>
        <v>4.0458859360923736</v>
      </c>
      <c r="X387" s="31">
        <f t="shared" si="94"/>
        <v>0.24392542528646677</v>
      </c>
      <c r="Y387" s="31">
        <f t="shared" si="95"/>
        <v>1.4115146100764939</v>
      </c>
      <c r="AA387" s="31">
        <f t="shared" si="96"/>
        <v>-0.36175461355553779</v>
      </c>
      <c r="AB387" s="31">
        <f t="shared" si="97"/>
        <v>-0.35931449282300271</v>
      </c>
      <c r="AC387" s="31">
        <f t="shared" si="98"/>
        <v>-0.27668853185275066</v>
      </c>
      <c r="AD387" s="31">
        <f t="shared" si="99"/>
        <v>1.1062140108165679</v>
      </c>
      <c r="AE387" s="31">
        <f t="shared" si="100"/>
        <v>-0.5388402463132006</v>
      </c>
      <c r="AF387" s="31">
        <f t="shared" si="101"/>
        <v>2.7441460691544971E-2</v>
      </c>
      <c r="AG387" s="31"/>
      <c r="AH387">
        <v>3.0069341549433721</v>
      </c>
      <c r="AJ387">
        <v>-0.46464774348697119</v>
      </c>
      <c r="AK387">
        <v>-2</v>
      </c>
      <c r="AL387">
        <v>-0.92929548697394238</v>
      </c>
      <c r="AM387">
        <v>-2</v>
      </c>
      <c r="AN387">
        <v>-0.16143439132799711</v>
      </c>
      <c r="AO387">
        <v>-2</v>
      </c>
      <c r="AP387">
        <v>0</v>
      </c>
      <c r="AQ387">
        <v>-2</v>
      </c>
      <c r="AS387">
        <v>-0.46464774348697119</v>
      </c>
      <c r="AT387">
        <v>-2</v>
      </c>
      <c r="AU387">
        <v>-0.92929548697394238</v>
      </c>
      <c r="AV387">
        <v>-2</v>
      </c>
      <c r="AW387">
        <v>3.6034605466486E-2</v>
      </c>
      <c r="AX387">
        <v>6.7968000000000004E-3</v>
      </c>
      <c r="AY387">
        <v>-0.63398648867864738</v>
      </c>
      <c r="AZ387">
        <v>6.7968000000000004E-3</v>
      </c>
      <c r="BB387">
        <f t="shared" si="107"/>
        <v>6.7968000000000004E-3</v>
      </c>
    </row>
    <row r="388" spans="1:54" x14ac:dyDescent="0.3">
      <c r="A388">
        <v>24</v>
      </c>
      <c r="B388" t="s">
        <v>85</v>
      </c>
      <c r="C388" t="s">
        <v>79</v>
      </c>
      <c r="D388" t="s">
        <v>80</v>
      </c>
      <c r="F388" s="22">
        <v>0</v>
      </c>
      <c r="G388" s="22">
        <f t="shared" si="102"/>
        <v>0</v>
      </c>
      <c r="H388" s="26">
        <f t="shared" si="103"/>
        <v>0</v>
      </c>
      <c r="I388" s="38">
        <f t="shared" si="104"/>
        <v>0</v>
      </c>
      <c r="J388">
        <f t="shared" si="83"/>
        <v>1</v>
      </c>
      <c r="K388">
        <f t="shared" si="105"/>
        <v>3</v>
      </c>
      <c r="L388">
        <f t="shared" si="106"/>
        <v>0</v>
      </c>
      <c r="M388" s="31">
        <f t="shared" si="84"/>
        <v>-0.12553807574976567</v>
      </c>
      <c r="N388" s="31">
        <f t="shared" si="85"/>
        <v>-0.12841707680821524</v>
      </c>
      <c r="O388" s="31">
        <f t="shared" si="86"/>
        <v>-0.90353739610980632</v>
      </c>
      <c r="P388" s="31">
        <f t="shared" si="87"/>
        <v>-0.74672078972357592</v>
      </c>
      <c r="Q388" s="31">
        <f t="shared" si="88"/>
        <v>-0.29995049480885044</v>
      </c>
      <c r="R388" s="31">
        <f t="shared" si="89"/>
        <v>-0.66044697716014455</v>
      </c>
      <c r="T388" s="31">
        <f t="shared" si="90"/>
        <v>-0.17940488835574195</v>
      </c>
      <c r="U388" s="31">
        <f t="shared" si="91"/>
        <v>-0.18063444747048679</v>
      </c>
      <c r="V388" s="31">
        <f t="shared" si="92"/>
        <v>-0.66810854477402459</v>
      </c>
      <c r="W388" s="31">
        <f t="shared" si="93"/>
        <v>-0.51474426201686185</v>
      </c>
      <c r="X388" s="31">
        <f t="shared" si="94"/>
        <v>-0.250155931441507</v>
      </c>
      <c r="Y388" s="31">
        <f t="shared" si="95"/>
        <v>-0.39773073279281734</v>
      </c>
      <c r="AA388" s="31">
        <f t="shared" si="96"/>
        <v>-0.7272603679384021</v>
      </c>
      <c r="AB388" s="31">
        <f t="shared" si="97"/>
        <v>-0.72825756561879817</v>
      </c>
      <c r="AC388" s="31">
        <f t="shared" si="98"/>
        <v>-0.88609996264060686</v>
      </c>
      <c r="AD388" s="31">
        <f t="shared" si="99"/>
        <v>-0.81681735969635305</v>
      </c>
      <c r="AE388" s="31">
        <f t="shared" si="100"/>
        <v>-0.77707318008948734</v>
      </c>
      <c r="AF388" s="31">
        <f t="shared" si="101"/>
        <v>-0.72788640015570427</v>
      </c>
      <c r="AG388" s="31"/>
      <c r="AH388">
        <v>-0.76135570139918385</v>
      </c>
      <c r="AJ388">
        <v>-6.1061765166978352E-2</v>
      </c>
      <c r="AK388">
        <v>0</v>
      </c>
      <c r="AL388">
        <v>-0.92929548697394238</v>
      </c>
      <c r="AM388">
        <v>0</v>
      </c>
      <c r="AN388">
        <v>0.16143439132799711</v>
      </c>
      <c r="AO388">
        <v>2</v>
      </c>
      <c r="AP388">
        <v>0</v>
      </c>
      <c r="AQ388">
        <v>2</v>
      </c>
      <c r="AS388">
        <v>-6.1061765166978352E-2</v>
      </c>
      <c r="AT388">
        <v>0</v>
      </c>
      <c r="AU388">
        <v>-0.92929548697394238</v>
      </c>
      <c r="AV388">
        <v>0</v>
      </c>
      <c r="AW388">
        <v>0.1418512613926616</v>
      </c>
      <c r="AX388">
        <v>0.16646399999999989</v>
      </c>
      <c r="AY388">
        <v>-0.69002264422759496</v>
      </c>
      <c r="AZ388">
        <v>0.16646399999999989</v>
      </c>
      <c r="BB388">
        <f t="shared" si="107"/>
        <v>0.16646399999999989</v>
      </c>
    </row>
    <row r="389" spans="1:54" x14ac:dyDescent="0.3">
      <c r="A389">
        <v>24</v>
      </c>
      <c r="B389" t="s">
        <v>86</v>
      </c>
      <c r="C389" t="s">
        <v>79</v>
      </c>
      <c r="D389" t="s">
        <v>80</v>
      </c>
      <c r="F389" s="22">
        <v>0</v>
      </c>
      <c r="G389" s="22">
        <f t="shared" si="102"/>
        <v>0</v>
      </c>
      <c r="H389" s="26">
        <f t="shared" si="103"/>
        <v>0</v>
      </c>
      <c r="I389" s="38">
        <f t="shared" si="104"/>
        <v>1</v>
      </c>
      <c r="J389">
        <f t="shared" si="83"/>
        <v>0</v>
      </c>
      <c r="K389">
        <f t="shared" si="105"/>
        <v>3</v>
      </c>
      <c r="L389">
        <f t="shared" si="106"/>
        <v>0</v>
      </c>
      <c r="M389" s="31">
        <f t="shared" si="84"/>
        <v>-0.14475633289402731</v>
      </c>
      <c r="N389" s="31">
        <f t="shared" si="85"/>
        <v>-0.139246742972371</v>
      </c>
      <c r="O389" s="31">
        <f t="shared" si="86"/>
        <v>-0.30353231296763455</v>
      </c>
      <c r="P389" s="31">
        <f t="shared" si="87"/>
        <v>-0.45588801568694293</v>
      </c>
      <c r="Q389" s="31">
        <f t="shared" si="88"/>
        <v>-0.28505985360486619</v>
      </c>
      <c r="R389" s="31">
        <f t="shared" si="89"/>
        <v>-0.68925016008473983</v>
      </c>
      <c r="T389" s="31">
        <f t="shared" si="90"/>
        <v>-0.24306160369196755</v>
      </c>
      <c r="U389" s="31">
        <f t="shared" si="91"/>
        <v>-0.2342421940497012</v>
      </c>
      <c r="V389" s="31">
        <f t="shared" si="92"/>
        <v>-0.42706767174624588</v>
      </c>
      <c r="W389" s="31">
        <f t="shared" si="93"/>
        <v>-0.44840862961175537</v>
      </c>
      <c r="X389" s="31">
        <f t="shared" si="94"/>
        <v>-0.22536766479611564</v>
      </c>
      <c r="Y389" s="31">
        <f t="shared" si="95"/>
        <v>-0.47529181384617653</v>
      </c>
      <c r="AA389" s="31">
        <f t="shared" si="96"/>
        <v>-0.77598670597551911</v>
      </c>
      <c r="AB389" s="31">
        <f t="shared" si="97"/>
        <v>-0.77021043225211305</v>
      </c>
      <c r="AC389" s="31">
        <f t="shared" si="98"/>
        <v>-0.83374028146303625</v>
      </c>
      <c r="AD389" s="31">
        <f t="shared" si="99"/>
        <v>-0.86224168629628106</v>
      </c>
      <c r="AE389" s="31">
        <f t="shared" si="100"/>
        <v>-0.76809546870063805</v>
      </c>
      <c r="AF389" s="31">
        <f t="shared" si="101"/>
        <v>-0.72017374726026462</v>
      </c>
      <c r="AG389" s="31"/>
      <c r="AH389">
        <v>-19.00185643215962</v>
      </c>
      <c r="AJ389">
        <v>6.1061765166978352E-2</v>
      </c>
      <c r="AK389">
        <v>0</v>
      </c>
      <c r="AL389">
        <v>-0.92929548697394238</v>
      </c>
      <c r="AM389">
        <v>0</v>
      </c>
      <c r="AN389">
        <v>-0.16143439132799711</v>
      </c>
      <c r="AO389">
        <v>-2</v>
      </c>
      <c r="AP389">
        <v>0</v>
      </c>
      <c r="AQ389">
        <v>-2</v>
      </c>
      <c r="AS389">
        <v>6.1061765166978352E-2</v>
      </c>
      <c r="AT389">
        <v>0</v>
      </c>
      <c r="AU389">
        <v>-0.92929548697394238</v>
      </c>
      <c r="AV389">
        <v>0</v>
      </c>
      <c r="AW389">
        <v>-0.15715666659838681</v>
      </c>
      <c r="AX389">
        <v>-0.17567999999999989</v>
      </c>
      <c r="AY389">
        <v>1.0162875340664399</v>
      </c>
      <c r="AZ389">
        <v>-0.17567999999999989</v>
      </c>
      <c r="BB389">
        <f t="shared" si="107"/>
        <v>-0.17567999999999989</v>
      </c>
    </row>
    <row r="390" spans="1:54" x14ac:dyDescent="0.3">
      <c r="A390">
        <v>24</v>
      </c>
      <c r="B390" t="s">
        <v>87</v>
      </c>
      <c r="C390" t="s">
        <v>79</v>
      </c>
      <c r="D390" t="s">
        <v>80</v>
      </c>
      <c r="F390" s="22">
        <v>0</v>
      </c>
      <c r="G390" s="22">
        <f t="shared" si="102"/>
        <v>1</v>
      </c>
      <c r="H390" s="26">
        <f t="shared" si="103"/>
        <v>1</v>
      </c>
      <c r="I390" s="38">
        <f t="shared" si="104"/>
        <v>0</v>
      </c>
      <c r="J390">
        <f t="shared" si="83"/>
        <v>1</v>
      </c>
      <c r="K390">
        <f t="shared" si="105"/>
        <v>3</v>
      </c>
      <c r="L390">
        <f t="shared" si="106"/>
        <v>3</v>
      </c>
      <c r="M390" s="31">
        <f t="shared" si="84"/>
        <v>-0.32148704357977537</v>
      </c>
      <c r="N390" s="31">
        <f t="shared" si="85"/>
        <v>-0.31687810369760228</v>
      </c>
      <c r="O390" s="31">
        <f t="shared" si="86"/>
        <v>-0.57941090089623826</v>
      </c>
      <c r="P390" s="31">
        <f t="shared" si="87"/>
        <v>-0.66193129216892554</v>
      </c>
      <c r="Q390" s="31">
        <f t="shared" si="88"/>
        <v>-0.11012228664987833</v>
      </c>
      <c r="R390" s="31">
        <f t="shared" si="89"/>
        <v>-0.68415199743372412</v>
      </c>
      <c r="T390" s="31">
        <f t="shared" si="90"/>
        <v>-0.29703683957871191</v>
      </c>
      <c r="U390" s="31">
        <f t="shared" si="91"/>
        <v>-0.29699085039125855</v>
      </c>
      <c r="V390" s="31">
        <f t="shared" si="92"/>
        <v>-0.42562619457567025</v>
      </c>
      <c r="W390" s="31">
        <f t="shared" si="93"/>
        <v>-0.5141460852287576</v>
      </c>
      <c r="X390" s="31">
        <f t="shared" si="94"/>
        <v>0.18933061917592764</v>
      </c>
      <c r="Y390" s="31">
        <f t="shared" si="95"/>
        <v>-0.45220569466350036</v>
      </c>
      <c r="AA390" s="31">
        <f t="shared" si="96"/>
        <v>-0.73984525439992899</v>
      </c>
      <c r="AB390" s="31">
        <f t="shared" si="97"/>
        <v>-0.74160782920289237</v>
      </c>
      <c r="AC390" s="31">
        <f t="shared" si="98"/>
        <v>-0.79625254543990609</v>
      </c>
      <c r="AD390" s="31">
        <f t="shared" si="99"/>
        <v>-0.77954201427714465</v>
      </c>
      <c r="AE390" s="31">
        <f t="shared" si="100"/>
        <v>-0.54232124093974277</v>
      </c>
      <c r="AF390" s="31">
        <f t="shared" si="101"/>
        <v>-0.73804356991779108</v>
      </c>
      <c r="AG390" s="31"/>
      <c r="AH390">
        <v>16.756277978615429</v>
      </c>
      <c r="AJ390">
        <v>0.46464774348697119</v>
      </c>
      <c r="AK390">
        <v>2</v>
      </c>
      <c r="AL390">
        <v>-0.92929548697394238</v>
      </c>
      <c r="AM390">
        <v>2</v>
      </c>
      <c r="AN390">
        <v>0.16143439132799711</v>
      </c>
      <c r="AO390">
        <v>2</v>
      </c>
      <c r="AP390">
        <v>0</v>
      </c>
      <c r="AQ390">
        <v>2</v>
      </c>
      <c r="AS390">
        <v>0.46464774348697119</v>
      </c>
      <c r="AT390">
        <v>2</v>
      </c>
      <c r="AU390">
        <v>-0.92929548697394238</v>
      </c>
      <c r="AV390">
        <v>2</v>
      </c>
      <c r="AW390">
        <v>-2.0729200260760819E-2</v>
      </c>
      <c r="AX390">
        <v>2.4191999999999998E-3</v>
      </c>
      <c r="AY390">
        <v>0.30772159883980221</v>
      </c>
      <c r="AZ390">
        <v>2.4191999999999998E-3</v>
      </c>
      <c r="BB390">
        <f t="shared" si="107"/>
        <v>2.4191999999999998E-3</v>
      </c>
    </row>
    <row r="391" spans="1:54" x14ac:dyDescent="0.3">
      <c r="A391">
        <v>24</v>
      </c>
      <c r="B391" t="s">
        <v>88</v>
      </c>
      <c r="C391" t="s">
        <v>89</v>
      </c>
      <c r="D391" t="s">
        <v>80</v>
      </c>
      <c r="F391" s="22">
        <v>0</v>
      </c>
      <c r="G391" s="22">
        <f t="shared" si="102"/>
        <v>0</v>
      </c>
      <c r="H391" s="26">
        <f t="shared" si="103"/>
        <v>0</v>
      </c>
      <c r="I391" s="38">
        <f t="shared" si="104"/>
        <v>1</v>
      </c>
      <c r="J391">
        <f t="shared" si="83"/>
        <v>0</v>
      </c>
      <c r="K391">
        <f t="shared" si="105"/>
        <v>3</v>
      </c>
      <c r="L391">
        <f t="shared" si="106"/>
        <v>0</v>
      </c>
      <c r="M391" s="31">
        <f t="shared" si="84"/>
        <v>-0.2325612367554668</v>
      </c>
      <c r="N391" s="31">
        <f t="shared" si="85"/>
        <v>-0.22615724767244585</v>
      </c>
      <c r="O391" s="31">
        <f t="shared" si="86"/>
        <v>-0.68153166400051723</v>
      </c>
      <c r="P391" s="31">
        <f t="shared" si="87"/>
        <v>-0.47409189129419793</v>
      </c>
      <c r="Q391" s="31">
        <f t="shared" si="88"/>
        <v>-4.5560689963527197E-2</v>
      </c>
      <c r="R391" s="31">
        <f t="shared" si="89"/>
        <v>-0.81963238051675569</v>
      </c>
      <c r="T391" s="31">
        <f t="shared" si="90"/>
        <v>-0.2794289830142922</v>
      </c>
      <c r="U391" s="31">
        <f t="shared" si="91"/>
        <v>-0.28272142918399379</v>
      </c>
      <c r="V391" s="31">
        <f t="shared" si="92"/>
        <v>-0.56895761904623621</v>
      </c>
      <c r="W391" s="31">
        <f t="shared" si="93"/>
        <v>-0.25378179280956731</v>
      </c>
      <c r="X391" s="31">
        <f t="shared" si="94"/>
        <v>0.42787247233580994</v>
      </c>
      <c r="Y391" s="31">
        <f t="shared" si="95"/>
        <v>-0.58281606583466827</v>
      </c>
      <c r="AA391" s="31">
        <f t="shared" si="96"/>
        <v>-0.66429826203481934</v>
      </c>
      <c r="AB391" s="31">
        <f t="shared" si="97"/>
        <v>-0.66711362604565017</v>
      </c>
      <c r="AC391" s="31">
        <f t="shared" si="98"/>
        <v>-0.79642795682581935</v>
      </c>
      <c r="AD391" s="31">
        <f t="shared" si="99"/>
        <v>-0.5514331050234148</v>
      </c>
      <c r="AE391" s="31">
        <f t="shared" si="100"/>
        <v>-0.39832267250431769</v>
      </c>
      <c r="AF391" s="31">
        <f t="shared" si="101"/>
        <v>-0.78011187882749011</v>
      </c>
      <c r="AG391" s="31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0.32286878265599428</v>
      </c>
      <c r="AO391">
        <v>4</v>
      </c>
      <c r="AP391">
        <v>0</v>
      </c>
      <c r="AQ391">
        <v>4</v>
      </c>
      <c r="AS391">
        <v>-2.6437360799676579</v>
      </c>
      <c r="AT391">
        <v>-2</v>
      </c>
      <c r="AU391">
        <v>2.3628068418924579</v>
      </c>
      <c r="AV391">
        <v>-2</v>
      </c>
      <c r="AW391">
        <v>-0.50068317595910261</v>
      </c>
      <c r="AX391">
        <v>-0.1629849599999999</v>
      </c>
      <c r="AY391">
        <v>-0.35097231692326142</v>
      </c>
      <c r="AZ391">
        <v>-0.1629849599999999</v>
      </c>
      <c r="BB391">
        <f t="shared" si="107"/>
        <v>-0.1629849599999999</v>
      </c>
    </row>
    <row r="392" spans="1:54" x14ac:dyDescent="0.3">
      <c r="A392">
        <v>24</v>
      </c>
      <c r="B392" t="s">
        <v>90</v>
      </c>
      <c r="C392" t="s">
        <v>89</v>
      </c>
      <c r="D392" t="s">
        <v>80</v>
      </c>
      <c r="F392" s="22">
        <v>0</v>
      </c>
      <c r="G392" s="22">
        <f t="shared" si="102"/>
        <v>1</v>
      </c>
      <c r="H392" s="26">
        <f t="shared" si="103"/>
        <v>0</v>
      </c>
      <c r="I392" s="38">
        <f t="shared" si="104"/>
        <v>1</v>
      </c>
      <c r="J392">
        <f t="shared" si="83"/>
        <v>0</v>
      </c>
      <c r="K392">
        <f t="shared" si="105"/>
        <v>3</v>
      </c>
      <c r="L392">
        <f t="shared" si="106"/>
        <v>0</v>
      </c>
      <c r="M392" s="31">
        <f t="shared" si="84"/>
        <v>-0.38086431988486913</v>
      </c>
      <c r="N392" s="31">
        <f t="shared" si="85"/>
        <v>-0.37051006539908882</v>
      </c>
      <c r="O392" s="31">
        <f t="shared" si="86"/>
        <v>-0.59108182438840895</v>
      </c>
      <c r="P392" s="31">
        <f t="shared" si="87"/>
        <v>-0.72164222508831277</v>
      </c>
      <c r="Q392" s="31">
        <f t="shared" si="88"/>
        <v>-0.35662408010548535</v>
      </c>
      <c r="R392" s="31">
        <f t="shared" si="89"/>
        <v>-0.67722469789746531</v>
      </c>
      <c r="T392" s="31">
        <f t="shared" si="90"/>
        <v>-0.37125359607884145</v>
      </c>
      <c r="U392" s="31">
        <f t="shared" si="91"/>
        <v>-0.37232133207748436</v>
      </c>
      <c r="V392" s="31">
        <f t="shared" si="92"/>
        <v>-0.49425117896909349</v>
      </c>
      <c r="W392" s="31">
        <f t="shared" si="93"/>
        <v>-0.65189908132332774</v>
      </c>
      <c r="X392" s="31">
        <f t="shared" si="94"/>
        <v>-0.29374550361669638</v>
      </c>
      <c r="Y392" s="31">
        <f t="shared" si="95"/>
        <v>-0.3731358340007182</v>
      </c>
      <c r="AA392" s="31">
        <f t="shared" si="96"/>
        <v>-0.75181572485342607</v>
      </c>
      <c r="AB392" s="31">
        <f t="shared" si="97"/>
        <v>-0.75009835850059747</v>
      </c>
      <c r="AC392" s="31">
        <f t="shared" si="98"/>
        <v>-0.74824699724445987</v>
      </c>
      <c r="AD392" s="31">
        <f t="shared" si="99"/>
        <v>-0.85589382098166378</v>
      </c>
      <c r="AE392" s="31">
        <f t="shared" si="100"/>
        <v>-0.74932791904381335</v>
      </c>
      <c r="AF392" s="31">
        <f t="shared" si="101"/>
        <v>-0.63783083677646313</v>
      </c>
      <c r="AG392" s="31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-0.32286878265599428</v>
      </c>
      <c r="AO392">
        <v>-4</v>
      </c>
      <c r="AP392">
        <v>0</v>
      </c>
      <c r="AQ392">
        <v>-4</v>
      </c>
      <c r="AS392">
        <v>1.5923170626597589</v>
      </c>
      <c r="AT392">
        <v>-2</v>
      </c>
      <c r="AU392">
        <v>0.54720314936332615</v>
      </c>
      <c r="AV392">
        <v>-2</v>
      </c>
      <c r="AW392">
        <v>0.28012362508214861</v>
      </c>
      <c r="AX392">
        <v>-5.1839999999999997E-2</v>
      </c>
      <c r="AY392">
        <v>-1.1639755144666131</v>
      </c>
      <c r="AZ392">
        <v>-5.1839999999999997E-2</v>
      </c>
      <c r="BB392">
        <f t="shared" si="107"/>
        <v>-5.1839999999999997E-2</v>
      </c>
    </row>
    <row r="393" spans="1:54" x14ac:dyDescent="0.3">
      <c r="A393">
        <v>24</v>
      </c>
      <c r="B393" t="s">
        <v>91</v>
      </c>
      <c r="C393" t="s">
        <v>89</v>
      </c>
      <c r="D393" t="s">
        <v>80</v>
      </c>
      <c r="F393" s="22">
        <v>0</v>
      </c>
      <c r="G393" s="22">
        <f t="shared" si="102"/>
        <v>1</v>
      </c>
      <c r="H393" s="26">
        <f t="shared" si="103"/>
        <v>1</v>
      </c>
      <c r="I393" s="38">
        <f t="shared" si="104"/>
        <v>0</v>
      </c>
      <c r="J393">
        <f t="shared" si="83"/>
        <v>1</v>
      </c>
      <c r="K393">
        <f t="shared" si="105"/>
        <v>3</v>
      </c>
      <c r="L393">
        <f t="shared" si="106"/>
        <v>3</v>
      </c>
      <c r="M393" s="31">
        <f t="shared" si="84"/>
        <v>-0.45178657633850466</v>
      </c>
      <c r="N393" s="31">
        <f t="shared" si="85"/>
        <v>-0.44799065023948337</v>
      </c>
      <c r="O393" s="31">
        <f t="shared" si="86"/>
        <v>-0.79476803654270956</v>
      </c>
      <c r="P393" s="31">
        <f t="shared" si="87"/>
        <v>-0.79445806153001264</v>
      </c>
      <c r="Q393" s="31">
        <f t="shared" si="88"/>
        <v>-0.35709115119913731</v>
      </c>
      <c r="R393" s="31">
        <f t="shared" si="89"/>
        <v>-0.81398022343004062</v>
      </c>
      <c r="T393" s="31">
        <f t="shared" si="90"/>
        <v>-0.39076949900788466</v>
      </c>
      <c r="U393" s="31">
        <f t="shared" si="91"/>
        <v>-0.3991238118753811</v>
      </c>
      <c r="V393" s="31">
        <f t="shared" si="92"/>
        <v>-0.546792007764062</v>
      </c>
      <c r="W393" s="31">
        <f t="shared" si="93"/>
        <v>-0.65483017590040038</v>
      </c>
      <c r="X393" s="31">
        <f t="shared" si="94"/>
        <v>-0.30256879544719689</v>
      </c>
      <c r="Y393" s="31">
        <f t="shared" si="95"/>
        <v>-0.54225227377902041</v>
      </c>
      <c r="AA393" s="31">
        <f t="shared" si="96"/>
        <v>-0.77728004901645964</v>
      </c>
      <c r="AB393" s="31">
        <f t="shared" si="97"/>
        <v>-0.78093730781442716</v>
      </c>
      <c r="AC393" s="31">
        <f t="shared" si="98"/>
        <v>-0.81333983739864635</v>
      </c>
      <c r="AD393" s="31">
        <f t="shared" si="99"/>
        <v>-0.8490454745691749</v>
      </c>
      <c r="AE393" s="31">
        <f t="shared" si="100"/>
        <v>-0.75432143489915482</v>
      </c>
      <c r="AF393" s="31">
        <f t="shared" si="101"/>
        <v>-0.78309527929000511</v>
      </c>
      <c r="AG393" s="31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0.32286878265599428</v>
      </c>
      <c r="AO393">
        <v>4</v>
      </c>
      <c r="AP393">
        <v>0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0.95387466962943201</v>
      </c>
      <c r="AX393">
        <v>0.79487999999999981</v>
      </c>
      <c r="AY393">
        <v>0.53863447560882494</v>
      </c>
      <c r="AZ393">
        <v>0.79487999999999981</v>
      </c>
      <c r="BB393">
        <f t="shared" si="107"/>
        <v>0.79487999999999981</v>
      </c>
    </row>
    <row r="394" spans="1:54" x14ac:dyDescent="0.3">
      <c r="A394">
        <v>24</v>
      </c>
      <c r="B394" t="s">
        <v>92</v>
      </c>
      <c r="C394" t="s">
        <v>89</v>
      </c>
      <c r="D394" t="s">
        <v>80</v>
      </c>
      <c r="F394" s="22">
        <v>0</v>
      </c>
      <c r="G394" s="22">
        <f t="shared" si="102"/>
        <v>0</v>
      </c>
      <c r="H394" s="26">
        <f t="shared" si="103"/>
        <v>0</v>
      </c>
      <c r="I394" s="38">
        <f t="shared" si="104"/>
        <v>1</v>
      </c>
      <c r="J394">
        <f t="shared" si="83"/>
        <v>0</v>
      </c>
      <c r="K394">
        <f t="shared" si="105"/>
        <v>3</v>
      </c>
      <c r="L394">
        <f t="shared" si="106"/>
        <v>0</v>
      </c>
      <c r="M394" s="31">
        <f t="shared" si="84"/>
        <v>1.063422601784725</v>
      </c>
      <c r="N394" s="31">
        <f t="shared" si="85"/>
        <v>1.0702583973213187</v>
      </c>
      <c r="O394" s="31">
        <f t="shared" si="86"/>
        <v>-5.1005003244664594E-2</v>
      </c>
      <c r="P394" s="31">
        <f t="shared" si="87"/>
        <v>0.47116471188388825</v>
      </c>
      <c r="Q394" s="31">
        <f t="shared" si="88"/>
        <v>-7.7448757739069271E-2</v>
      </c>
      <c r="R394" s="31">
        <f t="shared" si="89"/>
        <v>5.7588800455012613E-2</v>
      </c>
      <c r="T394" s="31">
        <f t="shared" si="90"/>
        <v>0.39747075730596837</v>
      </c>
      <c r="U394" s="31">
        <f t="shared" si="91"/>
        <v>0.38740859139445161</v>
      </c>
      <c r="V394" s="31">
        <f t="shared" si="92"/>
        <v>8.0557455857783095E-2</v>
      </c>
      <c r="W394" s="31">
        <f t="shared" si="93"/>
        <v>0.90099663184021661</v>
      </c>
      <c r="X394" s="31">
        <f t="shared" si="94"/>
        <v>0.2886464035416646</v>
      </c>
      <c r="Y394" s="31">
        <f t="shared" si="95"/>
        <v>-2.5884164395178249E-2</v>
      </c>
      <c r="AA394" s="31">
        <f t="shared" si="96"/>
        <v>-0.44159261960613377</v>
      </c>
      <c r="AB394" s="31">
        <f t="shared" si="97"/>
        <v>-0.45589407753033812</v>
      </c>
      <c r="AC394" s="31">
        <f t="shared" si="98"/>
        <v>-0.51544341035787122</v>
      </c>
      <c r="AD394" s="31">
        <f t="shared" si="99"/>
        <v>2.1566473445931527E-2</v>
      </c>
      <c r="AE394" s="31">
        <f t="shared" si="100"/>
        <v>-0.45865427178908036</v>
      </c>
      <c r="AF394" s="31">
        <f t="shared" si="101"/>
        <v>-0.50824261875662979</v>
      </c>
      <c r="AG394" s="31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-0.32286878265599428</v>
      </c>
      <c r="AO394">
        <v>-4</v>
      </c>
      <c r="AP394">
        <v>0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-0.73331511875247801</v>
      </c>
      <c r="AX394">
        <v>-0.58005503999999974</v>
      </c>
      <c r="AY394">
        <v>0.9763133557810495</v>
      </c>
      <c r="AZ394">
        <v>-0.58005503999999974</v>
      </c>
      <c r="BB394">
        <f t="shared" si="107"/>
        <v>-0.58005503999999974</v>
      </c>
    </row>
    <row r="395" spans="1:54" x14ac:dyDescent="0.3">
      <c r="A395">
        <v>24</v>
      </c>
      <c r="B395" t="s">
        <v>93</v>
      </c>
      <c r="C395" t="s">
        <v>89</v>
      </c>
      <c r="D395" t="s">
        <v>80</v>
      </c>
      <c r="F395" s="22">
        <v>0</v>
      </c>
      <c r="G395" s="22">
        <f t="shared" si="102"/>
        <v>1</v>
      </c>
      <c r="H395" s="26">
        <f t="shared" si="103"/>
        <v>0</v>
      </c>
      <c r="I395" s="38">
        <f t="shared" si="104"/>
        <v>1</v>
      </c>
      <c r="J395">
        <f t="shared" si="83"/>
        <v>0</v>
      </c>
      <c r="K395">
        <f t="shared" si="105"/>
        <v>3</v>
      </c>
      <c r="L395">
        <f t="shared" si="106"/>
        <v>0</v>
      </c>
      <c r="M395" s="31">
        <f t="shared" si="84"/>
        <v>2.668854378992124</v>
      </c>
      <c r="N395" s="31">
        <f t="shared" si="85"/>
        <v>2.6801132024070715</v>
      </c>
      <c r="O395" s="31">
        <f t="shared" si="86"/>
        <v>1.0736445247865372</v>
      </c>
      <c r="P395" s="31">
        <f t="shared" si="87"/>
        <v>5.8683449466064301</v>
      </c>
      <c r="Q395" s="31">
        <f t="shared" si="88"/>
        <v>-4.8876771630727137E-2</v>
      </c>
      <c r="R395" s="31">
        <f t="shared" si="89"/>
        <v>5.9578352124147473</v>
      </c>
      <c r="T395" s="31">
        <f t="shared" si="90"/>
        <v>1.127144110949216</v>
      </c>
      <c r="U395" s="31">
        <f t="shared" si="91"/>
        <v>1.0894380150002585</v>
      </c>
      <c r="V395" s="31">
        <f t="shared" si="92"/>
        <v>0.60811431549505224</v>
      </c>
      <c r="W395" s="31">
        <f t="shared" si="93"/>
        <v>4.0529260267055545</v>
      </c>
      <c r="X395" s="31">
        <f t="shared" si="94"/>
        <v>0.41856531295822447</v>
      </c>
      <c r="Y395" s="31">
        <f t="shared" si="95"/>
        <v>1.0496035380904043</v>
      </c>
      <c r="AA395" s="31">
        <f t="shared" si="96"/>
        <v>-0.23502977803622549</v>
      </c>
      <c r="AB395" s="31">
        <f t="shared" si="97"/>
        <v>-0.26262338739609292</v>
      </c>
      <c r="AC395" s="31">
        <f t="shared" si="98"/>
        <v>-0.36908700332151695</v>
      </c>
      <c r="AD395" s="31">
        <f t="shared" si="99"/>
        <v>1.3687153681228006</v>
      </c>
      <c r="AE395" s="31">
        <f t="shared" si="100"/>
        <v>-0.40567744330631644</v>
      </c>
      <c r="AF395" s="31">
        <f t="shared" si="101"/>
        <v>-8.5078848037352717E-2</v>
      </c>
      <c r="AG395" s="31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-0.32286878265599428</v>
      </c>
      <c r="AO395">
        <v>-4</v>
      </c>
      <c r="AP395">
        <v>0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-0.73331511875247801</v>
      </c>
      <c r="AX395">
        <v>-0.58005503999999974</v>
      </c>
      <c r="AY395">
        <v>0.9763133557810495</v>
      </c>
      <c r="AZ395">
        <v>-0.58005503999999974</v>
      </c>
      <c r="BB395">
        <f t="shared" si="107"/>
        <v>-0.58005503999999974</v>
      </c>
    </row>
    <row r="396" spans="1:54" x14ac:dyDescent="0.3">
      <c r="A396">
        <v>24</v>
      </c>
      <c r="B396" t="s">
        <v>94</v>
      </c>
      <c r="C396" t="s">
        <v>89</v>
      </c>
      <c r="D396" t="s">
        <v>80</v>
      </c>
      <c r="F396" s="22">
        <v>0</v>
      </c>
      <c r="G396" s="22">
        <f t="shared" si="102"/>
        <v>0</v>
      </c>
      <c r="H396" s="26">
        <f t="shared" si="103"/>
        <v>1</v>
      </c>
      <c r="I396" s="38">
        <f t="shared" si="104"/>
        <v>0</v>
      </c>
      <c r="J396">
        <f t="shared" si="83"/>
        <v>1</v>
      </c>
      <c r="K396">
        <f t="shared" si="105"/>
        <v>3</v>
      </c>
      <c r="L396">
        <f t="shared" si="106"/>
        <v>3</v>
      </c>
      <c r="M396" s="31">
        <f t="shared" si="84"/>
        <v>-0.35963941174420377</v>
      </c>
      <c r="N396" s="31">
        <f t="shared" si="85"/>
        <v>-0.35122253672012727</v>
      </c>
      <c r="O396" s="31">
        <f t="shared" si="86"/>
        <v>-0.935301044573149</v>
      </c>
      <c r="P396" s="31">
        <f t="shared" si="87"/>
        <v>-0.79925162418219309</v>
      </c>
      <c r="Q396" s="31">
        <f t="shared" si="88"/>
        <v>-0.36393528066785563</v>
      </c>
      <c r="R396" s="31">
        <f t="shared" si="89"/>
        <v>-0.79769362805478539</v>
      </c>
      <c r="T396" s="31">
        <f t="shared" si="90"/>
        <v>-0.30032434738895114</v>
      </c>
      <c r="U396" s="31">
        <f t="shared" si="91"/>
        <v>-0.3127680052900853</v>
      </c>
      <c r="V396" s="31">
        <f t="shared" si="92"/>
        <v>-0.69875054224991506</v>
      </c>
      <c r="W396" s="31">
        <f t="shared" si="93"/>
        <v>-0.61437906612725324</v>
      </c>
      <c r="X396" s="31">
        <f t="shared" si="94"/>
        <v>-0.30811715826321284</v>
      </c>
      <c r="Y396" s="31">
        <f t="shared" si="95"/>
        <v>-0.49698753621442043</v>
      </c>
      <c r="AA396" s="31">
        <f t="shared" si="96"/>
        <v>-0.74866297918811808</v>
      </c>
      <c r="AB396" s="31">
        <f t="shared" si="97"/>
        <v>-0.7557322967170641</v>
      </c>
      <c r="AC396" s="31">
        <f t="shared" si="98"/>
        <v>-0.87720502044247939</v>
      </c>
      <c r="AD396" s="31">
        <f t="shared" si="99"/>
        <v>-0.83574914725255489</v>
      </c>
      <c r="AE396" s="31">
        <f t="shared" si="100"/>
        <v>-0.7595450372685274</v>
      </c>
      <c r="AF396" s="31">
        <f t="shared" si="101"/>
        <v>-0.77210343939192616</v>
      </c>
      <c r="AG396" s="31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0.32286878265599428</v>
      </c>
      <c r="AO396">
        <v>4</v>
      </c>
      <c r="AP396">
        <v>0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0.95387466962943201</v>
      </c>
      <c r="AX396">
        <v>0.79487999999999981</v>
      </c>
      <c r="AY396">
        <v>0.53863447560882494</v>
      </c>
      <c r="AZ396">
        <v>0.79487999999999981</v>
      </c>
      <c r="BB396">
        <f t="shared" si="107"/>
        <v>0.79487999999999981</v>
      </c>
    </row>
    <row r="397" spans="1:54" x14ac:dyDescent="0.3">
      <c r="A397">
        <v>24</v>
      </c>
      <c r="B397" t="s">
        <v>95</v>
      </c>
      <c r="C397" t="s">
        <v>89</v>
      </c>
      <c r="D397" t="s">
        <v>80</v>
      </c>
      <c r="F397" s="22">
        <v>0</v>
      </c>
      <c r="G397" s="22">
        <f t="shared" si="102"/>
        <v>0</v>
      </c>
      <c r="H397" s="26">
        <f t="shared" si="103"/>
        <v>0</v>
      </c>
      <c r="I397" s="38">
        <f t="shared" si="104"/>
        <v>1</v>
      </c>
      <c r="J397">
        <f t="shared" si="83"/>
        <v>0</v>
      </c>
      <c r="K397">
        <f t="shared" si="105"/>
        <v>3</v>
      </c>
      <c r="L397">
        <f t="shared" si="106"/>
        <v>0</v>
      </c>
      <c r="M397" s="31">
        <f t="shared" si="84"/>
        <v>-0.30022365065480938</v>
      </c>
      <c r="N397" s="31">
        <f t="shared" si="85"/>
        <v>-0.29496709984587349</v>
      </c>
      <c r="O397" s="31">
        <f t="shared" si="86"/>
        <v>-0.51716341586009629</v>
      </c>
      <c r="P397" s="31">
        <f t="shared" si="87"/>
        <v>-0.580799105429463</v>
      </c>
      <c r="Q397" s="31">
        <f t="shared" si="88"/>
        <v>-0.34855969366867284</v>
      </c>
      <c r="R397" s="31">
        <f t="shared" si="89"/>
        <v>-0.81426375252920402</v>
      </c>
      <c r="T397" s="31">
        <f t="shared" si="90"/>
        <v>-0.34394532760027602</v>
      </c>
      <c r="U397" s="31">
        <f t="shared" si="91"/>
        <v>-0.3511645318234245</v>
      </c>
      <c r="V397" s="31">
        <f t="shared" si="92"/>
        <v>-0.45940758693116135</v>
      </c>
      <c r="W397" s="31">
        <f t="shared" si="93"/>
        <v>-0.54603562300832831</v>
      </c>
      <c r="X397" s="31">
        <f t="shared" si="94"/>
        <v>-0.28288298720003735</v>
      </c>
      <c r="Y397" s="31">
        <f t="shared" si="95"/>
        <v>-0.63960604853704262</v>
      </c>
      <c r="AA397" s="31">
        <f t="shared" si="96"/>
        <v>-0.74201788140146163</v>
      </c>
      <c r="AB397" s="31">
        <f t="shared" si="97"/>
        <v>-0.74305583489673754</v>
      </c>
      <c r="AC397" s="31">
        <f t="shared" si="98"/>
        <v>-0.76417845713562838</v>
      </c>
      <c r="AD397" s="31">
        <f t="shared" si="99"/>
        <v>-0.84084952937970281</v>
      </c>
      <c r="AE397" s="31">
        <f t="shared" si="100"/>
        <v>-0.7449862598722814</v>
      </c>
      <c r="AF397" s="31">
        <f t="shared" si="101"/>
        <v>-0.81137529751909454</v>
      </c>
      <c r="AG397" s="31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-0.32286878265599428</v>
      </c>
      <c r="AO397">
        <v>-4</v>
      </c>
      <c r="AP397">
        <v>0</v>
      </c>
      <c r="AQ397">
        <v>-4</v>
      </c>
      <c r="AS397">
        <v>1.5923170626597589</v>
      </c>
      <c r="AT397">
        <v>-2</v>
      </c>
      <c r="AU397">
        <v>0.54720314936332615</v>
      </c>
      <c r="AV397">
        <v>-2</v>
      </c>
      <c r="AW397">
        <v>0.28012362508214861</v>
      </c>
      <c r="AX397">
        <v>-5.1839999999999997E-2</v>
      </c>
      <c r="AY397">
        <v>-1.1639755144666131</v>
      </c>
      <c r="AZ397">
        <v>-5.1839999999999997E-2</v>
      </c>
      <c r="BB397">
        <f t="shared" si="107"/>
        <v>-5.1839999999999997E-2</v>
      </c>
    </row>
    <row r="398" spans="1:54" x14ac:dyDescent="0.3">
      <c r="A398">
        <v>24</v>
      </c>
      <c r="B398" t="s">
        <v>96</v>
      </c>
      <c r="C398" t="s">
        <v>89</v>
      </c>
      <c r="D398" t="s">
        <v>80</v>
      </c>
      <c r="F398" s="22">
        <v>0</v>
      </c>
      <c r="G398" s="22">
        <f t="shared" si="102"/>
        <v>1</v>
      </c>
      <c r="H398" s="26">
        <f t="shared" si="103"/>
        <v>0</v>
      </c>
      <c r="I398" s="38">
        <f t="shared" si="104"/>
        <v>1</v>
      </c>
      <c r="J398">
        <f t="shared" si="83"/>
        <v>0</v>
      </c>
      <c r="K398">
        <f t="shared" si="105"/>
        <v>3</v>
      </c>
      <c r="L398">
        <f t="shared" si="106"/>
        <v>0</v>
      </c>
      <c r="M398" s="31">
        <f t="shared" si="84"/>
        <v>-0.18245248870731121</v>
      </c>
      <c r="N398" s="31">
        <f t="shared" si="85"/>
        <v>-0.17156363318005138</v>
      </c>
      <c r="O398" s="31">
        <f t="shared" si="86"/>
        <v>-0.49437853102060253</v>
      </c>
      <c r="P398" s="31">
        <f t="shared" si="87"/>
        <v>-0.50698573247498124</v>
      </c>
      <c r="Q398" s="31">
        <f t="shared" si="88"/>
        <v>-8.0941921631168534E-2</v>
      </c>
      <c r="R398" s="31">
        <f t="shared" si="89"/>
        <v>-0.55991658119421361</v>
      </c>
      <c r="T398" s="31">
        <f t="shared" si="90"/>
        <v>-0.15603337601822345</v>
      </c>
      <c r="U398" s="31">
        <f t="shared" si="91"/>
        <v>-0.16795716119223961</v>
      </c>
      <c r="V398" s="31">
        <f t="shared" si="92"/>
        <v>-0.3054081761236026</v>
      </c>
      <c r="W398" s="31">
        <f t="shared" si="93"/>
        <v>-0.31322300589751134</v>
      </c>
      <c r="X398" s="31">
        <f t="shared" si="94"/>
        <v>0.29552734823532573</v>
      </c>
      <c r="Y398" s="31">
        <f t="shared" si="95"/>
        <v>-0.36804810338916272</v>
      </c>
      <c r="AA398" s="31">
        <f t="shared" si="96"/>
        <v>-0.67832515166514429</v>
      </c>
      <c r="AB398" s="31">
        <f t="shared" si="97"/>
        <v>-0.68658593332490725</v>
      </c>
      <c r="AC398" s="31">
        <f t="shared" si="98"/>
        <v>-0.7041702554135707</v>
      </c>
      <c r="AD398" s="31">
        <f t="shared" si="99"/>
        <v>-0.64911834491922782</v>
      </c>
      <c r="AE398" s="31">
        <f t="shared" si="100"/>
        <v>-0.45934608395973786</v>
      </c>
      <c r="AF398" s="31">
        <f t="shared" si="101"/>
        <v>-0.70798450214698239</v>
      </c>
      <c r="AG398" s="31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0.32286878265599428</v>
      </c>
      <c r="AO398">
        <v>4</v>
      </c>
      <c r="AP398">
        <v>0</v>
      </c>
      <c r="AQ398">
        <v>4</v>
      </c>
      <c r="AS398">
        <v>-2.6437360799676579</v>
      </c>
      <c r="AT398">
        <v>-2</v>
      </c>
      <c r="AU398">
        <v>2.3628068418924579</v>
      </c>
      <c r="AV398">
        <v>-2</v>
      </c>
      <c r="AW398">
        <v>-0.50068317595910261</v>
      </c>
      <c r="AX398">
        <v>-0.1629849599999999</v>
      </c>
      <c r="AY398">
        <v>-0.35097231692326142</v>
      </c>
      <c r="AZ398">
        <v>-0.1629849599999999</v>
      </c>
      <c r="BB398">
        <f t="shared" si="107"/>
        <v>-0.1629849599999999</v>
      </c>
    </row>
    <row r="399" spans="1:54" x14ac:dyDescent="0.3">
      <c r="F399" s="22"/>
      <c r="G399" s="22"/>
      <c r="H399" s="26"/>
      <c r="I399" s="38"/>
      <c r="M399" s="31"/>
      <c r="N399" s="31"/>
      <c r="O399" s="31"/>
      <c r="P399" s="31"/>
      <c r="Q399" s="31"/>
      <c r="R399" s="31"/>
      <c r="T399" s="31"/>
      <c r="U399" s="31"/>
      <c r="V399" s="31"/>
      <c r="W399" s="31"/>
      <c r="X399" s="31"/>
      <c r="Y399" s="31"/>
      <c r="AA399" s="31"/>
      <c r="AB399" s="31"/>
      <c r="AC399" s="31"/>
      <c r="AD399" s="31"/>
      <c r="AE399" s="31"/>
      <c r="AF399" s="31"/>
      <c r="AG399" s="31"/>
    </row>
    <row r="400" spans="1:54" x14ac:dyDescent="0.3">
      <c r="F400" s="22"/>
      <c r="G400" s="22"/>
      <c r="H400" s="26"/>
      <c r="I400" s="38"/>
      <c r="M400" s="31"/>
      <c r="N400" s="31"/>
      <c r="O400" s="31"/>
      <c r="P400" s="31"/>
      <c r="Q400" s="31"/>
      <c r="R400" s="31"/>
      <c r="T400" s="31"/>
      <c r="U400" s="31"/>
      <c r="V400" s="31"/>
      <c r="W400" s="31"/>
      <c r="X400" s="31"/>
      <c r="Y400" s="31"/>
      <c r="AA400" s="31"/>
      <c r="AB400" s="31"/>
      <c r="AC400" s="31"/>
      <c r="AD400" s="31"/>
      <c r="AE400" s="31"/>
      <c r="AF400" s="31"/>
      <c r="AG400" s="31"/>
    </row>
    <row r="401" spans="6:33" x14ac:dyDescent="0.3">
      <c r="F401" s="22"/>
      <c r="G401" s="22"/>
      <c r="H401" s="26"/>
      <c r="I401" s="38"/>
      <c r="M401" s="31"/>
      <c r="N401" s="31"/>
      <c r="O401" s="31"/>
      <c r="P401" s="31"/>
      <c r="Q401" s="31"/>
      <c r="R401" s="31"/>
      <c r="T401" s="31"/>
      <c r="U401" s="31"/>
      <c r="V401" s="31"/>
      <c r="W401" s="31"/>
      <c r="X401" s="31"/>
      <c r="Y401" s="31"/>
      <c r="AA401" s="31"/>
      <c r="AB401" s="31"/>
      <c r="AC401" s="31"/>
      <c r="AD401" s="31"/>
      <c r="AE401" s="31"/>
      <c r="AF401" s="31"/>
      <c r="AG401" s="31"/>
    </row>
    <row r="402" spans="6:33" x14ac:dyDescent="0.3">
      <c r="F402" s="22"/>
      <c r="G402" s="22"/>
      <c r="H402" s="26"/>
      <c r="I402" s="38"/>
      <c r="M402" s="31"/>
      <c r="N402" s="31"/>
      <c r="O402" s="31"/>
      <c r="P402" s="31"/>
      <c r="Q402" s="31"/>
      <c r="R402" s="31"/>
      <c r="T402" s="31"/>
      <c r="U402" s="31"/>
      <c r="V402" s="31"/>
      <c r="W402" s="31"/>
      <c r="X402" s="31"/>
      <c r="Y402" s="31"/>
      <c r="AA402" s="31"/>
      <c r="AB402" s="31"/>
      <c r="AC402" s="31"/>
      <c r="AD402" s="31"/>
      <c r="AE402" s="31"/>
      <c r="AF402" s="31"/>
      <c r="AG402" s="31"/>
    </row>
    <row r="403" spans="6:33" x14ac:dyDescent="0.3">
      <c r="F403" s="22"/>
      <c r="G403" s="22"/>
      <c r="H403" s="26"/>
      <c r="I403" s="38"/>
      <c r="M403" s="31"/>
      <c r="N403" s="31"/>
      <c r="O403" s="31"/>
      <c r="P403" s="31"/>
      <c r="Q403" s="31"/>
      <c r="R403" s="31"/>
      <c r="T403" s="31"/>
      <c r="U403" s="31"/>
      <c r="V403" s="31"/>
      <c r="W403" s="31"/>
      <c r="X403" s="31"/>
      <c r="Y403" s="31"/>
      <c r="AA403" s="31"/>
      <c r="AB403" s="31"/>
      <c r="AC403" s="31"/>
      <c r="AD403" s="31"/>
      <c r="AE403" s="31"/>
      <c r="AF403" s="31"/>
      <c r="AG403" s="31"/>
    </row>
    <row r="404" spans="6:33" x14ac:dyDescent="0.3">
      <c r="F404" s="22"/>
      <c r="G404" s="22"/>
      <c r="H404" s="26"/>
      <c r="I404" s="38"/>
      <c r="M404" s="31"/>
      <c r="N404" s="31"/>
      <c r="O404" s="31"/>
      <c r="P404" s="31"/>
      <c r="Q404" s="31"/>
      <c r="R404" s="31"/>
      <c r="T404" s="31"/>
      <c r="U404" s="31"/>
      <c r="V404" s="31"/>
      <c r="W404" s="31"/>
      <c r="X404" s="31"/>
      <c r="Y404" s="31"/>
      <c r="AA404" s="31"/>
      <c r="AB404" s="31"/>
      <c r="AC404" s="31"/>
      <c r="AD404" s="31"/>
      <c r="AE404" s="31"/>
      <c r="AF404" s="31"/>
      <c r="AG404" s="31"/>
    </row>
    <row r="405" spans="6:33" x14ac:dyDescent="0.3">
      <c r="F405" s="22"/>
      <c r="G405" s="22"/>
      <c r="H405" s="26"/>
      <c r="I405" s="38"/>
      <c r="M405" s="31"/>
      <c r="N405" s="31"/>
      <c r="O405" s="31"/>
      <c r="P405" s="31"/>
      <c r="Q405" s="31"/>
      <c r="R405" s="31"/>
      <c r="T405" s="31"/>
      <c r="U405" s="31"/>
      <c r="V405" s="31"/>
      <c r="W405" s="31"/>
      <c r="X405" s="31"/>
      <c r="Y405" s="31"/>
      <c r="AA405" s="31"/>
      <c r="AB405" s="31"/>
      <c r="AC405" s="31"/>
      <c r="AD405" s="31"/>
      <c r="AE405" s="31"/>
      <c r="AF405" s="31"/>
      <c r="AG405" s="31"/>
    </row>
    <row r="406" spans="6:33" x14ac:dyDescent="0.3">
      <c r="F406" s="22"/>
      <c r="G406" s="22"/>
      <c r="H406" s="26"/>
      <c r="I406" s="38"/>
      <c r="M406" s="31"/>
      <c r="N406" s="31"/>
      <c r="O406" s="31"/>
      <c r="P406" s="31"/>
      <c r="Q406" s="31"/>
      <c r="R406" s="31"/>
      <c r="T406" s="31"/>
      <c r="U406" s="31"/>
      <c r="V406" s="31"/>
      <c r="W406" s="31"/>
      <c r="X406" s="31"/>
      <c r="Y406" s="31"/>
      <c r="AA406" s="31"/>
      <c r="AB406" s="31"/>
      <c r="AC406" s="31"/>
      <c r="AD406" s="31"/>
      <c r="AE406" s="31"/>
      <c r="AF406" s="31"/>
      <c r="AG406" s="31"/>
    </row>
    <row r="407" spans="6:33" x14ac:dyDescent="0.3">
      <c r="F407" s="22"/>
      <c r="G407" s="22"/>
      <c r="H407" s="26"/>
      <c r="I407" s="38"/>
      <c r="M407" s="31"/>
      <c r="N407" s="31"/>
      <c r="O407" s="31"/>
      <c r="P407" s="31"/>
      <c r="Q407" s="31"/>
      <c r="R407" s="31"/>
      <c r="T407" s="31"/>
      <c r="U407" s="31"/>
      <c r="V407" s="31"/>
      <c r="W407" s="31"/>
      <c r="X407" s="31"/>
      <c r="Y407" s="31"/>
      <c r="AA407" s="31"/>
      <c r="AB407" s="31"/>
      <c r="AC407" s="31"/>
      <c r="AD407" s="31"/>
      <c r="AE407" s="31"/>
      <c r="AF407" s="31"/>
      <c r="AG407" s="31"/>
    </row>
    <row r="408" spans="6:33" x14ac:dyDescent="0.3">
      <c r="F408" s="22"/>
      <c r="G408" s="22"/>
      <c r="H408" s="26"/>
      <c r="I408" s="38"/>
      <c r="M408" s="31"/>
      <c r="N408" s="31"/>
      <c r="O408" s="31"/>
      <c r="P408" s="31"/>
      <c r="Q408" s="31"/>
      <c r="R408" s="31"/>
      <c r="T408" s="31"/>
      <c r="U408" s="31"/>
      <c r="V408" s="31"/>
      <c r="W408" s="31"/>
      <c r="X408" s="31"/>
      <c r="Y408" s="31"/>
      <c r="AA408" s="31"/>
      <c r="AB408" s="31"/>
      <c r="AC408" s="31"/>
      <c r="AD408" s="31"/>
      <c r="AE408" s="31"/>
      <c r="AF408" s="31"/>
      <c r="AG408" s="31"/>
    </row>
    <row r="409" spans="6:33" x14ac:dyDescent="0.3">
      <c r="F409" s="22"/>
      <c r="G409" s="22"/>
      <c r="H409" s="26"/>
      <c r="I409" s="38"/>
      <c r="M409" s="31"/>
      <c r="N409" s="31"/>
      <c r="O409" s="31"/>
      <c r="P409" s="31"/>
      <c r="Q409" s="31"/>
      <c r="R409" s="31"/>
      <c r="T409" s="31"/>
      <c r="U409" s="31"/>
      <c r="V409" s="31"/>
      <c r="W409" s="31"/>
      <c r="X409" s="31"/>
      <c r="Y409" s="31"/>
      <c r="AA409" s="31"/>
      <c r="AB409" s="31"/>
      <c r="AC409" s="31"/>
      <c r="AD409" s="31"/>
      <c r="AE409" s="31"/>
      <c r="AF409" s="31"/>
      <c r="AG409" s="31"/>
    </row>
    <row r="410" spans="6:33" x14ac:dyDescent="0.3">
      <c r="F410" s="22"/>
      <c r="G410" s="22"/>
      <c r="H410" s="26"/>
      <c r="I410" s="38"/>
      <c r="M410" s="31"/>
      <c r="N410" s="31"/>
      <c r="O410" s="31"/>
      <c r="P410" s="31"/>
      <c r="Q410" s="31"/>
      <c r="R410" s="31"/>
      <c r="T410" s="31"/>
      <c r="U410" s="31"/>
      <c r="V410" s="31"/>
      <c r="W410" s="31"/>
      <c r="X410" s="31"/>
      <c r="Y410" s="31"/>
      <c r="AA410" s="31"/>
      <c r="AB410" s="31"/>
      <c r="AC410" s="31"/>
      <c r="AD410" s="31"/>
      <c r="AE410" s="31"/>
      <c r="AF410" s="31"/>
      <c r="AG410" s="31"/>
    </row>
    <row r="411" spans="6:33" x14ac:dyDescent="0.3">
      <c r="F411" s="22"/>
      <c r="G411" s="22"/>
      <c r="H411" s="26"/>
      <c r="I411" s="38"/>
      <c r="M411" s="31"/>
      <c r="N411" s="31"/>
      <c r="O411" s="31"/>
      <c r="P411" s="31"/>
      <c r="Q411" s="31"/>
      <c r="R411" s="31"/>
      <c r="T411" s="31"/>
      <c r="U411" s="31"/>
      <c r="V411" s="31"/>
      <c r="W411" s="31"/>
      <c r="X411" s="31"/>
      <c r="Y411" s="31"/>
      <c r="AA411" s="31"/>
      <c r="AB411" s="31"/>
      <c r="AC411" s="31"/>
      <c r="AD411" s="31"/>
      <c r="AE411" s="31"/>
      <c r="AF411" s="31"/>
      <c r="AG411" s="31"/>
    </row>
    <row r="412" spans="6:33" x14ac:dyDescent="0.3">
      <c r="F412" s="22"/>
      <c r="G412" s="22"/>
      <c r="H412" s="26"/>
      <c r="I412" s="38"/>
      <c r="M412" s="31"/>
      <c r="N412" s="31"/>
      <c r="O412" s="31"/>
      <c r="P412" s="31"/>
      <c r="Q412" s="31"/>
      <c r="R412" s="31"/>
      <c r="T412" s="31"/>
      <c r="U412" s="31"/>
      <c r="V412" s="31"/>
      <c r="W412" s="31"/>
      <c r="X412" s="31"/>
      <c r="Y412" s="31"/>
      <c r="AA412" s="31"/>
      <c r="AB412" s="31"/>
      <c r="AC412" s="31"/>
      <c r="AD412" s="31"/>
      <c r="AE412" s="31"/>
      <c r="AF412" s="31"/>
      <c r="AG412" s="31"/>
    </row>
    <row r="413" spans="6:33" x14ac:dyDescent="0.3">
      <c r="F413" s="22"/>
      <c r="G413" s="22"/>
      <c r="H413" s="26"/>
      <c r="I413" s="38"/>
      <c r="M413" s="31"/>
      <c r="N413" s="31"/>
      <c r="O413" s="31"/>
      <c r="P413" s="31"/>
      <c r="Q413" s="31"/>
      <c r="R413" s="31"/>
      <c r="T413" s="31"/>
      <c r="U413" s="31"/>
      <c r="V413" s="31"/>
      <c r="W413" s="31"/>
      <c r="X413" s="31"/>
      <c r="Y413" s="31"/>
      <c r="AA413" s="31"/>
      <c r="AB413" s="31"/>
      <c r="AC413" s="31"/>
      <c r="AD413" s="31"/>
      <c r="AE413" s="31"/>
      <c r="AF413" s="31"/>
      <c r="AG413" s="31"/>
    </row>
    <row r="414" spans="6:33" x14ac:dyDescent="0.3">
      <c r="F414" s="22"/>
      <c r="G414" s="22"/>
      <c r="H414" s="26"/>
      <c r="I414" s="38"/>
      <c r="M414" s="31"/>
      <c r="N414" s="31"/>
      <c r="O414" s="31"/>
      <c r="P414" s="31"/>
      <c r="Q414" s="31"/>
      <c r="R414" s="31"/>
      <c r="T414" s="31"/>
      <c r="U414" s="31"/>
      <c r="V414" s="31"/>
      <c r="W414" s="31"/>
      <c r="X414" s="31"/>
      <c r="Y414" s="31"/>
      <c r="AA414" s="31"/>
      <c r="AB414" s="31"/>
      <c r="AC414" s="31"/>
      <c r="AD414" s="31"/>
      <c r="AE414" s="31"/>
      <c r="AF414" s="31"/>
      <c r="AG414" s="31"/>
    </row>
    <row r="415" spans="6:33" x14ac:dyDescent="0.3">
      <c r="F415" s="22"/>
      <c r="G415" s="22"/>
      <c r="H415" s="26"/>
      <c r="I415" s="38"/>
      <c r="M415" s="31"/>
      <c r="N415" s="31"/>
      <c r="O415" s="31"/>
      <c r="P415" s="31"/>
      <c r="Q415" s="31"/>
      <c r="R415" s="31"/>
      <c r="T415" s="31"/>
      <c r="U415" s="31"/>
      <c r="V415" s="31"/>
      <c r="W415" s="31"/>
      <c r="X415" s="31"/>
      <c r="Y415" s="31"/>
      <c r="AA415" s="31"/>
      <c r="AB415" s="31"/>
      <c r="AC415" s="31"/>
      <c r="AD415" s="31"/>
      <c r="AE415" s="31"/>
      <c r="AF415" s="31"/>
      <c r="AG415" s="31"/>
    </row>
    <row r="416" spans="6:33" x14ac:dyDescent="0.3">
      <c r="F416" s="22"/>
      <c r="G416" s="22"/>
      <c r="H416" s="26"/>
      <c r="I416" s="38"/>
      <c r="M416" s="31"/>
      <c r="N416" s="31"/>
      <c r="O416" s="31"/>
      <c r="P416" s="31"/>
      <c r="Q416" s="31"/>
      <c r="R416" s="31"/>
      <c r="T416" s="31"/>
      <c r="U416" s="31"/>
      <c r="V416" s="31"/>
      <c r="W416" s="31"/>
      <c r="X416" s="31"/>
      <c r="Y416" s="31"/>
      <c r="AA416" s="31"/>
      <c r="AB416" s="31"/>
      <c r="AC416" s="31"/>
      <c r="AD416" s="31"/>
      <c r="AE416" s="31"/>
      <c r="AF416" s="31"/>
      <c r="AG416" s="31"/>
    </row>
    <row r="417" spans="6:33" x14ac:dyDescent="0.3">
      <c r="F417" s="22"/>
      <c r="G417" s="22"/>
      <c r="H417" s="26"/>
      <c r="I417" s="38"/>
      <c r="M417" s="31"/>
      <c r="N417" s="31"/>
      <c r="O417" s="31"/>
      <c r="P417" s="31"/>
      <c r="Q417" s="31"/>
      <c r="R417" s="31"/>
      <c r="T417" s="31"/>
      <c r="U417" s="31"/>
      <c r="V417" s="31"/>
      <c r="W417" s="31"/>
      <c r="X417" s="31"/>
      <c r="Y417" s="31"/>
      <c r="AA417" s="31"/>
      <c r="AB417" s="31"/>
      <c r="AC417" s="31"/>
      <c r="AD417" s="31"/>
      <c r="AE417" s="31"/>
      <c r="AF417" s="31"/>
      <c r="AG417" s="31"/>
    </row>
    <row r="418" spans="6:33" x14ac:dyDescent="0.3">
      <c r="F418" s="22"/>
      <c r="G418" s="22"/>
      <c r="H418" s="26"/>
      <c r="I418" s="38"/>
      <c r="M418" s="31"/>
      <c r="N418" s="31"/>
      <c r="O418" s="31"/>
      <c r="P418" s="31"/>
      <c r="Q418" s="31"/>
      <c r="R418" s="31"/>
      <c r="T418" s="31"/>
      <c r="U418" s="31"/>
      <c r="V418" s="31"/>
      <c r="W418" s="31"/>
      <c r="X418" s="31"/>
      <c r="Y418" s="31"/>
      <c r="AA418" s="31"/>
      <c r="AB418" s="31"/>
      <c r="AC418" s="31"/>
      <c r="AD418" s="31"/>
      <c r="AE418" s="31"/>
      <c r="AF418" s="31"/>
      <c r="AG418" s="31"/>
    </row>
    <row r="419" spans="6:33" x14ac:dyDescent="0.3">
      <c r="F419" s="22"/>
      <c r="G419" s="22"/>
      <c r="H419" s="26"/>
      <c r="I419" s="38"/>
      <c r="M419" s="31"/>
      <c r="N419" s="31"/>
      <c r="O419" s="31"/>
      <c r="P419" s="31"/>
      <c r="Q419" s="31"/>
      <c r="R419" s="31"/>
      <c r="T419" s="31"/>
      <c r="U419" s="31"/>
      <c r="V419" s="31"/>
      <c r="W419" s="31"/>
      <c r="X419" s="31"/>
      <c r="Y419" s="31"/>
      <c r="AA419" s="31"/>
      <c r="AB419" s="31"/>
      <c r="AC419" s="31"/>
      <c r="AD419" s="31"/>
      <c r="AE419" s="31"/>
      <c r="AF419" s="31"/>
      <c r="AG419" s="31"/>
    </row>
    <row r="420" spans="6:33" x14ac:dyDescent="0.3">
      <c r="F420" s="22"/>
      <c r="G420" s="22"/>
      <c r="H420" s="26"/>
      <c r="I420" s="38"/>
      <c r="M420" s="31"/>
      <c r="N420" s="31"/>
      <c r="O420" s="31"/>
      <c r="P420" s="31"/>
      <c r="Q420" s="31"/>
      <c r="R420" s="31"/>
      <c r="T420" s="31"/>
      <c r="U420" s="31"/>
      <c r="V420" s="31"/>
      <c r="W420" s="31"/>
      <c r="X420" s="31"/>
      <c r="Y420" s="31"/>
      <c r="AA420" s="31"/>
      <c r="AB420" s="31"/>
      <c r="AC420" s="31"/>
      <c r="AD420" s="31"/>
      <c r="AE420" s="31"/>
      <c r="AF420" s="31"/>
      <c r="AG420" s="31"/>
    </row>
    <row r="421" spans="6:33" x14ac:dyDescent="0.3">
      <c r="F421" s="22"/>
      <c r="G421" s="22"/>
      <c r="H421" s="26"/>
      <c r="I421" s="38"/>
      <c r="M421" s="31"/>
      <c r="N421" s="31"/>
      <c r="O421" s="31"/>
      <c r="P421" s="31"/>
      <c r="Q421" s="31"/>
      <c r="R421" s="31"/>
      <c r="T421" s="31"/>
      <c r="U421" s="31"/>
      <c r="V421" s="31"/>
      <c r="W421" s="31"/>
      <c r="X421" s="31"/>
      <c r="Y421" s="31"/>
      <c r="AA421" s="31"/>
      <c r="AB421" s="31"/>
      <c r="AC421" s="31"/>
      <c r="AD421" s="31"/>
      <c r="AE421" s="31"/>
      <c r="AF421" s="31"/>
      <c r="AG421" s="31"/>
    </row>
    <row r="422" spans="6:33" x14ac:dyDescent="0.3">
      <c r="F422" s="22"/>
      <c r="G422" s="22"/>
      <c r="H422" s="26"/>
      <c r="I422" s="38"/>
      <c r="M422" s="31"/>
      <c r="N422" s="31"/>
      <c r="O422" s="31"/>
      <c r="P422" s="31"/>
      <c r="Q422" s="31"/>
      <c r="R422" s="31"/>
      <c r="T422" s="31"/>
      <c r="U422" s="31"/>
      <c r="V422" s="31"/>
      <c r="W422" s="31"/>
      <c r="X422" s="31"/>
      <c r="Y422" s="31"/>
      <c r="AA422" s="31"/>
      <c r="AB422" s="31"/>
      <c r="AC422" s="31"/>
      <c r="AD422" s="31"/>
      <c r="AE422" s="31"/>
      <c r="AF422" s="31"/>
      <c r="AG422" s="31"/>
    </row>
    <row r="423" spans="6:33" x14ac:dyDescent="0.3">
      <c r="F423" s="22"/>
      <c r="G423" s="22"/>
      <c r="H423" s="26"/>
      <c r="I423" s="38"/>
      <c r="M423" s="31"/>
      <c r="N423" s="31"/>
      <c r="O423" s="31"/>
      <c r="P423" s="31"/>
      <c r="Q423" s="31"/>
      <c r="R423" s="31"/>
      <c r="T423" s="31"/>
      <c r="U423" s="31"/>
      <c r="V423" s="31"/>
      <c r="W423" s="31"/>
      <c r="X423" s="31"/>
      <c r="Y423" s="31"/>
      <c r="AA423" s="31"/>
      <c r="AB423" s="31"/>
      <c r="AC423" s="31"/>
      <c r="AD423" s="31"/>
      <c r="AE423" s="31"/>
      <c r="AF423" s="31"/>
      <c r="AG423" s="31"/>
    </row>
    <row r="424" spans="6:33" x14ac:dyDescent="0.3">
      <c r="F424" s="22"/>
      <c r="G424" s="22"/>
      <c r="H424" s="26"/>
      <c r="I424" s="38"/>
      <c r="M424" s="31"/>
      <c r="N424" s="31"/>
      <c r="O424" s="31"/>
      <c r="P424" s="31"/>
      <c r="Q424" s="31"/>
      <c r="R424" s="31"/>
      <c r="T424" s="31"/>
      <c r="U424" s="31"/>
      <c r="V424" s="31"/>
      <c r="W424" s="31"/>
      <c r="X424" s="31"/>
      <c r="Y424" s="31"/>
      <c r="AA424" s="31"/>
      <c r="AB424" s="31"/>
      <c r="AC424" s="31"/>
      <c r="AD424" s="31"/>
      <c r="AE424" s="31"/>
      <c r="AF424" s="31"/>
      <c r="AG424" s="31"/>
    </row>
    <row r="425" spans="6:33" x14ac:dyDescent="0.3">
      <c r="F425" s="22"/>
      <c r="G425" s="22"/>
      <c r="H425" s="26"/>
      <c r="I425" s="38"/>
      <c r="M425" s="31"/>
      <c r="N425" s="31"/>
      <c r="O425" s="31"/>
      <c r="P425" s="31"/>
      <c r="Q425" s="31"/>
      <c r="R425" s="31"/>
      <c r="T425" s="31"/>
      <c r="U425" s="31"/>
      <c r="V425" s="31"/>
      <c r="W425" s="31"/>
      <c r="X425" s="31"/>
      <c r="Y425" s="31"/>
      <c r="AA425" s="31"/>
      <c r="AB425" s="31"/>
      <c r="AC425" s="31"/>
      <c r="AD425" s="31"/>
      <c r="AE425" s="31"/>
      <c r="AF425" s="31"/>
      <c r="AG425" s="31"/>
    </row>
    <row r="426" spans="6:33" x14ac:dyDescent="0.3">
      <c r="F426" s="22"/>
      <c r="G426" s="22"/>
      <c r="H426" s="26"/>
      <c r="I426" s="38"/>
      <c r="M426" s="31"/>
      <c r="N426" s="31"/>
      <c r="O426" s="31"/>
      <c r="P426" s="31"/>
      <c r="Q426" s="31"/>
      <c r="R426" s="31"/>
      <c r="T426" s="31"/>
      <c r="U426" s="31"/>
      <c r="V426" s="31"/>
      <c r="W426" s="31"/>
      <c r="X426" s="31"/>
      <c r="Y426" s="31"/>
      <c r="AA426" s="31"/>
      <c r="AB426" s="31"/>
      <c r="AC426" s="31"/>
      <c r="AD426" s="31"/>
      <c r="AE426" s="31"/>
      <c r="AF426" s="31"/>
      <c r="AG426" s="31"/>
    </row>
    <row r="427" spans="6:33" x14ac:dyDescent="0.3">
      <c r="F427" s="22"/>
      <c r="G427" s="22"/>
      <c r="H427" s="26"/>
      <c r="I427" s="38"/>
      <c r="M427" s="31"/>
      <c r="N427" s="31"/>
      <c r="O427" s="31"/>
      <c r="P427" s="31"/>
      <c r="Q427" s="31"/>
      <c r="R427" s="31"/>
      <c r="T427" s="31"/>
      <c r="U427" s="31"/>
      <c r="V427" s="31"/>
      <c r="W427" s="31"/>
      <c r="X427" s="31"/>
      <c r="Y427" s="31"/>
      <c r="AA427" s="31"/>
      <c r="AB427" s="31"/>
      <c r="AC427" s="31"/>
      <c r="AD427" s="31"/>
      <c r="AE427" s="31"/>
      <c r="AF427" s="31"/>
      <c r="AG427" s="31"/>
    </row>
    <row r="428" spans="6:33" x14ac:dyDescent="0.3">
      <c r="F428" s="22"/>
      <c r="G428" s="22"/>
      <c r="H428" s="26"/>
      <c r="I428" s="38"/>
      <c r="M428" s="31"/>
      <c r="N428" s="31"/>
      <c r="O428" s="31"/>
      <c r="P428" s="31"/>
      <c r="Q428" s="31"/>
      <c r="R428" s="31"/>
      <c r="T428" s="31"/>
      <c r="U428" s="31"/>
      <c r="V428" s="31"/>
      <c r="W428" s="31"/>
      <c r="X428" s="31"/>
      <c r="Y428" s="31"/>
      <c r="AA428" s="31"/>
      <c r="AB428" s="31"/>
      <c r="AC428" s="31"/>
      <c r="AD428" s="31"/>
      <c r="AE428" s="31"/>
      <c r="AF428" s="31"/>
      <c r="AG428" s="31"/>
    </row>
    <row r="429" spans="6:33" x14ac:dyDescent="0.3">
      <c r="F429" s="22"/>
      <c r="G429" s="22"/>
      <c r="H429" s="26"/>
      <c r="I429" s="38"/>
      <c r="M429" s="31"/>
      <c r="N429" s="31"/>
      <c r="O429" s="31"/>
      <c r="P429" s="31"/>
      <c r="Q429" s="31"/>
      <c r="R429" s="31"/>
      <c r="T429" s="31"/>
      <c r="U429" s="31"/>
      <c r="V429" s="31"/>
      <c r="W429" s="31"/>
      <c r="X429" s="31"/>
      <c r="Y429" s="31"/>
      <c r="AA429" s="31"/>
      <c r="AB429" s="31"/>
      <c r="AC429" s="31"/>
      <c r="AD429" s="31"/>
      <c r="AE429" s="31"/>
      <c r="AF429" s="31"/>
      <c r="AG429" s="31"/>
    </row>
    <row r="430" spans="6:33" x14ac:dyDescent="0.3">
      <c r="F430" s="22"/>
      <c r="G430" s="22"/>
      <c r="H430" s="26"/>
      <c r="I430" s="38"/>
      <c r="M430" s="31"/>
      <c r="N430" s="31"/>
      <c r="O430" s="31"/>
      <c r="P430" s="31"/>
      <c r="Q430" s="31"/>
      <c r="R430" s="31"/>
      <c r="T430" s="31"/>
      <c r="U430" s="31"/>
      <c r="V430" s="31"/>
      <c r="W430" s="31"/>
      <c r="X430" s="31"/>
      <c r="Y430" s="31"/>
      <c r="AA430" s="31"/>
      <c r="AB430" s="31"/>
      <c r="AC430" s="31"/>
      <c r="AD430" s="31"/>
      <c r="AE430" s="31"/>
      <c r="AF430" s="31"/>
      <c r="AG430" s="31"/>
    </row>
    <row r="431" spans="6:33" x14ac:dyDescent="0.3">
      <c r="F431" s="22"/>
      <c r="G431" s="22"/>
      <c r="H431" s="26"/>
      <c r="I431" s="38"/>
      <c r="M431" s="31"/>
      <c r="N431" s="31"/>
      <c r="O431" s="31"/>
      <c r="P431" s="31"/>
      <c r="Q431" s="31"/>
      <c r="R431" s="31"/>
      <c r="T431" s="31"/>
      <c r="U431" s="31"/>
      <c r="V431" s="31"/>
      <c r="W431" s="31"/>
      <c r="X431" s="31"/>
      <c r="Y431" s="31"/>
      <c r="AA431" s="31"/>
      <c r="AB431" s="31"/>
      <c r="AC431" s="31"/>
      <c r="AD431" s="31"/>
      <c r="AE431" s="31"/>
      <c r="AF431" s="31"/>
      <c r="AG431" s="31"/>
    </row>
    <row r="432" spans="6:33" x14ac:dyDescent="0.3">
      <c r="F432" s="22"/>
      <c r="G432" s="22"/>
      <c r="H432" s="26"/>
      <c r="I432" s="38"/>
      <c r="M432" s="31"/>
      <c r="N432" s="31"/>
      <c r="O432" s="31"/>
      <c r="P432" s="31"/>
      <c r="Q432" s="31"/>
      <c r="R432" s="31"/>
      <c r="T432" s="31"/>
      <c r="U432" s="31"/>
      <c r="V432" s="31"/>
      <c r="W432" s="31"/>
      <c r="X432" s="31"/>
      <c r="Y432" s="31"/>
      <c r="AA432" s="31"/>
      <c r="AB432" s="31"/>
      <c r="AC432" s="31"/>
      <c r="AD432" s="31"/>
      <c r="AE432" s="31"/>
      <c r="AF432" s="31"/>
      <c r="AG432" s="31"/>
    </row>
    <row r="433" spans="6:33" x14ac:dyDescent="0.3">
      <c r="F433" s="22"/>
      <c r="G433" s="22"/>
      <c r="H433" s="26"/>
      <c r="I433" s="38"/>
      <c r="M433" s="31"/>
      <c r="N433" s="31"/>
      <c r="O433" s="31"/>
      <c r="P433" s="31"/>
      <c r="Q433" s="31"/>
      <c r="R433" s="31"/>
      <c r="T433" s="31"/>
      <c r="U433" s="31"/>
      <c r="V433" s="31"/>
      <c r="W433" s="31"/>
      <c r="X433" s="31"/>
      <c r="Y433" s="31"/>
      <c r="AA433" s="31"/>
      <c r="AB433" s="31"/>
      <c r="AC433" s="31"/>
      <c r="AD433" s="31"/>
      <c r="AE433" s="31"/>
      <c r="AF433" s="31"/>
      <c r="AG433" s="31"/>
    </row>
    <row r="434" spans="6:33" x14ac:dyDescent="0.3">
      <c r="F434" s="22"/>
      <c r="G434" s="22"/>
      <c r="H434" s="26"/>
      <c r="I434" s="38"/>
      <c r="M434" s="31"/>
      <c r="N434" s="31"/>
      <c r="O434" s="31"/>
      <c r="P434" s="31"/>
      <c r="Q434" s="31"/>
      <c r="R434" s="31"/>
      <c r="T434" s="31"/>
      <c r="U434" s="31"/>
      <c r="V434" s="31"/>
      <c r="W434" s="31"/>
      <c r="X434" s="31"/>
      <c r="Y434" s="31"/>
      <c r="AA434" s="31"/>
      <c r="AB434" s="31"/>
      <c r="AC434" s="31"/>
      <c r="AD434" s="31"/>
      <c r="AE434" s="31"/>
      <c r="AF434" s="31"/>
      <c r="AG434" s="31"/>
    </row>
    <row r="435" spans="6:33" x14ac:dyDescent="0.3">
      <c r="F435" s="22"/>
      <c r="G435" s="22"/>
      <c r="H435" s="26"/>
      <c r="I435" s="38"/>
      <c r="M435" s="31"/>
      <c r="N435" s="31"/>
      <c r="O435" s="31"/>
      <c r="P435" s="31"/>
      <c r="Q435" s="31"/>
      <c r="R435" s="31"/>
      <c r="T435" s="31"/>
      <c r="U435" s="31"/>
      <c r="V435" s="31"/>
      <c r="W435" s="31"/>
      <c r="X435" s="31"/>
      <c r="Y435" s="31"/>
      <c r="AA435" s="31"/>
      <c r="AB435" s="31"/>
      <c r="AC435" s="31"/>
      <c r="AD435" s="31"/>
      <c r="AE435" s="31"/>
      <c r="AF435" s="31"/>
      <c r="AG435" s="31"/>
    </row>
    <row r="436" spans="6:33" x14ac:dyDescent="0.3">
      <c r="F436" s="22"/>
      <c r="G436" s="22"/>
      <c r="H436" s="26"/>
      <c r="I436" s="38"/>
      <c r="M436" s="31"/>
      <c r="N436" s="31"/>
      <c r="O436" s="31"/>
      <c r="P436" s="31"/>
      <c r="Q436" s="31"/>
      <c r="R436" s="31"/>
      <c r="T436" s="31"/>
      <c r="U436" s="31"/>
      <c r="V436" s="31"/>
      <c r="W436" s="31"/>
      <c r="X436" s="31"/>
      <c r="Y436" s="31"/>
      <c r="AA436" s="31"/>
      <c r="AB436" s="31"/>
      <c r="AC436" s="31"/>
      <c r="AD436" s="31"/>
      <c r="AE436" s="31"/>
      <c r="AF436" s="31"/>
      <c r="AG436" s="31"/>
    </row>
    <row r="437" spans="6:33" x14ac:dyDescent="0.3">
      <c r="F437" s="22"/>
      <c r="G437" s="22"/>
      <c r="H437" s="26"/>
      <c r="I437" s="38"/>
      <c r="M437" s="31"/>
      <c r="N437" s="31"/>
      <c r="O437" s="31"/>
      <c r="P437" s="31"/>
      <c r="Q437" s="31"/>
      <c r="R437" s="31"/>
      <c r="T437" s="31"/>
      <c r="U437" s="31"/>
      <c r="V437" s="31"/>
      <c r="W437" s="31"/>
      <c r="X437" s="31"/>
      <c r="Y437" s="31"/>
      <c r="AA437" s="31"/>
      <c r="AB437" s="31"/>
      <c r="AC437" s="31"/>
      <c r="AD437" s="31"/>
      <c r="AE437" s="31"/>
      <c r="AF437" s="31"/>
      <c r="AG437" s="31"/>
    </row>
    <row r="438" spans="6:33" x14ac:dyDescent="0.3">
      <c r="F438" s="22"/>
      <c r="G438" s="22"/>
      <c r="H438" s="26"/>
      <c r="I438" s="38"/>
      <c r="M438" s="31"/>
      <c r="N438" s="31"/>
      <c r="O438" s="31"/>
      <c r="P438" s="31"/>
      <c r="Q438" s="31"/>
      <c r="R438" s="31"/>
      <c r="T438" s="31"/>
      <c r="U438" s="31"/>
      <c r="V438" s="31"/>
      <c r="W438" s="31"/>
      <c r="X438" s="31"/>
      <c r="Y438" s="31"/>
      <c r="AA438" s="31"/>
      <c r="AB438" s="31"/>
      <c r="AC438" s="31"/>
      <c r="AD438" s="31"/>
      <c r="AE438" s="31"/>
      <c r="AF438" s="31"/>
      <c r="AG438" s="31"/>
    </row>
    <row r="439" spans="6:33" x14ac:dyDescent="0.3">
      <c r="F439" s="22"/>
      <c r="G439" s="22"/>
      <c r="H439" s="26"/>
      <c r="I439" s="38"/>
      <c r="M439" s="31"/>
      <c r="N439" s="31"/>
      <c r="O439" s="31"/>
      <c r="P439" s="31"/>
      <c r="Q439" s="31"/>
      <c r="R439" s="31"/>
      <c r="T439" s="31"/>
      <c r="U439" s="31"/>
      <c r="V439" s="31"/>
      <c r="W439" s="31"/>
      <c r="X439" s="31"/>
      <c r="Y439" s="31"/>
      <c r="AA439" s="31"/>
      <c r="AB439" s="31"/>
      <c r="AC439" s="31"/>
      <c r="AD439" s="31"/>
      <c r="AE439" s="31"/>
      <c r="AF439" s="31"/>
      <c r="AG439" s="31"/>
    </row>
    <row r="440" spans="6:33" x14ac:dyDescent="0.3">
      <c r="F440" s="22"/>
      <c r="G440" s="22"/>
      <c r="H440" s="26"/>
      <c r="I440" s="38"/>
      <c r="M440" s="31"/>
      <c r="N440" s="31"/>
      <c r="O440" s="31"/>
      <c r="P440" s="31"/>
      <c r="Q440" s="31"/>
      <c r="R440" s="31"/>
      <c r="T440" s="31"/>
      <c r="U440" s="31"/>
      <c r="V440" s="31"/>
      <c r="W440" s="31"/>
      <c r="X440" s="31"/>
      <c r="Y440" s="31"/>
      <c r="AA440" s="31"/>
      <c r="AB440" s="31"/>
      <c r="AC440" s="31"/>
      <c r="AD440" s="31"/>
      <c r="AE440" s="31"/>
      <c r="AF440" s="31"/>
      <c r="AG440" s="31"/>
    </row>
    <row r="441" spans="6:33" x14ac:dyDescent="0.3">
      <c r="F441" s="22"/>
      <c r="G441" s="22"/>
      <c r="H441" s="26"/>
      <c r="I441" s="38"/>
      <c r="M441" s="31"/>
      <c r="N441" s="31"/>
      <c r="O441" s="31"/>
      <c r="P441" s="31"/>
      <c r="Q441" s="31"/>
      <c r="R441" s="31"/>
      <c r="T441" s="31"/>
      <c r="U441" s="31"/>
      <c r="V441" s="31"/>
      <c r="W441" s="31"/>
      <c r="X441" s="31"/>
      <c r="Y441" s="31"/>
      <c r="AA441" s="31"/>
      <c r="AB441" s="31"/>
      <c r="AC441" s="31"/>
      <c r="AD441" s="31"/>
      <c r="AE441" s="31"/>
      <c r="AF441" s="31"/>
      <c r="AG441" s="31"/>
    </row>
    <row r="442" spans="6:33" x14ac:dyDescent="0.3">
      <c r="F442" s="22"/>
      <c r="G442" s="22"/>
      <c r="H442" s="26"/>
      <c r="I442" s="38"/>
      <c r="M442" s="31"/>
      <c r="N442" s="31"/>
      <c r="O442" s="31"/>
      <c r="P442" s="31"/>
      <c r="Q442" s="31"/>
      <c r="R442" s="31"/>
      <c r="T442" s="31"/>
      <c r="U442" s="31"/>
      <c r="V442" s="31"/>
      <c r="W442" s="31"/>
      <c r="X442" s="31"/>
      <c r="Y442" s="31"/>
      <c r="AA442" s="31"/>
      <c r="AB442" s="31"/>
      <c r="AC442" s="31"/>
      <c r="AD442" s="31"/>
      <c r="AE442" s="31"/>
      <c r="AF442" s="31"/>
      <c r="AG442" s="31"/>
    </row>
    <row r="443" spans="6:33" x14ac:dyDescent="0.3">
      <c r="F443" s="22"/>
      <c r="G443" s="22"/>
      <c r="H443" s="26"/>
      <c r="I443" s="38"/>
      <c r="M443" s="31"/>
      <c r="N443" s="31"/>
      <c r="O443" s="31"/>
      <c r="P443" s="31"/>
      <c r="Q443" s="31"/>
      <c r="R443" s="31"/>
      <c r="T443" s="31"/>
      <c r="U443" s="31"/>
      <c r="V443" s="31"/>
      <c r="W443" s="31"/>
      <c r="X443" s="31"/>
      <c r="Y443" s="31"/>
      <c r="AA443" s="31"/>
      <c r="AB443" s="31"/>
      <c r="AC443" s="31"/>
      <c r="AD443" s="31"/>
      <c r="AE443" s="31"/>
      <c r="AF443" s="31"/>
      <c r="AG443" s="31"/>
    </row>
    <row r="444" spans="6:33" x14ac:dyDescent="0.3">
      <c r="F444" s="22"/>
      <c r="G444" s="22"/>
      <c r="H444" s="26"/>
      <c r="I444" s="38"/>
      <c r="M444" s="31"/>
      <c r="N444" s="31"/>
      <c r="O444" s="31"/>
      <c r="P444" s="31"/>
      <c r="Q444" s="31"/>
      <c r="R444" s="31"/>
      <c r="T444" s="31"/>
      <c r="U444" s="31"/>
      <c r="V444" s="31"/>
      <c r="W444" s="31"/>
      <c r="X444" s="31"/>
      <c r="Y444" s="31"/>
      <c r="AA444" s="31"/>
      <c r="AB444" s="31"/>
      <c r="AC444" s="31"/>
      <c r="AD444" s="31"/>
      <c r="AE444" s="31"/>
      <c r="AF444" s="31"/>
      <c r="AG444" s="31"/>
    </row>
    <row r="445" spans="6:33" x14ac:dyDescent="0.3">
      <c r="F445" s="22"/>
      <c r="G445" s="22"/>
      <c r="H445" s="26"/>
      <c r="I445" s="38"/>
      <c r="M445" s="31"/>
      <c r="N445" s="31"/>
      <c r="O445" s="31"/>
      <c r="P445" s="31"/>
      <c r="Q445" s="31"/>
      <c r="R445" s="31"/>
      <c r="T445" s="31"/>
      <c r="U445" s="31"/>
      <c r="V445" s="31"/>
      <c r="W445" s="31"/>
      <c r="X445" s="31"/>
      <c r="Y445" s="31"/>
      <c r="AA445" s="31"/>
      <c r="AB445" s="31"/>
      <c r="AC445" s="31"/>
      <c r="AD445" s="31"/>
      <c r="AE445" s="31"/>
      <c r="AF445" s="31"/>
      <c r="AG445" s="31"/>
    </row>
    <row r="446" spans="6:33" x14ac:dyDescent="0.3">
      <c r="F446" s="22"/>
      <c r="G446" s="22"/>
      <c r="H446" s="26"/>
      <c r="I446" s="38"/>
      <c r="M446" s="31"/>
      <c r="N446" s="31"/>
      <c r="O446" s="31"/>
      <c r="P446" s="31"/>
      <c r="Q446" s="31"/>
      <c r="R446" s="31"/>
      <c r="T446" s="31"/>
      <c r="U446" s="31"/>
      <c r="V446" s="31"/>
      <c r="W446" s="31"/>
      <c r="X446" s="31"/>
      <c r="Y446" s="31"/>
      <c r="AA446" s="31"/>
      <c r="AB446" s="31"/>
      <c r="AC446" s="31"/>
      <c r="AD446" s="31"/>
      <c r="AE446" s="31"/>
      <c r="AF446" s="31"/>
      <c r="AG446" s="31"/>
    </row>
    <row r="447" spans="6:33" x14ac:dyDescent="0.3">
      <c r="F447" s="22"/>
      <c r="G447" s="22"/>
      <c r="H447" s="26"/>
      <c r="I447" s="38"/>
      <c r="M447" s="31"/>
      <c r="N447" s="31"/>
      <c r="O447" s="31"/>
      <c r="P447" s="31"/>
      <c r="Q447" s="31"/>
      <c r="R447" s="31"/>
      <c r="T447" s="31"/>
      <c r="U447" s="31"/>
      <c r="V447" s="31"/>
      <c r="W447" s="31"/>
      <c r="X447" s="31"/>
      <c r="Y447" s="31"/>
      <c r="AA447" s="31"/>
      <c r="AB447" s="31"/>
      <c r="AC447" s="31"/>
      <c r="AD447" s="31"/>
      <c r="AE447" s="31"/>
      <c r="AF447" s="31"/>
      <c r="AG447" s="31"/>
    </row>
    <row r="448" spans="6:33" x14ac:dyDescent="0.3">
      <c r="F448" s="22"/>
      <c r="G448" s="22"/>
      <c r="H448" s="26"/>
      <c r="I448" s="38"/>
      <c r="M448" s="31"/>
      <c r="N448" s="31"/>
      <c r="O448" s="31"/>
      <c r="P448" s="31"/>
      <c r="Q448" s="31"/>
      <c r="R448" s="31"/>
      <c r="T448" s="31"/>
      <c r="U448" s="31"/>
      <c r="V448" s="31"/>
      <c r="W448" s="31"/>
      <c r="X448" s="31"/>
      <c r="Y448" s="31"/>
      <c r="AA448" s="31"/>
      <c r="AB448" s="31"/>
      <c r="AC448" s="31"/>
      <c r="AD448" s="31"/>
      <c r="AE448" s="31"/>
      <c r="AF448" s="31"/>
      <c r="AG448" s="31"/>
    </row>
    <row r="449" spans="6:33" x14ac:dyDescent="0.3">
      <c r="F449" s="22"/>
      <c r="G449" s="22"/>
      <c r="H449" s="26"/>
      <c r="I449" s="38"/>
      <c r="M449" s="31"/>
      <c r="N449" s="31"/>
      <c r="O449" s="31"/>
      <c r="P449" s="31"/>
      <c r="Q449" s="31"/>
      <c r="R449" s="31"/>
      <c r="T449" s="31"/>
      <c r="U449" s="31"/>
      <c r="V449" s="31"/>
      <c r="W449" s="31"/>
      <c r="X449" s="31"/>
      <c r="Y449" s="31"/>
      <c r="AA449" s="31"/>
      <c r="AB449" s="31"/>
      <c r="AC449" s="31"/>
      <c r="AD449" s="31"/>
      <c r="AE449" s="31"/>
      <c r="AF449" s="31"/>
      <c r="AG449" s="31"/>
    </row>
    <row r="450" spans="6:33" x14ac:dyDescent="0.3">
      <c r="F450" s="22"/>
      <c r="G450" s="22"/>
      <c r="H450" s="26"/>
      <c r="I450" s="38"/>
      <c r="M450" s="31"/>
      <c r="N450" s="31"/>
      <c r="O450" s="31"/>
      <c r="P450" s="31"/>
      <c r="Q450" s="31"/>
      <c r="R450" s="31"/>
      <c r="T450" s="31"/>
      <c r="U450" s="31"/>
      <c r="V450" s="31"/>
      <c r="W450" s="31"/>
      <c r="X450" s="31"/>
      <c r="Y450" s="31"/>
      <c r="AA450" s="31"/>
      <c r="AB450" s="31"/>
      <c r="AC450" s="31"/>
      <c r="AD450" s="31"/>
      <c r="AE450" s="31"/>
      <c r="AF450" s="31"/>
      <c r="AG450" s="31"/>
    </row>
    <row r="451" spans="6:33" x14ac:dyDescent="0.3">
      <c r="F451" s="22"/>
      <c r="G451" s="22"/>
      <c r="H451" s="26"/>
      <c r="I451" s="38"/>
      <c r="M451" s="31"/>
      <c r="N451" s="31"/>
      <c r="O451" s="31"/>
      <c r="P451" s="31"/>
      <c r="Q451" s="31"/>
      <c r="R451" s="31"/>
      <c r="T451" s="31"/>
      <c r="U451" s="31"/>
      <c r="V451" s="31"/>
      <c r="W451" s="31"/>
      <c r="X451" s="31"/>
      <c r="Y451" s="31"/>
      <c r="AA451" s="31"/>
      <c r="AB451" s="31"/>
      <c r="AC451" s="31"/>
      <c r="AD451" s="31"/>
      <c r="AE451" s="31"/>
      <c r="AF451" s="31"/>
      <c r="AG451" s="31"/>
    </row>
    <row r="452" spans="6:33" x14ac:dyDescent="0.3">
      <c r="F452" s="22"/>
      <c r="G452" s="22"/>
      <c r="H452" s="26"/>
      <c r="I452" s="38"/>
      <c r="M452" s="31"/>
      <c r="N452" s="31"/>
      <c r="O452" s="31"/>
      <c r="P452" s="31"/>
      <c r="Q452" s="31"/>
      <c r="R452" s="31"/>
      <c r="T452" s="31"/>
      <c r="U452" s="31"/>
      <c r="V452" s="31"/>
      <c r="W452" s="31"/>
      <c r="X452" s="31"/>
      <c r="Y452" s="31"/>
      <c r="AA452" s="31"/>
      <c r="AB452" s="31"/>
      <c r="AC452" s="31"/>
      <c r="AD452" s="31"/>
      <c r="AE452" s="31"/>
      <c r="AF452" s="31"/>
      <c r="AG452" s="31"/>
    </row>
    <row r="453" spans="6:33" x14ac:dyDescent="0.3">
      <c r="F453" s="22"/>
      <c r="G453" s="22"/>
      <c r="H453" s="26"/>
      <c r="I453" s="38"/>
      <c r="M453" s="31"/>
      <c r="N453" s="31"/>
      <c r="O453" s="31"/>
      <c r="P453" s="31"/>
      <c r="Q453" s="31"/>
      <c r="R453" s="31"/>
      <c r="T453" s="31"/>
      <c r="U453" s="31"/>
      <c r="V453" s="31"/>
      <c r="W453" s="31"/>
      <c r="X453" s="31"/>
      <c r="Y453" s="31"/>
      <c r="AA453" s="31"/>
      <c r="AB453" s="31"/>
      <c r="AC453" s="31"/>
      <c r="AD453" s="31"/>
      <c r="AE453" s="31"/>
      <c r="AF453" s="31"/>
      <c r="AG453" s="31"/>
    </row>
    <row r="454" spans="6:33" x14ac:dyDescent="0.3">
      <c r="F454" s="22"/>
      <c r="G454" s="22"/>
      <c r="H454" s="26"/>
      <c r="I454" s="38"/>
      <c r="M454" s="31"/>
      <c r="N454" s="31"/>
      <c r="O454" s="31"/>
      <c r="P454" s="31"/>
      <c r="Q454" s="31"/>
      <c r="R454" s="31"/>
      <c r="T454" s="31"/>
      <c r="U454" s="31"/>
      <c r="V454" s="31"/>
      <c r="W454" s="31"/>
      <c r="X454" s="31"/>
      <c r="Y454" s="31"/>
      <c r="AA454" s="31"/>
      <c r="AB454" s="31"/>
      <c r="AC454" s="31"/>
      <c r="AD454" s="31"/>
      <c r="AE454" s="31"/>
      <c r="AF454" s="31"/>
      <c r="AG454" s="31"/>
    </row>
    <row r="455" spans="6:33" x14ac:dyDescent="0.3">
      <c r="F455" s="22"/>
      <c r="G455" s="22"/>
      <c r="H455" s="26"/>
      <c r="I455" s="38"/>
      <c r="M455" s="31"/>
      <c r="N455" s="31"/>
      <c r="O455" s="31"/>
      <c r="P455" s="31"/>
      <c r="Q455" s="31"/>
      <c r="R455" s="31"/>
      <c r="T455" s="31"/>
      <c r="U455" s="31"/>
      <c r="V455" s="31"/>
      <c r="W455" s="31"/>
      <c r="X455" s="31"/>
      <c r="Y455" s="31"/>
      <c r="AA455" s="31"/>
      <c r="AB455" s="31"/>
      <c r="AC455" s="31"/>
      <c r="AD455" s="31"/>
      <c r="AE455" s="31"/>
      <c r="AF455" s="31"/>
      <c r="AG455" s="31"/>
    </row>
    <row r="456" spans="6:33" x14ac:dyDescent="0.3">
      <c r="F456" s="22"/>
      <c r="G456" s="22"/>
      <c r="H456" s="26"/>
      <c r="I456" s="38"/>
      <c r="M456" s="31"/>
      <c r="N456" s="31"/>
      <c r="O456" s="31"/>
      <c r="P456" s="31"/>
      <c r="Q456" s="31"/>
      <c r="R456" s="31"/>
      <c r="T456" s="31"/>
      <c r="U456" s="31"/>
      <c r="V456" s="31"/>
      <c r="W456" s="31"/>
      <c r="X456" s="31"/>
      <c r="Y456" s="31"/>
      <c r="AA456" s="31"/>
      <c r="AB456" s="31"/>
      <c r="AC456" s="31"/>
      <c r="AD456" s="31"/>
      <c r="AE456" s="31"/>
      <c r="AF456" s="31"/>
      <c r="AG456" s="31"/>
    </row>
    <row r="457" spans="6:33" x14ac:dyDescent="0.3">
      <c r="F457" s="22"/>
      <c r="G457" s="22"/>
      <c r="H457" s="26"/>
      <c r="I457" s="38"/>
      <c r="M457" s="31"/>
      <c r="N457" s="31"/>
      <c r="O457" s="31"/>
      <c r="P457" s="31"/>
      <c r="Q457" s="31"/>
      <c r="R457" s="31"/>
      <c r="T457" s="31"/>
      <c r="U457" s="31"/>
      <c r="V457" s="31"/>
      <c r="W457" s="31"/>
      <c r="X457" s="31"/>
      <c r="Y457" s="31"/>
      <c r="AA457" s="31"/>
      <c r="AB457" s="31"/>
      <c r="AC457" s="31"/>
      <c r="AD457" s="31"/>
      <c r="AE457" s="31"/>
      <c r="AF457" s="31"/>
      <c r="AG457" s="31"/>
    </row>
    <row r="458" spans="6:33" x14ac:dyDescent="0.3">
      <c r="F458" s="22"/>
      <c r="G458" s="22"/>
      <c r="H458" s="26"/>
      <c r="I458" s="38"/>
      <c r="M458" s="31"/>
      <c r="N458" s="31"/>
      <c r="O458" s="31"/>
      <c r="P458" s="31"/>
      <c r="Q458" s="31"/>
      <c r="R458" s="31"/>
      <c r="T458" s="31"/>
      <c r="U458" s="31"/>
      <c r="V458" s="31"/>
      <c r="W458" s="31"/>
      <c r="X458" s="31"/>
      <c r="Y458" s="31"/>
      <c r="AA458" s="31"/>
      <c r="AB458" s="31"/>
      <c r="AC458" s="31"/>
      <c r="AD458" s="31"/>
      <c r="AE458" s="31"/>
      <c r="AF458" s="31"/>
      <c r="AG458" s="31"/>
    </row>
    <row r="459" spans="6:33" x14ac:dyDescent="0.3">
      <c r="F459" s="22"/>
      <c r="G459" s="22"/>
      <c r="H459" s="26"/>
      <c r="I459" s="38"/>
      <c r="M459" s="31"/>
      <c r="N459" s="31"/>
      <c r="O459" s="31"/>
      <c r="P459" s="31"/>
      <c r="Q459" s="31"/>
      <c r="R459" s="31"/>
      <c r="T459" s="31"/>
      <c r="U459" s="31"/>
      <c r="V459" s="31"/>
      <c r="W459" s="31"/>
      <c r="X459" s="31"/>
      <c r="Y459" s="31"/>
      <c r="AA459" s="31"/>
      <c r="AB459" s="31"/>
      <c r="AC459" s="31"/>
      <c r="AD459" s="31"/>
      <c r="AE459" s="31"/>
      <c r="AF459" s="31"/>
      <c r="AG459" s="31"/>
    </row>
    <row r="460" spans="6:33" x14ac:dyDescent="0.3">
      <c r="F460" s="22"/>
      <c r="G460" s="22"/>
      <c r="H460" s="26"/>
      <c r="I460" s="38"/>
      <c r="M460" s="31"/>
      <c r="N460" s="31"/>
      <c r="O460" s="31"/>
      <c r="P460" s="31"/>
      <c r="Q460" s="31"/>
      <c r="R460" s="31"/>
      <c r="T460" s="31"/>
      <c r="U460" s="31"/>
      <c r="V460" s="31"/>
      <c r="W460" s="31"/>
      <c r="X460" s="31"/>
      <c r="Y460" s="31"/>
      <c r="AA460" s="31"/>
      <c r="AB460" s="31"/>
      <c r="AC460" s="31"/>
      <c r="AD460" s="31"/>
      <c r="AE460" s="31"/>
      <c r="AF460" s="31"/>
      <c r="AG460" s="31"/>
    </row>
    <row r="461" spans="6:33" x14ac:dyDescent="0.3">
      <c r="F461" s="22"/>
      <c r="G461" s="22"/>
      <c r="H461" s="26"/>
      <c r="I461" s="38"/>
      <c r="M461" s="31"/>
      <c r="N461" s="31"/>
      <c r="O461" s="31"/>
      <c r="P461" s="31"/>
      <c r="Q461" s="31"/>
      <c r="R461" s="31"/>
      <c r="T461" s="31"/>
      <c r="U461" s="31"/>
      <c r="V461" s="31"/>
      <c r="W461" s="31"/>
      <c r="X461" s="31"/>
      <c r="Y461" s="31"/>
      <c r="AA461" s="31"/>
      <c r="AB461" s="31"/>
      <c r="AC461" s="31"/>
      <c r="AD461" s="31"/>
      <c r="AE461" s="31"/>
      <c r="AF461" s="31"/>
      <c r="AG461" s="31"/>
    </row>
    <row r="462" spans="6:33" x14ac:dyDescent="0.3">
      <c r="F462" s="22"/>
      <c r="G462" s="22"/>
      <c r="H462" s="26"/>
      <c r="I462" s="38"/>
      <c r="M462" s="31"/>
      <c r="N462" s="31"/>
      <c r="O462" s="31"/>
      <c r="P462" s="31"/>
      <c r="Q462" s="31"/>
      <c r="R462" s="31"/>
      <c r="T462" s="31"/>
      <c r="U462" s="31"/>
      <c r="V462" s="31"/>
      <c r="W462" s="31"/>
      <c r="X462" s="31"/>
      <c r="Y462" s="31"/>
      <c r="AA462" s="31"/>
      <c r="AB462" s="31"/>
      <c r="AC462" s="31"/>
      <c r="AD462" s="31"/>
      <c r="AE462" s="31"/>
      <c r="AF462" s="31"/>
      <c r="AG462" s="31"/>
    </row>
    <row r="463" spans="6:33" x14ac:dyDescent="0.3">
      <c r="F463" s="22"/>
      <c r="G463" s="22"/>
      <c r="H463" s="26"/>
      <c r="I463" s="38"/>
      <c r="M463" s="31"/>
      <c r="N463" s="31"/>
      <c r="O463" s="31"/>
      <c r="P463" s="31"/>
      <c r="Q463" s="31"/>
      <c r="R463" s="31"/>
      <c r="T463" s="31"/>
      <c r="U463" s="31"/>
      <c r="V463" s="31"/>
      <c r="W463" s="31"/>
      <c r="X463" s="31"/>
      <c r="Y463" s="31"/>
      <c r="AA463" s="31"/>
      <c r="AB463" s="31"/>
      <c r="AC463" s="31"/>
      <c r="AD463" s="31"/>
      <c r="AE463" s="31"/>
      <c r="AF463" s="31"/>
      <c r="AG463" s="31"/>
    </row>
    <row r="464" spans="6:33" x14ac:dyDescent="0.3">
      <c r="F464" s="22"/>
      <c r="G464" s="22"/>
      <c r="H464" s="26"/>
      <c r="I464" s="38"/>
      <c r="M464" s="31"/>
      <c r="N464" s="31"/>
      <c r="O464" s="31"/>
      <c r="P464" s="31"/>
      <c r="Q464" s="31"/>
      <c r="R464" s="31"/>
      <c r="T464" s="31"/>
      <c r="U464" s="31"/>
      <c r="V464" s="31"/>
      <c r="W464" s="31"/>
      <c r="X464" s="31"/>
      <c r="Y464" s="31"/>
      <c r="AA464" s="31"/>
      <c r="AB464" s="31"/>
      <c r="AC464" s="31"/>
      <c r="AD464" s="31"/>
      <c r="AE464" s="31"/>
      <c r="AF464" s="31"/>
      <c r="AG464" s="31"/>
    </row>
    <row r="465" spans="6:33" x14ac:dyDescent="0.3">
      <c r="F465" s="22"/>
      <c r="G465" s="22"/>
      <c r="H465" s="26"/>
      <c r="I465" s="38"/>
      <c r="M465" s="31"/>
      <c r="N465" s="31"/>
      <c r="O465" s="31"/>
      <c r="P465" s="31"/>
      <c r="Q465" s="31"/>
      <c r="R465" s="31"/>
      <c r="T465" s="31"/>
      <c r="U465" s="31"/>
      <c r="V465" s="31"/>
      <c r="W465" s="31"/>
      <c r="X465" s="31"/>
      <c r="Y465" s="31"/>
      <c r="AA465" s="31"/>
      <c r="AB465" s="31"/>
      <c r="AC465" s="31"/>
      <c r="AD465" s="31"/>
      <c r="AE465" s="31"/>
      <c r="AF465" s="31"/>
      <c r="AG465" s="31"/>
    </row>
    <row r="466" spans="6:33" x14ac:dyDescent="0.3">
      <c r="F466" s="22"/>
      <c r="G466" s="22"/>
      <c r="H466" s="26"/>
      <c r="I466" s="38"/>
      <c r="M466" s="31"/>
      <c r="N466" s="31"/>
      <c r="O466" s="31"/>
      <c r="P466" s="31"/>
      <c r="Q466" s="31"/>
      <c r="R466" s="31"/>
      <c r="T466" s="31"/>
      <c r="U466" s="31"/>
      <c r="V466" s="31"/>
      <c r="W466" s="31"/>
      <c r="X466" s="31"/>
      <c r="Y466" s="31"/>
      <c r="AA466" s="31"/>
      <c r="AB466" s="31"/>
      <c r="AC466" s="31"/>
      <c r="AD466" s="31"/>
      <c r="AE466" s="31"/>
      <c r="AF466" s="31"/>
      <c r="AG466" s="31"/>
    </row>
    <row r="467" spans="6:33" x14ac:dyDescent="0.3">
      <c r="F467" s="22"/>
      <c r="G467" s="22"/>
      <c r="H467" s="26"/>
      <c r="I467" s="38"/>
      <c r="M467" s="31"/>
      <c r="N467" s="31"/>
      <c r="O467" s="31"/>
      <c r="P467" s="31"/>
      <c r="Q467" s="31"/>
      <c r="R467" s="31"/>
      <c r="T467" s="31"/>
      <c r="U467" s="31"/>
      <c r="V467" s="31"/>
      <c r="W467" s="31"/>
      <c r="X467" s="31"/>
      <c r="Y467" s="31"/>
      <c r="AA467" s="31"/>
      <c r="AB467" s="31"/>
      <c r="AC467" s="31"/>
      <c r="AD467" s="31"/>
      <c r="AE467" s="31"/>
      <c r="AF467" s="31"/>
      <c r="AG467" s="31"/>
    </row>
    <row r="468" spans="6:33" x14ac:dyDescent="0.3">
      <c r="F468" s="22"/>
      <c r="G468" s="22"/>
      <c r="H468" s="26"/>
      <c r="I468" s="38"/>
      <c r="M468" s="31"/>
      <c r="N468" s="31"/>
      <c r="O468" s="31"/>
      <c r="P468" s="31"/>
      <c r="Q468" s="31"/>
      <c r="R468" s="31"/>
      <c r="T468" s="31"/>
      <c r="U468" s="31"/>
      <c r="V468" s="31"/>
      <c r="W468" s="31"/>
      <c r="X468" s="31"/>
      <c r="Y468" s="31"/>
      <c r="AA468" s="31"/>
      <c r="AB468" s="31"/>
      <c r="AC468" s="31"/>
      <c r="AD468" s="31"/>
      <c r="AE468" s="31"/>
      <c r="AF468" s="31"/>
      <c r="AG468" s="31"/>
    </row>
    <row r="469" spans="6:33" x14ac:dyDescent="0.3">
      <c r="F469" s="22"/>
      <c r="G469" s="22"/>
      <c r="H469" s="26"/>
      <c r="I469" s="38"/>
      <c r="M469" s="31"/>
      <c r="N469" s="31"/>
      <c r="O469" s="31"/>
      <c r="P469" s="31"/>
      <c r="Q469" s="31"/>
      <c r="R469" s="31"/>
      <c r="T469" s="31"/>
      <c r="U469" s="31"/>
      <c r="V469" s="31"/>
      <c r="W469" s="31"/>
      <c r="X469" s="31"/>
      <c r="Y469" s="31"/>
      <c r="AA469" s="31"/>
      <c r="AB469" s="31"/>
      <c r="AC469" s="31"/>
      <c r="AD469" s="31"/>
      <c r="AE469" s="31"/>
      <c r="AF469" s="31"/>
      <c r="AG469" s="31"/>
    </row>
    <row r="470" spans="6:33" x14ac:dyDescent="0.3">
      <c r="F470" s="22"/>
      <c r="G470" s="22"/>
      <c r="H470" s="26"/>
      <c r="I470" s="38"/>
      <c r="M470" s="31"/>
      <c r="N470" s="31"/>
      <c r="O470" s="31"/>
      <c r="P470" s="31"/>
      <c r="Q470" s="31"/>
      <c r="R470" s="31"/>
      <c r="T470" s="31"/>
      <c r="U470" s="31"/>
      <c r="V470" s="31"/>
      <c r="W470" s="31"/>
      <c r="X470" s="31"/>
      <c r="Y470" s="31"/>
      <c r="AA470" s="31"/>
      <c r="AB470" s="31"/>
      <c r="AC470" s="31"/>
      <c r="AD470" s="31"/>
      <c r="AE470" s="31"/>
      <c r="AF470" s="31"/>
      <c r="AG470" s="31"/>
    </row>
    <row r="471" spans="6:33" x14ac:dyDescent="0.3">
      <c r="F471" s="22"/>
      <c r="G471" s="22"/>
      <c r="H471" s="26"/>
      <c r="I471" s="38"/>
      <c r="M471" s="31"/>
      <c r="N471" s="31"/>
      <c r="O471" s="31"/>
      <c r="P471" s="31"/>
      <c r="Q471" s="31"/>
      <c r="R471" s="31"/>
      <c r="T471" s="31"/>
      <c r="U471" s="31"/>
      <c r="V471" s="31"/>
      <c r="W471" s="31"/>
      <c r="X471" s="31"/>
      <c r="Y471" s="31"/>
      <c r="AA471" s="31"/>
      <c r="AB471" s="31"/>
      <c r="AC471" s="31"/>
      <c r="AD471" s="31"/>
      <c r="AE471" s="31"/>
      <c r="AF471" s="31"/>
      <c r="AG471" s="31"/>
    </row>
    <row r="472" spans="6:33" x14ac:dyDescent="0.3">
      <c r="F472" s="22"/>
      <c r="G472" s="22"/>
      <c r="H472" s="26"/>
      <c r="I472" s="38"/>
      <c r="M472" s="31"/>
      <c r="N472" s="31"/>
      <c r="O472" s="31"/>
      <c r="P472" s="31"/>
      <c r="Q472" s="31"/>
      <c r="R472" s="31"/>
      <c r="T472" s="31"/>
      <c r="U472" s="31"/>
      <c r="V472" s="31"/>
      <c r="W472" s="31"/>
      <c r="X472" s="31"/>
      <c r="Y472" s="31"/>
      <c r="AA472" s="31"/>
      <c r="AB472" s="31"/>
      <c r="AC472" s="31"/>
      <c r="AD472" s="31"/>
      <c r="AE472" s="31"/>
      <c r="AF472" s="31"/>
      <c r="AG472" s="31"/>
    </row>
    <row r="473" spans="6:33" x14ac:dyDescent="0.3">
      <c r="F473" s="22"/>
      <c r="G473" s="22"/>
      <c r="H473" s="26"/>
      <c r="I473" s="38"/>
      <c r="M473" s="31"/>
      <c r="N473" s="31"/>
      <c r="O473" s="31"/>
      <c r="P473" s="31"/>
      <c r="Q473" s="31"/>
      <c r="R473" s="31"/>
      <c r="T473" s="31"/>
      <c r="U473" s="31"/>
      <c r="V473" s="31"/>
      <c r="W473" s="31"/>
      <c r="X473" s="31"/>
      <c r="Y473" s="31"/>
      <c r="AA473" s="31"/>
      <c r="AB473" s="31"/>
      <c r="AC473" s="31"/>
      <c r="AD473" s="31"/>
      <c r="AE473" s="31"/>
      <c r="AF473" s="31"/>
      <c r="AG473" s="31"/>
    </row>
    <row r="474" spans="6:33" x14ac:dyDescent="0.3">
      <c r="F474" s="22"/>
      <c r="G474" s="22"/>
      <c r="H474" s="26"/>
      <c r="I474" s="38"/>
      <c r="M474" s="31"/>
      <c r="N474" s="31"/>
      <c r="O474" s="31"/>
      <c r="P474" s="31"/>
      <c r="Q474" s="31"/>
      <c r="R474" s="31"/>
      <c r="T474" s="31"/>
      <c r="U474" s="31"/>
      <c r="V474" s="31"/>
      <c r="W474" s="31"/>
      <c r="X474" s="31"/>
      <c r="Y474" s="31"/>
      <c r="AA474" s="31"/>
      <c r="AB474" s="31"/>
      <c r="AC474" s="31"/>
      <c r="AD474" s="31"/>
      <c r="AE474" s="31"/>
      <c r="AF474" s="31"/>
      <c r="AG474" s="31"/>
    </row>
    <row r="475" spans="6:33" x14ac:dyDescent="0.3">
      <c r="F475" s="22"/>
      <c r="G475" s="22"/>
      <c r="H475" s="26"/>
      <c r="I475" s="38"/>
      <c r="M475" s="31"/>
      <c r="N475" s="31"/>
      <c r="O475" s="31"/>
      <c r="P475" s="31"/>
      <c r="Q475" s="31"/>
      <c r="R475" s="31"/>
      <c r="T475" s="31"/>
      <c r="U475" s="31"/>
      <c r="V475" s="31"/>
      <c r="W475" s="31"/>
      <c r="X475" s="31"/>
      <c r="Y475" s="31"/>
      <c r="AA475" s="31"/>
      <c r="AB475" s="31"/>
      <c r="AC475" s="31"/>
      <c r="AD475" s="31"/>
      <c r="AE475" s="31"/>
      <c r="AF475" s="31"/>
      <c r="AG475" s="31"/>
    </row>
    <row r="476" spans="6:33" x14ac:dyDescent="0.3">
      <c r="F476" s="22"/>
      <c r="G476" s="22"/>
      <c r="H476" s="26"/>
      <c r="I476" s="38"/>
      <c r="M476" s="31"/>
      <c r="N476" s="31"/>
      <c r="O476" s="31"/>
      <c r="P476" s="31"/>
      <c r="Q476" s="31"/>
      <c r="R476" s="31"/>
      <c r="T476" s="31"/>
      <c r="U476" s="31"/>
      <c r="V476" s="31"/>
      <c r="W476" s="31"/>
      <c r="X476" s="31"/>
      <c r="Y476" s="31"/>
      <c r="AA476" s="31"/>
      <c r="AB476" s="31"/>
      <c r="AC476" s="31"/>
      <c r="AD476" s="31"/>
      <c r="AE476" s="31"/>
      <c r="AF476" s="31"/>
      <c r="AG476" s="31"/>
    </row>
    <row r="477" spans="6:33" x14ac:dyDescent="0.3">
      <c r="F477" s="22"/>
      <c r="G477" s="22"/>
      <c r="H477" s="26"/>
      <c r="I477" s="38"/>
      <c r="M477" s="31"/>
      <c r="N477" s="31"/>
      <c r="O477" s="31"/>
      <c r="P477" s="31"/>
      <c r="Q477" s="31"/>
      <c r="R477" s="31"/>
      <c r="T477" s="31"/>
      <c r="U477" s="31"/>
      <c r="V477" s="31"/>
      <c r="W477" s="31"/>
      <c r="X477" s="31"/>
      <c r="Y477" s="31"/>
      <c r="AA477" s="31"/>
      <c r="AB477" s="31"/>
      <c r="AC477" s="31"/>
      <c r="AD477" s="31"/>
      <c r="AE477" s="31"/>
      <c r="AF477" s="31"/>
      <c r="AG477" s="31"/>
    </row>
    <row r="478" spans="6:33" x14ac:dyDescent="0.3">
      <c r="F478" s="22"/>
      <c r="G478" s="22"/>
      <c r="H478" s="26"/>
      <c r="I478" s="38"/>
      <c r="M478" s="31"/>
      <c r="N478" s="31"/>
      <c r="O478" s="31"/>
      <c r="P478" s="31"/>
      <c r="Q478" s="31"/>
      <c r="R478" s="31"/>
      <c r="T478" s="31"/>
      <c r="U478" s="31"/>
      <c r="V478" s="31"/>
      <c r="W478" s="31"/>
      <c r="X478" s="31"/>
      <c r="Y478" s="31"/>
      <c r="AA478" s="31"/>
      <c r="AB478" s="31"/>
      <c r="AC478" s="31"/>
      <c r="AD478" s="31"/>
      <c r="AE478" s="31"/>
      <c r="AF478" s="31"/>
      <c r="AG478" s="31"/>
    </row>
    <row r="479" spans="6:33" x14ac:dyDescent="0.3">
      <c r="F479" s="22"/>
      <c r="G479" s="22"/>
      <c r="H479" s="26"/>
      <c r="I479" s="38"/>
      <c r="M479" s="31"/>
      <c r="N479" s="31"/>
      <c r="O479" s="31"/>
      <c r="P479" s="31"/>
      <c r="Q479" s="31"/>
      <c r="R479" s="31"/>
      <c r="T479" s="31"/>
      <c r="U479" s="31"/>
      <c r="V479" s="31"/>
      <c r="W479" s="31"/>
      <c r="X479" s="31"/>
      <c r="Y479" s="31"/>
      <c r="AA479" s="31"/>
      <c r="AB479" s="31"/>
      <c r="AC479" s="31"/>
      <c r="AD479" s="31"/>
      <c r="AE479" s="31"/>
      <c r="AF479" s="31"/>
      <c r="AG479" s="31"/>
    </row>
    <row r="480" spans="6:33" x14ac:dyDescent="0.3">
      <c r="F480" s="22"/>
      <c r="G480" s="22"/>
      <c r="H480" s="26"/>
      <c r="I480" s="38"/>
      <c r="M480" s="31"/>
      <c r="N480" s="31"/>
      <c r="O480" s="31"/>
      <c r="P480" s="31"/>
      <c r="Q480" s="31"/>
      <c r="R480" s="31"/>
      <c r="T480" s="31"/>
      <c r="U480" s="31"/>
      <c r="V480" s="31"/>
      <c r="W480" s="31"/>
      <c r="X480" s="31"/>
      <c r="Y480" s="31"/>
      <c r="AA480" s="31"/>
      <c r="AB480" s="31"/>
      <c r="AC480" s="31"/>
      <c r="AD480" s="31"/>
      <c r="AE480" s="31"/>
      <c r="AF480" s="31"/>
      <c r="AG480" s="31"/>
    </row>
    <row r="481" spans="6:33" x14ac:dyDescent="0.3">
      <c r="F481" s="22"/>
      <c r="G481" s="22"/>
      <c r="H481" s="26"/>
      <c r="I481" s="38"/>
      <c r="M481" s="31"/>
      <c r="N481" s="31"/>
      <c r="O481" s="31"/>
      <c r="P481" s="31"/>
      <c r="Q481" s="31"/>
      <c r="R481" s="31"/>
      <c r="T481" s="31"/>
      <c r="U481" s="31"/>
      <c r="V481" s="31"/>
      <c r="W481" s="31"/>
      <c r="X481" s="31"/>
      <c r="Y481" s="31"/>
      <c r="AA481" s="31"/>
      <c r="AB481" s="31"/>
      <c r="AC481" s="31"/>
      <c r="AD481" s="31"/>
      <c r="AE481" s="31"/>
      <c r="AF481" s="31"/>
      <c r="AG481" s="31"/>
    </row>
    <row r="482" spans="6:33" x14ac:dyDescent="0.3">
      <c r="F482" s="22"/>
      <c r="G482" s="22"/>
      <c r="H482" s="26"/>
      <c r="I482" s="38"/>
      <c r="M482" s="31"/>
      <c r="N482" s="31"/>
      <c r="O482" s="31"/>
      <c r="P482" s="31"/>
      <c r="Q482" s="31"/>
      <c r="R482" s="31"/>
      <c r="T482" s="31"/>
      <c r="U482" s="31"/>
      <c r="V482" s="31"/>
      <c r="W482" s="31"/>
      <c r="X482" s="31"/>
      <c r="Y482" s="31"/>
      <c r="AA482" s="31"/>
      <c r="AB482" s="31"/>
      <c r="AC482" s="31"/>
      <c r="AD482" s="31"/>
      <c r="AE482" s="31"/>
      <c r="AF482" s="31"/>
      <c r="AG482" s="31"/>
    </row>
    <row r="483" spans="6:33" x14ac:dyDescent="0.3">
      <c r="F483" s="22"/>
      <c r="G483" s="22"/>
      <c r="H483" s="26"/>
      <c r="I483" s="38"/>
      <c r="M483" s="31"/>
      <c r="N483" s="31"/>
      <c r="O483" s="31"/>
      <c r="P483" s="31"/>
      <c r="Q483" s="31"/>
      <c r="R483" s="31"/>
      <c r="T483" s="31"/>
      <c r="U483" s="31"/>
      <c r="V483" s="31"/>
      <c r="W483" s="31"/>
      <c r="X483" s="31"/>
      <c r="Y483" s="31"/>
      <c r="AA483" s="31"/>
      <c r="AB483" s="31"/>
      <c r="AC483" s="31"/>
      <c r="AD483" s="31"/>
      <c r="AE483" s="31"/>
      <c r="AF483" s="31"/>
      <c r="AG483" s="31"/>
    </row>
    <row r="484" spans="6:33" x14ac:dyDescent="0.3">
      <c r="F484" s="22"/>
      <c r="G484" s="22"/>
      <c r="H484" s="26"/>
      <c r="I484" s="38"/>
      <c r="M484" s="31"/>
      <c r="N484" s="31"/>
      <c r="O484" s="31"/>
      <c r="P484" s="31"/>
      <c r="Q484" s="31"/>
      <c r="R484" s="31"/>
      <c r="T484" s="31"/>
      <c r="U484" s="31"/>
      <c r="V484" s="31"/>
      <c r="W484" s="31"/>
      <c r="X484" s="31"/>
      <c r="Y484" s="31"/>
      <c r="AA484" s="31"/>
      <c r="AB484" s="31"/>
      <c r="AC484" s="31"/>
      <c r="AD484" s="31"/>
      <c r="AE484" s="31"/>
      <c r="AF484" s="31"/>
      <c r="AG484" s="31"/>
    </row>
    <row r="485" spans="6:33" x14ac:dyDescent="0.3">
      <c r="F485" s="22"/>
      <c r="G485" s="22"/>
      <c r="H485" s="26"/>
      <c r="I485" s="38"/>
      <c r="M485" s="31"/>
      <c r="N485" s="31"/>
      <c r="O485" s="31"/>
      <c r="P485" s="31"/>
      <c r="Q485" s="31"/>
      <c r="R485" s="31"/>
      <c r="T485" s="31"/>
      <c r="U485" s="31"/>
      <c r="V485" s="31"/>
      <c r="W485" s="31"/>
      <c r="X485" s="31"/>
      <c r="Y485" s="31"/>
      <c r="AA485" s="31"/>
      <c r="AB485" s="31"/>
      <c r="AC485" s="31"/>
      <c r="AD485" s="31"/>
      <c r="AE485" s="31"/>
      <c r="AF485" s="31"/>
      <c r="AG485" s="31"/>
    </row>
    <row r="486" spans="6:33" x14ac:dyDescent="0.3">
      <c r="F486" s="22"/>
      <c r="G486" s="22"/>
      <c r="H486" s="26"/>
      <c r="I486" s="38"/>
      <c r="M486" s="31"/>
      <c r="N486" s="31"/>
      <c r="O486" s="31"/>
      <c r="P486" s="31"/>
      <c r="Q486" s="31"/>
      <c r="R486" s="31"/>
      <c r="T486" s="31"/>
      <c r="U486" s="31"/>
      <c r="V486" s="31"/>
      <c r="W486" s="31"/>
      <c r="X486" s="31"/>
      <c r="Y486" s="31"/>
      <c r="AA486" s="31"/>
      <c r="AB486" s="31"/>
      <c r="AC486" s="31"/>
      <c r="AD486" s="31"/>
      <c r="AE486" s="31"/>
      <c r="AF486" s="31"/>
      <c r="AG486" s="31"/>
    </row>
    <row r="487" spans="6:33" x14ac:dyDescent="0.3">
      <c r="F487" s="22"/>
      <c r="G487" s="22"/>
      <c r="H487" s="26"/>
      <c r="I487" s="38"/>
      <c r="M487" s="31"/>
      <c r="N487" s="31"/>
      <c r="O487" s="31"/>
      <c r="P487" s="31"/>
      <c r="Q487" s="31"/>
      <c r="R487" s="31"/>
      <c r="T487" s="31"/>
      <c r="U487" s="31"/>
      <c r="V487" s="31"/>
      <c r="W487" s="31"/>
      <c r="X487" s="31"/>
      <c r="Y487" s="31"/>
      <c r="AA487" s="31"/>
      <c r="AB487" s="31"/>
      <c r="AC487" s="31"/>
      <c r="AD487" s="31"/>
      <c r="AE487" s="31"/>
      <c r="AF487" s="31"/>
      <c r="AG487" s="31"/>
    </row>
    <row r="488" spans="6:33" x14ac:dyDescent="0.3">
      <c r="F488" s="22"/>
      <c r="G488" s="22"/>
      <c r="H488" s="26"/>
      <c r="I488" s="38"/>
      <c r="M488" s="31"/>
      <c r="N488" s="31"/>
      <c r="O488" s="31"/>
      <c r="P488" s="31"/>
      <c r="Q488" s="31"/>
      <c r="R488" s="31"/>
      <c r="T488" s="31"/>
      <c r="U488" s="31"/>
      <c r="V488" s="31"/>
      <c r="W488" s="31"/>
      <c r="X488" s="31"/>
      <c r="Y488" s="31"/>
      <c r="AA488" s="31"/>
      <c r="AB488" s="31"/>
      <c r="AC488" s="31"/>
      <c r="AD488" s="31"/>
      <c r="AE488" s="31"/>
      <c r="AF488" s="31"/>
      <c r="AG488" s="31"/>
    </row>
    <row r="489" spans="6:33" x14ac:dyDescent="0.3">
      <c r="F489" s="22"/>
      <c r="G489" s="22"/>
      <c r="H489" s="26"/>
      <c r="I489" s="38"/>
      <c r="M489" s="31"/>
      <c r="N489" s="31"/>
      <c r="O489" s="31"/>
      <c r="P489" s="31"/>
      <c r="Q489" s="31"/>
      <c r="R489" s="31"/>
      <c r="T489" s="31"/>
      <c r="U489" s="31"/>
      <c r="V489" s="31"/>
      <c r="W489" s="31"/>
      <c r="X489" s="31"/>
      <c r="Y489" s="31"/>
      <c r="AA489" s="31"/>
      <c r="AB489" s="31"/>
      <c r="AC489" s="31"/>
      <c r="AD489" s="31"/>
      <c r="AE489" s="31"/>
      <c r="AF489" s="31"/>
      <c r="AG489" s="31"/>
    </row>
    <row r="490" spans="6:33" x14ac:dyDescent="0.3">
      <c r="F490" s="22"/>
      <c r="G490" s="22"/>
      <c r="H490" s="26"/>
      <c r="I490" s="38"/>
      <c r="M490" s="31"/>
      <c r="N490" s="31"/>
      <c r="O490" s="31"/>
      <c r="P490" s="31"/>
      <c r="Q490" s="31"/>
      <c r="R490" s="31"/>
      <c r="T490" s="31"/>
      <c r="U490" s="31"/>
      <c r="V490" s="31"/>
      <c r="W490" s="31"/>
      <c r="X490" s="31"/>
      <c r="Y490" s="31"/>
      <c r="AA490" s="31"/>
      <c r="AB490" s="31"/>
      <c r="AC490" s="31"/>
      <c r="AD490" s="31"/>
      <c r="AE490" s="31"/>
      <c r="AF490" s="31"/>
      <c r="AG490" s="31"/>
    </row>
    <row r="491" spans="6:33" x14ac:dyDescent="0.3">
      <c r="F491" s="22"/>
      <c r="G491" s="22"/>
      <c r="H491" s="26"/>
      <c r="I491" s="38"/>
      <c r="M491" s="31"/>
      <c r="N491" s="31"/>
      <c r="O491" s="31"/>
      <c r="P491" s="31"/>
      <c r="Q491" s="31"/>
      <c r="R491" s="31"/>
      <c r="T491" s="31"/>
      <c r="U491" s="31"/>
      <c r="V491" s="31"/>
      <c r="W491" s="31"/>
      <c r="X491" s="31"/>
      <c r="Y491" s="31"/>
      <c r="AA491" s="31"/>
      <c r="AB491" s="31"/>
      <c r="AC491" s="31"/>
      <c r="AD491" s="31"/>
      <c r="AE491" s="31"/>
      <c r="AF491" s="31"/>
      <c r="AG491" s="31"/>
    </row>
    <row r="492" spans="6:33" x14ac:dyDescent="0.3">
      <c r="F492" s="22"/>
      <c r="G492" s="22"/>
      <c r="H492" s="26"/>
      <c r="I492" s="38"/>
      <c r="M492" s="31"/>
      <c r="N492" s="31"/>
      <c r="O492" s="31"/>
      <c r="P492" s="31"/>
      <c r="Q492" s="31"/>
      <c r="R492" s="31"/>
      <c r="T492" s="31"/>
      <c r="U492" s="31"/>
      <c r="V492" s="31"/>
      <c r="W492" s="31"/>
      <c r="X492" s="31"/>
      <c r="Y492" s="31"/>
      <c r="AA492" s="31"/>
      <c r="AB492" s="31"/>
      <c r="AC492" s="31"/>
      <c r="AD492" s="31"/>
      <c r="AE492" s="31"/>
      <c r="AF492" s="31"/>
      <c r="AG492" s="31"/>
    </row>
    <row r="493" spans="6:33" x14ac:dyDescent="0.3">
      <c r="F493" s="22"/>
      <c r="G493" s="22"/>
      <c r="H493" s="26"/>
      <c r="I493" s="38"/>
      <c r="M493" s="31"/>
      <c r="N493" s="31"/>
      <c r="O493" s="31"/>
      <c r="P493" s="31"/>
      <c r="Q493" s="31"/>
      <c r="R493" s="31"/>
      <c r="T493" s="31"/>
      <c r="U493" s="31"/>
      <c r="V493" s="31"/>
      <c r="W493" s="31"/>
      <c r="X493" s="31"/>
      <c r="Y493" s="31"/>
      <c r="AA493" s="31"/>
      <c r="AB493" s="31"/>
      <c r="AC493" s="31"/>
      <c r="AD493" s="31"/>
      <c r="AE493" s="31"/>
      <c r="AF493" s="31"/>
      <c r="AG493" s="31"/>
    </row>
    <row r="494" spans="6:33" x14ac:dyDescent="0.3">
      <c r="F494" s="22"/>
      <c r="G494" s="22"/>
      <c r="H494" s="26"/>
      <c r="I494" s="38"/>
      <c r="M494" s="31"/>
      <c r="N494" s="31"/>
      <c r="O494" s="31"/>
      <c r="P494" s="31"/>
      <c r="Q494" s="31"/>
      <c r="R494" s="31"/>
      <c r="T494" s="31"/>
      <c r="U494" s="31"/>
      <c r="V494" s="31"/>
      <c r="W494" s="31"/>
      <c r="X494" s="31"/>
      <c r="Y494" s="31"/>
      <c r="AA494" s="31"/>
      <c r="AB494" s="31"/>
      <c r="AC494" s="31"/>
      <c r="AD494" s="31"/>
      <c r="AE494" s="31"/>
      <c r="AF494" s="31"/>
      <c r="AG494" s="31"/>
    </row>
    <row r="495" spans="6:33" x14ac:dyDescent="0.3">
      <c r="F495" s="22"/>
      <c r="G495" s="22"/>
      <c r="H495" s="26"/>
      <c r="I495" s="38"/>
      <c r="M495" s="31"/>
      <c r="N495" s="31"/>
      <c r="O495" s="31"/>
      <c r="P495" s="31"/>
      <c r="Q495" s="31"/>
      <c r="R495" s="31"/>
      <c r="T495" s="31"/>
      <c r="U495" s="31"/>
      <c r="V495" s="31"/>
      <c r="W495" s="31"/>
      <c r="X495" s="31"/>
      <c r="Y495" s="31"/>
      <c r="AA495" s="31"/>
      <c r="AB495" s="31"/>
      <c r="AC495" s="31"/>
      <c r="AD495" s="31"/>
      <c r="AE495" s="31"/>
      <c r="AF495" s="31"/>
      <c r="AG495" s="31"/>
    </row>
    <row r="496" spans="6:33" x14ac:dyDescent="0.3">
      <c r="F496" s="22"/>
      <c r="G496" s="22"/>
      <c r="H496" s="26"/>
      <c r="I496" s="38"/>
      <c r="M496" s="31"/>
      <c r="N496" s="31"/>
      <c r="O496" s="31"/>
      <c r="P496" s="31"/>
      <c r="Q496" s="31"/>
      <c r="R496" s="31"/>
      <c r="T496" s="31"/>
      <c r="U496" s="31"/>
      <c r="V496" s="31"/>
      <c r="W496" s="31"/>
      <c r="X496" s="31"/>
      <c r="Y496" s="31"/>
      <c r="AA496" s="31"/>
      <c r="AB496" s="31"/>
      <c r="AC496" s="31"/>
      <c r="AD496" s="31"/>
      <c r="AE496" s="31"/>
      <c r="AF496" s="31"/>
      <c r="AG496" s="31"/>
    </row>
    <row r="497" spans="6:33" x14ac:dyDescent="0.3">
      <c r="F497" s="22"/>
      <c r="G497" s="22"/>
      <c r="H497" s="26"/>
      <c r="I497" s="38"/>
      <c r="M497" s="31"/>
      <c r="N497" s="31"/>
      <c r="O497" s="31"/>
      <c r="P497" s="31"/>
      <c r="Q497" s="31"/>
      <c r="R497" s="31"/>
      <c r="T497" s="31"/>
      <c r="U497" s="31"/>
      <c r="V497" s="31"/>
      <c r="W497" s="31"/>
      <c r="X497" s="31"/>
      <c r="Y497" s="31"/>
      <c r="AA497" s="31"/>
      <c r="AB497" s="31"/>
      <c r="AC497" s="31"/>
      <c r="AD497" s="31"/>
      <c r="AE497" s="31"/>
      <c r="AF497" s="31"/>
      <c r="AG497" s="31"/>
    </row>
    <row r="498" spans="6:33" x14ac:dyDescent="0.3">
      <c r="F498" s="22"/>
      <c r="G498" s="22"/>
      <c r="H498" s="26"/>
      <c r="I498" s="38"/>
      <c r="M498" s="31"/>
      <c r="N498" s="31"/>
      <c r="O498" s="31"/>
      <c r="P498" s="31"/>
      <c r="Q498" s="31"/>
      <c r="R498" s="31"/>
      <c r="T498" s="31"/>
      <c r="U498" s="31"/>
      <c r="V498" s="31"/>
      <c r="W498" s="31"/>
      <c r="X498" s="31"/>
      <c r="Y498" s="31"/>
      <c r="AA498" s="31"/>
      <c r="AB498" s="31"/>
      <c r="AC498" s="31"/>
      <c r="AD498" s="31"/>
      <c r="AE498" s="31"/>
      <c r="AF498" s="31"/>
      <c r="AG498" s="31"/>
    </row>
    <row r="499" spans="6:33" x14ac:dyDescent="0.3">
      <c r="F499" s="22"/>
      <c r="G499" s="22"/>
      <c r="H499" s="26"/>
      <c r="I499" s="38"/>
      <c r="M499" s="31"/>
      <c r="N499" s="31"/>
      <c r="O499" s="31"/>
      <c r="P499" s="31"/>
      <c r="Q499" s="31"/>
      <c r="R499" s="31"/>
      <c r="T499" s="31"/>
      <c r="U499" s="31"/>
      <c r="V499" s="31"/>
      <c r="W499" s="31"/>
      <c r="X499" s="31"/>
      <c r="Y499" s="31"/>
      <c r="AA499" s="31"/>
      <c r="AB499" s="31"/>
      <c r="AC499" s="31"/>
      <c r="AD499" s="31"/>
      <c r="AE499" s="31"/>
      <c r="AF499" s="31"/>
      <c r="AG499" s="31"/>
    </row>
    <row r="500" spans="6:33" x14ac:dyDescent="0.3">
      <c r="F500" s="22"/>
      <c r="G500" s="22"/>
      <c r="H500" s="26"/>
      <c r="I500" s="38"/>
      <c r="M500" s="31"/>
      <c r="N500" s="31"/>
      <c r="O500" s="31"/>
      <c r="P500" s="31"/>
      <c r="Q500" s="31"/>
      <c r="R500" s="31"/>
      <c r="T500" s="31"/>
      <c r="U500" s="31"/>
      <c r="V500" s="31"/>
      <c r="W500" s="31"/>
      <c r="X500" s="31"/>
      <c r="Y500" s="31"/>
      <c r="AA500" s="31"/>
      <c r="AB500" s="31"/>
      <c r="AC500" s="31"/>
      <c r="AD500" s="31"/>
      <c r="AE500" s="31"/>
      <c r="AF500" s="31"/>
      <c r="AG500" s="31"/>
    </row>
    <row r="501" spans="6:33" x14ac:dyDescent="0.3">
      <c r="F501" s="22"/>
      <c r="G501" s="22"/>
      <c r="H501" s="26"/>
      <c r="I501" s="38"/>
      <c r="M501" s="31"/>
      <c r="N501" s="31"/>
      <c r="O501" s="31"/>
      <c r="P501" s="31"/>
      <c r="Q501" s="31"/>
      <c r="R501" s="31"/>
      <c r="T501" s="31"/>
      <c r="U501" s="31"/>
      <c r="V501" s="31"/>
      <c r="W501" s="31"/>
      <c r="X501" s="31"/>
      <c r="Y501" s="31"/>
      <c r="AA501" s="31"/>
      <c r="AB501" s="31"/>
      <c r="AC501" s="31"/>
      <c r="AD501" s="31"/>
      <c r="AE501" s="31"/>
      <c r="AF501" s="31"/>
      <c r="AG501" s="31"/>
    </row>
    <row r="502" spans="6:33" x14ac:dyDescent="0.3">
      <c r="F502" s="22"/>
      <c r="G502" s="22"/>
      <c r="H502" s="26"/>
      <c r="I502" s="38"/>
      <c r="M502" s="31"/>
      <c r="N502" s="31"/>
      <c r="O502" s="31"/>
      <c r="P502" s="31"/>
      <c r="Q502" s="31"/>
      <c r="R502" s="31"/>
      <c r="T502" s="31"/>
      <c r="U502" s="31"/>
      <c r="V502" s="31"/>
      <c r="W502" s="31"/>
      <c r="X502" s="31"/>
      <c r="Y502" s="31"/>
      <c r="AA502" s="31"/>
      <c r="AB502" s="31"/>
      <c r="AC502" s="31"/>
      <c r="AD502" s="31"/>
      <c r="AE502" s="31"/>
      <c r="AF502" s="31"/>
      <c r="AG502" s="31"/>
    </row>
    <row r="503" spans="6:33" x14ac:dyDescent="0.3">
      <c r="F503" s="22"/>
      <c r="G503" s="22"/>
      <c r="H503" s="26"/>
      <c r="I503" s="38"/>
      <c r="M503" s="31"/>
      <c r="N503" s="31"/>
      <c r="O503" s="31"/>
      <c r="P503" s="31"/>
      <c r="Q503" s="31"/>
      <c r="R503" s="31"/>
      <c r="T503" s="31"/>
      <c r="U503" s="31"/>
      <c r="V503" s="31"/>
      <c r="W503" s="31"/>
      <c r="X503" s="31"/>
      <c r="Y503" s="31"/>
      <c r="AA503" s="31"/>
      <c r="AB503" s="31"/>
      <c r="AC503" s="31"/>
      <c r="AD503" s="31"/>
      <c r="AE503" s="31"/>
      <c r="AF503" s="31"/>
      <c r="AG503" s="31"/>
    </row>
    <row r="504" spans="6:33" x14ac:dyDescent="0.3">
      <c r="F504" s="22"/>
      <c r="G504" s="22"/>
      <c r="H504" s="26"/>
      <c r="I504" s="38"/>
      <c r="M504" s="31"/>
      <c r="N504" s="31"/>
      <c r="O504" s="31"/>
      <c r="P504" s="31"/>
      <c r="Q504" s="31"/>
      <c r="R504" s="31"/>
      <c r="T504" s="31"/>
      <c r="U504" s="31"/>
      <c r="V504" s="31"/>
      <c r="W504" s="31"/>
      <c r="X504" s="31"/>
      <c r="Y504" s="31"/>
      <c r="AA504" s="31"/>
      <c r="AB504" s="31"/>
      <c r="AC504" s="31"/>
      <c r="AD504" s="31"/>
      <c r="AE504" s="31"/>
      <c r="AF504" s="31"/>
      <c r="AG504" s="31"/>
    </row>
    <row r="505" spans="6:33" x14ac:dyDescent="0.3">
      <c r="F505" s="22"/>
      <c r="G505" s="22"/>
      <c r="H505" s="26"/>
      <c r="I505" s="38"/>
      <c r="M505" s="31"/>
      <c r="N505" s="31"/>
      <c r="O505" s="31"/>
      <c r="P505" s="31"/>
      <c r="Q505" s="31"/>
      <c r="R505" s="31"/>
      <c r="T505" s="31"/>
      <c r="U505" s="31"/>
      <c r="V505" s="31"/>
      <c r="W505" s="31"/>
      <c r="X505" s="31"/>
      <c r="Y505" s="31"/>
      <c r="AA505" s="31"/>
      <c r="AB505" s="31"/>
      <c r="AC505" s="31"/>
      <c r="AD505" s="31"/>
      <c r="AE505" s="31"/>
      <c r="AF505" s="31"/>
      <c r="AG505" s="31"/>
    </row>
    <row r="506" spans="6:33" x14ac:dyDescent="0.3">
      <c r="F506" s="22"/>
      <c r="G506" s="22"/>
      <c r="H506" s="26"/>
      <c r="I506" s="38"/>
      <c r="M506" s="31"/>
      <c r="N506" s="31"/>
      <c r="O506" s="31"/>
      <c r="P506" s="31"/>
      <c r="Q506" s="31"/>
      <c r="R506" s="31"/>
      <c r="T506" s="31"/>
      <c r="U506" s="31"/>
      <c r="V506" s="31"/>
      <c r="W506" s="31"/>
      <c r="X506" s="31"/>
      <c r="Y506" s="31"/>
      <c r="AA506" s="31"/>
      <c r="AB506" s="31"/>
      <c r="AC506" s="31"/>
      <c r="AD506" s="31"/>
      <c r="AE506" s="31"/>
      <c r="AF506" s="31"/>
      <c r="AG506" s="31"/>
    </row>
    <row r="507" spans="6:33" x14ac:dyDescent="0.3">
      <c r="F507" s="22"/>
      <c r="G507" s="22"/>
      <c r="H507" s="26"/>
      <c r="I507" s="38"/>
      <c r="M507" s="31"/>
      <c r="N507" s="31"/>
      <c r="O507" s="31"/>
      <c r="P507" s="31"/>
      <c r="Q507" s="31"/>
      <c r="R507" s="31"/>
      <c r="T507" s="31"/>
      <c r="U507" s="31"/>
      <c r="V507" s="31"/>
      <c r="W507" s="31"/>
      <c r="X507" s="31"/>
      <c r="Y507" s="31"/>
      <c r="AA507" s="31"/>
      <c r="AB507" s="31"/>
      <c r="AC507" s="31"/>
      <c r="AD507" s="31"/>
      <c r="AE507" s="31"/>
      <c r="AF507" s="31"/>
      <c r="AG507" s="31"/>
    </row>
    <row r="508" spans="6:33" x14ac:dyDescent="0.3">
      <c r="F508" s="22"/>
      <c r="G508" s="22"/>
      <c r="H508" s="26"/>
      <c r="I508" s="38"/>
      <c r="M508" s="31"/>
      <c r="N508" s="31"/>
      <c r="O508" s="31"/>
      <c r="P508" s="31"/>
      <c r="Q508" s="31"/>
      <c r="R508" s="31"/>
      <c r="T508" s="31"/>
      <c r="U508" s="31"/>
      <c r="V508" s="31"/>
      <c r="W508" s="31"/>
      <c r="X508" s="31"/>
      <c r="Y508" s="31"/>
      <c r="AA508" s="31"/>
      <c r="AB508" s="31"/>
      <c r="AC508" s="31"/>
      <c r="AD508" s="31"/>
      <c r="AE508" s="31"/>
      <c r="AF508" s="31"/>
      <c r="AG508" s="31"/>
    </row>
    <row r="509" spans="6:33" x14ac:dyDescent="0.3">
      <c r="F509" s="22"/>
      <c r="G509" s="22"/>
      <c r="H509" s="26"/>
      <c r="I509" s="38"/>
      <c r="M509" s="31"/>
      <c r="N509" s="31"/>
      <c r="O509" s="31"/>
      <c r="P509" s="31"/>
      <c r="Q509" s="31"/>
      <c r="R509" s="31"/>
      <c r="T509" s="31"/>
      <c r="U509" s="31"/>
      <c r="V509" s="31"/>
      <c r="W509" s="31"/>
      <c r="X509" s="31"/>
      <c r="Y509" s="31"/>
      <c r="AA509" s="31"/>
      <c r="AB509" s="31"/>
      <c r="AC509" s="31"/>
      <c r="AD509" s="31"/>
      <c r="AE509" s="31"/>
      <c r="AF509" s="31"/>
      <c r="AG509" s="31"/>
    </row>
    <row r="510" spans="6:33" x14ac:dyDescent="0.3">
      <c r="F510" s="22"/>
      <c r="G510" s="22"/>
      <c r="H510" s="26"/>
      <c r="I510" s="38"/>
      <c r="M510" s="31"/>
      <c r="N510" s="31"/>
      <c r="O510" s="31"/>
      <c r="P510" s="31"/>
      <c r="Q510" s="31"/>
      <c r="R510" s="31"/>
      <c r="T510" s="31"/>
      <c r="U510" s="31"/>
      <c r="V510" s="31"/>
      <c r="W510" s="31"/>
      <c r="X510" s="31"/>
      <c r="Y510" s="31"/>
      <c r="AA510" s="31"/>
      <c r="AB510" s="31"/>
      <c r="AC510" s="31"/>
      <c r="AD510" s="31"/>
      <c r="AE510" s="31"/>
      <c r="AF510" s="31"/>
      <c r="AG510" s="31"/>
    </row>
    <row r="511" spans="6:33" x14ac:dyDescent="0.3">
      <c r="F511" s="22"/>
      <c r="G511" s="22"/>
      <c r="H511" s="26"/>
      <c r="I511" s="38"/>
      <c r="M511" s="31"/>
      <c r="N511" s="31"/>
      <c r="O511" s="31"/>
      <c r="P511" s="31"/>
      <c r="Q511" s="31"/>
      <c r="R511" s="31"/>
      <c r="T511" s="31"/>
      <c r="U511" s="31"/>
      <c r="V511" s="31"/>
      <c r="W511" s="31"/>
      <c r="X511" s="31"/>
      <c r="Y511" s="31"/>
      <c r="AA511" s="31"/>
      <c r="AB511" s="31"/>
      <c r="AC511" s="31"/>
      <c r="AD511" s="31"/>
      <c r="AE511" s="31"/>
      <c r="AF511" s="31"/>
      <c r="AG511" s="31"/>
    </row>
    <row r="512" spans="6:33" x14ac:dyDescent="0.3">
      <c r="F512" s="22"/>
      <c r="G512" s="22"/>
      <c r="H512" s="26"/>
      <c r="I512" s="38"/>
      <c r="M512" s="31"/>
      <c r="N512" s="31"/>
      <c r="O512" s="31"/>
      <c r="P512" s="31"/>
      <c r="Q512" s="31"/>
      <c r="R512" s="31"/>
      <c r="T512" s="31"/>
      <c r="U512" s="31"/>
      <c r="V512" s="31"/>
      <c r="W512" s="31"/>
      <c r="X512" s="31"/>
      <c r="Y512" s="31"/>
      <c r="AA512" s="31"/>
      <c r="AB512" s="31"/>
      <c r="AC512" s="31"/>
      <c r="AD512" s="31"/>
      <c r="AE512" s="31"/>
      <c r="AF512" s="31"/>
      <c r="AG512" s="31"/>
    </row>
    <row r="513" spans="6:33" x14ac:dyDescent="0.3">
      <c r="F513" s="22"/>
      <c r="G513" s="22"/>
      <c r="H513" s="26"/>
      <c r="I513" s="38"/>
      <c r="M513" s="31"/>
      <c r="N513" s="31"/>
      <c r="O513" s="31"/>
      <c r="P513" s="31"/>
      <c r="Q513" s="31"/>
      <c r="R513" s="31"/>
      <c r="T513" s="31"/>
      <c r="U513" s="31"/>
      <c r="V513" s="31"/>
      <c r="W513" s="31"/>
      <c r="X513" s="31"/>
      <c r="Y513" s="31"/>
      <c r="AA513" s="31"/>
      <c r="AB513" s="31"/>
      <c r="AC513" s="31"/>
      <c r="AD513" s="31"/>
      <c r="AE513" s="31"/>
      <c r="AF513" s="31"/>
      <c r="AG513" s="31"/>
    </row>
    <row r="514" spans="6:33" x14ac:dyDescent="0.3">
      <c r="F514" s="22"/>
      <c r="G514" s="22"/>
      <c r="H514" s="26"/>
      <c r="I514" s="38"/>
      <c r="M514" s="31"/>
      <c r="N514" s="31"/>
      <c r="O514" s="31"/>
      <c r="P514" s="31"/>
      <c r="Q514" s="31"/>
      <c r="R514" s="31"/>
      <c r="T514" s="31"/>
      <c r="U514" s="31"/>
      <c r="V514" s="31"/>
      <c r="W514" s="31"/>
      <c r="X514" s="31"/>
      <c r="Y514" s="31"/>
      <c r="AA514" s="31"/>
      <c r="AB514" s="31"/>
      <c r="AC514" s="31"/>
      <c r="AD514" s="31"/>
      <c r="AE514" s="31"/>
      <c r="AF514" s="31"/>
      <c r="AG514" s="31"/>
    </row>
    <row r="515" spans="6:33" x14ac:dyDescent="0.3">
      <c r="F515" s="22"/>
      <c r="G515" s="22"/>
      <c r="H515" s="26"/>
      <c r="I515" s="38"/>
      <c r="M515" s="31"/>
      <c r="N515" s="31"/>
      <c r="O515" s="31"/>
      <c r="P515" s="31"/>
      <c r="Q515" s="31"/>
      <c r="R515" s="31"/>
      <c r="T515" s="31"/>
      <c r="U515" s="31"/>
      <c r="V515" s="31"/>
      <c r="W515" s="31"/>
      <c r="X515" s="31"/>
      <c r="Y515" s="31"/>
      <c r="AA515" s="31"/>
      <c r="AB515" s="31"/>
      <c r="AC515" s="31"/>
      <c r="AD515" s="31"/>
      <c r="AE515" s="31"/>
      <c r="AF515" s="31"/>
      <c r="AG515" s="31"/>
    </row>
    <row r="516" spans="6:33" x14ac:dyDescent="0.3">
      <c r="F516" s="22"/>
      <c r="G516" s="22"/>
      <c r="H516" s="26"/>
      <c r="I516" s="38"/>
      <c r="M516" s="31"/>
      <c r="N516" s="31"/>
      <c r="O516" s="31"/>
      <c r="P516" s="31"/>
      <c r="Q516" s="31"/>
      <c r="R516" s="31"/>
      <c r="T516" s="31"/>
      <c r="U516" s="31"/>
      <c r="V516" s="31"/>
      <c r="W516" s="31"/>
      <c r="X516" s="31"/>
      <c r="Y516" s="31"/>
      <c r="AA516" s="31"/>
      <c r="AB516" s="31"/>
      <c r="AC516" s="31"/>
      <c r="AD516" s="31"/>
      <c r="AE516" s="31"/>
      <c r="AF516" s="31"/>
      <c r="AG516" s="31"/>
    </row>
    <row r="517" spans="6:33" x14ac:dyDescent="0.3">
      <c r="F517" s="22"/>
      <c r="G517" s="22"/>
      <c r="H517" s="26"/>
      <c r="I517" s="38"/>
      <c r="M517" s="31"/>
      <c r="N517" s="31"/>
      <c r="O517" s="31"/>
      <c r="P517" s="31"/>
      <c r="Q517" s="31"/>
      <c r="R517" s="31"/>
      <c r="T517" s="31"/>
      <c r="U517" s="31"/>
      <c r="V517" s="31"/>
      <c r="W517" s="31"/>
      <c r="X517" s="31"/>
      <c r="Y517" s="31"/>
      <c r="AA517" s="31"/>
      <c r="AB517" s="31"/>
      <c r="AC517" s="31"/>
      <c r="AD517" s="31"/>
      <c r="AE517" s="31"/>
      <c r="AF517" s="31"/>
      <c r="AG517" s="31"/>
    </row>
    <row r="518" spans="6:33" x14ac:dyDescent="0.3">
      <c r="F518" s="22"/>
      <c r="G518" s="22"/>
      <c r="H518" s="26"/>
      <c r="I518" s="38"/>
      <c r="M518" s="31"/>
      <c r="N518" s="31"/>
      <c r="O518" s="31"/>
      <c r="P518" s="31"/>
      <c r="Q518" s="31"/>
      <c r="R518" s="31"/>
      <c r="T518" s="31"/>
      <c r="U518" s="31"/>
      <c r="V518" s="31"/>
      <c r="W518" s="31"/>
      <c r="X518" s="31"/>
      <c r="Y518" s="31"/>
      <c r="AA518" s="31"/>
      <c r="AB518" s="31"/>
      <c r="AC518" s="31"/>
      <c r="AD518" s="31"/>
      <c r="AE518" s="31"/>
      <c r="AF518" s="31"/>
      <c r="AG518" s="31"/>
    </row>
    <row r="519" spans="6:33" x14ac:dyDescent="0.3">
      <c r="F519" s="22"/>
      <c r="G519" s="22"/>
      <c r="H519" s="26"/>
      <c r="I519" s="38"/>
      <c r="M519" s="31"/>
      <c r="N519" s="31"/>
      <c r="O519" s="31"/>
      <c r="P519" s="31"/>
      <c r="Q519" s="31"/>
      <c r="R519" s="31"/>
      <c r="T519" s="31"/>
      <c r="U519" s="31"/>
      <c r="V519" s="31"/>
      <c r="W519" s="31"/>
      <c r="X519" s="31"/>
      <c r="Y519" s="31"/>
      <c r="AA519" s="31"/>
      <c r="AB519" s="31"/>
      <c r="AC519" s="31"/>
      <c r="AD519" s="31"/>
      <c r="AE519" s="31"/>
      <c r="AF519" s="31"/>
      <c r="AG519" s="31"/>
    </row>
    <row r="520" spans="6:33" x14ac:dyDescent="0.3">
      <c r="F520" s="22"/>
      <c r="G520" s="22"/>
      <c r="H520" s="26"/>
      <c r="I520" s="38"/>
      <c r="M520" s="31"/>
      <c r="N520" s="31"/>
      <c r="O520" s="31"/>
      <c r="P520" s="31"/>
      <c r="Q520" s="31"/>
      <c r="R520" s="31"/>
      <c r="T520" s="31"/>
      <c r="U520" s="31"/>
      <c r="V520" s="31"/>
      <c r="W520" s="31"/>
      <c r="X520" s="31"/>
      <c r="Y520" s="31"/>
      <c r="AA520" s="31"/>
      <c r="AB520" s="31"/>
      <c r="AC520" s="31"/>
      <c r="AD520" s="31"/>
      <c r="AE520" s="31"/>
      <c r="AF520" s="31"/>
      <c r="AG520" s="31"/>
    </row>
    <row r="521" spans="6:33" x14ac:dyDescent="0.3">
      <c r="F521" s="22"/>
      <c r="G521" s="22"/>
      <c r="H521" s="26"/>
      <c r="I521" s="38"/>
      <c r="M521" s="31"/>
      <c r="N521" s="31"/>
      <c r="O521" s="31"/>
      <c r="P521" s="31"/>
      <c r="Q521" s="31"/>
      <c r="R521" s="31"/>
      <c r="T521" s="31"/>
      <c r="U521" s="31"/>
      <c r="V521" s="31"/>
      <c r="W521" s="31"/>
      <c r="X521" s="31"/>
      <c r="Y521" s="31"/>
      <c r="AA521" s="31"/>
      <c r="AB521" s="31"/>
      <c r="AC521" s="31"/>
      <c r="AD521" s="31"/>
      <c r="AE521" s="31"/>
      <c r="AF521" s="31"/>
      <c r="AG521" s="31"/>
    </row>
    <row r="522" spans="6:33" x14ac:dyDescent="0.3">
      <c r="F522" s="22"/>
      <c r="G522" s="22"/>
      <c r="H522" s="26"/>
      <c r="I522" s="38"/>
      <c r="M522" s="31"/>
      <c r="N522" s="31"/>
      <c r="O522" s="31"/>
      <c r="P522" s="31"/>
      <c r="Q522" s="31"/>
      <c r="R522" s="31"/>
      <c r="T522" s="31"/>
      <c r="U522" s="31"/>
      <c r="V522" s="31"/>
      <c r="W522" s="31"/>
      <c r="X522" s="31"/>
      <c r="Y522" s="31"/>
      <c r="AA522" s="31"/>
      <c r="AB522" s="31"/>
      <c r="AC522" s="31"/>
      <c r="AD522" s="31"/>
      <c r="AE522" s="31"/>
      <c r="AF522" s="31"/>
      <c r="AG522" s="31"/>
    </row>
    <row r="523" spans="6:33" x14ac:dyDescent="0.3">
      <c r="F523" s="22"/>
      <c r="G523" s="22"/>
      <c r="H523" s="26"/>
      <c r="I523" s="38"/>
      <c r="M523" s="31"/>
      <c r="N523" s="31"/>
      <c r="O523" s="31"/>
      <c r="P523" s="31"/>
      <c r="Q523" s="31"/>
      <c r="R523" s="31"/>
      <c r="T523" s="31"/>
      <c r="U523" s="31"/>
      <c r="V523" s="31"/>
      <c r="W523" s="31"/>
      <c r="X523" s="31"/>
      <c r="Y523" s="31"/>
      <c r="AA523" s="31"/>
      <c r="AB523" s="31"/>
      <c r="AC523" s="31"/>
      <c r="AD523" s="31"/>
      <c r="AE523" s="31"/>
      <c r="AF523" s="31"/>
      <c r="AG523" s="31"/>
    </row>
    <row r="524" spans="6:33" x14ac:dyDescent="0.3">
      <c r="F524" s="22"/>
      <c r="G524" s="22"/>
      <c r="H524" s="26"/>
      <c r="I524" s="38"/>
      <c r="M524" s="31"/>
      <c r="N524" s="31"/>
      <c r="O524" s="31"/>
      <c r="P524" s="31"/>
      <c r="Q524" s="31"/>
      <c r="R524" s="31"/>
      <c r="T524" s="31"/>
      <c r="U524" s="31"/>
      <c r="V524" s="31"/>
      <c r="W524" s="31"/>
      <c r="X524" s="31"/>
      <c r="Y524" s="31"/>
      <c r="AA524" s="31"/>
      <c r="AB524" s="31"/>
      <c r="AC524" s="31"/>
      <c r="AD524" s="31"/>
      <c r="AE524" s="31"/>
      <c r="AF524" s="31"/>
      <c r="AG524" s="31"/>
    </row>
    <row r="525" spans="6:33" x14ac:dyDescent="0.3">
      <c r="F525" s="22"/>
      <c r="G525" s="22"/>
      <c r="H525" s="26"/>
      <c r="I525" s="38"/>
      <c r="M525" s="31"/>
      <c r="N525" s="31"/>
      <c r="O525" s="31"/>
      <c r="P525" s="31"/>
      <c r="Q525" s="31"/>
      <c r="R525" s="31"/>
      <c r="T525" s="31"/>
      <c r="U525" s="31"/>
      <c r="V525" s="31"/>
      <c r="W525" s="31"/>
      <c r="X525" s="31"/>
      <c r="Y525" s="31"/>
      <c r="AA525" s="31"/>
      <c r="AB525" s="31"/>
      <c r="AC525" s="31"/>
      <c r="AD525" s="31"/>
      <c r="AE525" s="31"/>
      <c r="AF525" s="31"/>
      <c r="AG525" s="31"/>
    </row>
    <row r="526" spans="6:33" x14ac:dyDescent="0.3">
      <c r="F526" s="22"/>
      <c r="G526" s="22"/>
      <c r="H526" s="26"/>
      <c r="I526" s="38"/>
      <c r="M526" s="31"/>
      <c r="N526" s="31"/>
      <c r="O526" s="31"/>
      <c r="P526" s="31"/>
      <c r="Q526" s="31"/>
      <c r="R526" s="31"/>
      <c r="T526" s="31"/>
      <c r="U526" s="31"/>
      <c r="V526" s="31"/>
      <c r="W526" s="31"/>
      <c r="X526" s="31"/>
      <c r="Y526" s="31"/>
      <c r="AA526" s="31"/>
      <c r="AB526" s="31"/>
      <c r="AC526" s="31"/>
      <c r="AD526" s="31"/>
      <c r="AE526" s="31"/>
      <c r="AF526" s="31"/>
      <c r="AG526" s="31"/>
    </row>
    <row r="527" spans="6:33" x14ac:dyDescent="0.3">
      <c r="F527" s="22"/>
      <c r="G527" s="22"/>
      <c r="H527" s="26"/>
      <c r="I527" s="38"/>
      <c r="M527" s="31"/>
      <c r="N527" s="31"/>
      <c r="O527" s="31"/>
      <c r="P527" s="31"/>
      <c r="Q527" s="31"/>
      <c r="R527" s="31"/>
      <c r="T527" s="31"/>
      <c r="U527" s="31"/>
      <c r="V527" s="31"/>
      <c r="W527" s="31"/>
      <c r="X527" s="31"/>
      <c r="Y527" s="31"/>
      <c r="AA527" s="31"/>
      <c r="AB527" s="31"/>
      <c r="AC527" s="31"/>
      <c r="AD527" s="31"/>
      <c r="AE527" s="31"/>
      <c r="AF527" s="31"/>
      <c r="AG527" s="31"/>
    </row>
    <row r="528" spans="6:33" x14ac:dyDescent="0.3">
      <c r="F528" s="22"/>
      <c r="G528" s="22"/>
      <c r="H528" s="26"/>
      <c r="I528" s="38"/>
      <c r="M528" s="31"/>
      <c r="N528" s="31"/>
      <c r="O528" s="31"/>
      <c r="P528" s="31"/>
      <c r="Q528" s="31"/>
      <c r="R528" s="31"/>
      <c r="T528" s="31"/>
      <c r="U528" s="31"/>
      <c r="V528" s="31"/>
      <c r="W528" s="31"/>
      <c r="X528" s="31"/>
      <c r="Y528" s="31"/>
      <c r="AA528" s="31"/>
      <c r="AB528" s="31"/>
      <c r="AC528" s="31"/>
      <c r="AD528" s="31"/>
      <c r="AE528" s="31"/>
      <c r="AF528" s="31"/>
      <c r="AG528" s="31"/>
    </row>
    <row r="529" spans="6:33" x14ac:dyDescent="0.3">
      <c r="F529" s="22"/>
      <c r="G529" s="22"/>
      <c r="H529" s="26"/>
      <c r="I529" s="38"/>
      <c r="M529" s="31"/>
      <c r="N529" s="31"/>
      <c r="O529" s="31"/>
      <c r="P529" s="31"/>
      <c r="Q529" s="31"/>
      <c r="R529" s="31"/>
      <c r="T529" s="31"/>
      <c r="U529" s="31"/>
      <c r="V529" s="31"/>
      <c r="W529" s="31"/>
      <c r="X529" s="31"/>
      <c r="Y529" s="31"/>
      <c r="AA529" s="31"/>
      <c r="AB529" s="31"/>
      <c r="AC529" s="31"/>
      <c r="AD529" s="31"/>
      <c r="AE529" s="31"/>
      <c r="AF529" s="31"/>
      <c r="AG529" s="31"/>
    </row>
    <row r="530" spans="6:33" x14ac:dyDescent="0.3">
      <c r="F530" s="22"/>
      <c r="G530" s="22"/>
      <c r="H530" s="26"/>
      <c r="I530" s="38"/>
      <c r="M530" s="31"/>
      <c r="N530" s="31"/>
      <c r="O530" s="31"/>
      <c r="P530" s="31"/>
      <c r="Q530" s="31"/>
      <c r="R530" s="31"/>
      <c r="T530" s="31"/>
      <c r="U530" s="31"/>
      <c r="V530" s="31"/>
      <c r="W530" s="31"/>
      <c r="X530" s="31"/>
      <c r="Y530" s="31"/>
      <c r="AA530" s="31"/>
      <c r="AB530" s="31"/>
      <c r="AC530" s="31"/>
      <c r="AD530" s="31"/>
      <c r="AE530" s="31"/>
      <c r="AF530" s="31"/>
      <c r="AG530" s="31"/>
    </row>
    <row r="531" spans="6:33" x14ac:dyDescent="0.3">
      <c r="F531" s="22"/>
      <c r="G531" s="22"/>
      <c r="H531" s="26"/>
      <c r="I531" s="38"/>
      <c r="M531" s="31"/>
      <c r="N531" s="31"/>
      <c r="O531" s="31"/>
      <c r="P531" s="31"/>
      <c r="Q531" s="31"/>
      <c r="R531" s="31"/>
      <c r="T531" s="31"/>
      <c r="U531" s="31"/>
      <c r="V531" s="31"/>
      <c r="W531" s="31"/>
      <c r="X531" s="31"/>
      <c r="Y531" s="31"/>
      <c r="AA531" s="31"/>
      <c r="AB531" s="31"/>
      <c r="AC531" s="31"/>
      <c r="AD531" s="31"/>
      <c r="AE531" s="31"/>
      <c r="AF531" s="31"/>
      <c r="AG531" s="31"/>
    </row>
    <row r="532" spans="6:33" x14ac:dyDescent="0.3">
      <c r="F532" s="22"/>
      <c r="G532" s="22"/>
      <c r="H532" s="26"/>
      <c r="I532" s="38"/>
      <c r="M532" s="31"/>
      <c r="N532" s="31"/>
      <c r="O532" s="31"/>
      <c r="P532" s="31"/>
      <c r="Q532" s="31"/>
      <c r="R532" s="31"/>
      <c r="T532" s="31"/>
      <c r="U532" s="31"/>
      <c r="V532" s="31"/>
      <c r="W532" s="31"/>
      <c r="X532" s="31"/>
      <c r="Y532" s="31"/>
      <c r="AA532" s="31"/>
      <c r="AB532" s="31"/>
      <c r="AC532" s="31"/>
      <c r="AD532" s="31"/>
      <c r="AE532" s="31"/>
      <c r="AF532" s="31"/>
      <c r="AG532" s="31"/>
    </row>
    <row r="533" spans="6:33" x14ac:dyDescent="0.3">
      <c r="F533" s="22"/>
      <c r="G533" s="22"/>
      <c r="H533" s="26"/>
      <c r="I533" s="38"/>
      <c r="M533" s="31"/>
      <c r="N533" s="31"/>
      <c r="O533" s="31"/>
      <c r="P533" s="31"/>
      <c r="Q533" s="31"/>
      <c r="R533" s="31"/>
      <c r="T533" s="31"/>
      <c r="U533" s="31"/>
      <c r="V533" s="31"/>
      <c r="W533" s="31"/>
      <c r="X533" s="31"/>
      <c r="Y533" s="31"/>
      <c r="AA533" s="31"/>
      <c r="AB533" s="31"/>
      <c r="AC533" s="31"/>
      <c r="AD533" s="31"/>
      <c r="AE533" s="31"/>
      <c r="AF533" s="31"/>
      <c r="AG533" s="31"/>
    </row>
    <row r="534" spans="6:33" x14ac:dyDescent="0.3">
      <c r="F534" s="22"/>
      <c r="G534" s="22"/>
      <c r="H534" s="26"/>
      <c r="I534" s="38"/>
      <c r="M534" s="31"/>
      <c r="N534" s="31"/>
      <c r="O534" s="31"/>
      <c r="P534" s="31"/>
      <c r="Q534" s="31"/>
      <c r="R534" s="31"/>
      <c r="T534" s="31"/>
      <c r="U534" s="31"/>
      <c r="V534" s="31"/>
      <c r="W534" s="31"/>
      <c r="X534" s="31"/>
      <c r="Y534" s="31"/>
      <c r="AA534" s="31"/>
      <c r="AB534" s="31"/>
      <c r="AC534" s="31"/>
      <c r="AD534" s="31"/>
      <c r="AE534" s="31"/>
      <c r="AF534" s="31"/>
      <c r="AG534" s="31"/>
    </row>
    <row r="535" spans="6:33" x14ac:dyDescent="0.3">
      <c r="F535" s="22"/>
      <c r="G535" s="22"/>
      <c r="H535" s="26"/>
      <c r="I535" s="38"/>
      <c r="M535" s="31"/>
      <c r="N535" s="31"/>
      <c r="O535" s="31"/>
      <c r="P535" s="31"/>
      <c r="Q535" s="31"/>
      <c r="R535" s="31"/>
      <c r="T535" s="31"/>
      <c r="U535" s="31"/>
      <c r="V535" s="31"/>
      <c r="W535" s="31"/>
      <c r="X535" s="31"/>
      <c r="Y535" s="31"/>
      <c r="AA535" s="31"/>
      <c r="AB535" s="31"/>
      <c r="AC535" s="31"/>
      <c r="AD535" s="31"/>
      <c r="AE535" s="31"/>
      <c r="AF535" s="31"/>
      <c r="AG535" s="31"/>
    </row>
    <row r="536" spans="6:33" x14ac:dyDescent="0.3">
      <c r="F536" s="22"/>
      <c r="G536" s="22"/>
      <c r="H536" s="26"/>
      <c r="I536" s="38"/>
      <c r="M536" s="31"/>
      <c r="N536" s="31"/>
      <c r="O536" s="31"/>
      <c r="P536" s="31"/>
      <c r="Q536" s="31"/>
      <c r="R536" s="31"/>
      <c r="T536" s="31"/>
      <c r="U536" s="31"/>
      <c r="V536" s="31"/>
      <c r="W536" s="31"/>
      <c r="X536" s="31"/>
      <c r="Y536" s="31"/>
      <c r="AA536" s="31"/>
      <c r="AB536" s="31"/>
      <c r="AC536" s="31"/>
      <c r="AD536" s="31"/>
      <c r="AE536" s="31"/>
      <c r="AF536" s="31"/>
      <c r="AG536" s="31"/>
    </row>
    <row r="537" spans="6:33" x14ac:dyDescent="0.3">
      <c r="F537" s="22"/>
      <c r="G537" s="22"/>
      <c r="H537" s="26"/>
      <c r="I537" s="38"/>
      <c r="M537" s="31"/>
      <c r="N537" s="31"/>
      <c r="O537" s="31"/>
      <c r="P537" s="31"/>
      <c r="Q537" s="31"/>
      <c r="R537" s="31"/>
      <c r="T537" s="31"/>
      <c r="U537" s="31"/>
      <c r="V537" s="31"/>
      <c r="W537" s="31"/>
      <c r="X537" s="31"/>
      <c r="Y537" s="31"/>
      <c r="AA537" s="31"/>
      <c r="AB537" s="31"/>
      <c r="AC537" s="31"/>
      <c r="AD537" s="31"/>
      <c r="AE537" s="31"/>
      <c r="AF537" s="31"/>
      <c r="AG537" s="31"/>
    </row>
    <row r="538" spans="6:33" x14ac:dyDescent="0.3">
      <c r="F538" s="22"/>
      <c r="G538" s="22"/>
      <c r="H538" s="26"/>
      <c r="I538" s="38"/>
      <c r="M538" s="31"/>
      <c r="N538" s="31"/>
      <c r="O538" s="31"/>
      <c r="P538" s="31"/>
      <c r="Q538" s="31"/>
      <c r="R538" s="31"/>
      <c r="T538" s="31"/>
      <c r="U538" s="31"/>
      <c r="V538" s="31"/>
      <c r="W538" s="31"/>
      <c r="X538" s="31"/>
      <c r="Y538" s="31"/>
      <c r="AA538" s="31"/>
      <c r="AB538" s="31"/>
      <c r="AC538" s="31"/>
      <c r="AD538" s="31"/>
      <c r="AE538" s="31"/>
      <c r="AF538" s="31"/>
      <c r="AG538" s="31"/>
    </row>
    <row r="539" spans="6:33" x14ac:dyDescent="0.3">
      <c r="F539" s="22"/>
      <c r="G539" s="22"/>
      <c r="H539" s="26"/>
      <c r="I539" s="38"/>
      <c r="M539" s="31"/>
      <c r="N539" s="31"/>
      <c r="O539" s="31"/>
      <c r="P539" s="31"/>
      <c r="Q539" s="31"/>
      <c r="R539" s="31"/>
      <c r="T539" s="31"/>
      <c r="U539" s="31"/>
      <c r="V539" s="31"/>
      <c r="W539" s="31"/>
      <c r="X539" s="31"/>
      <c r="Y539" s="31"/>
      <c r="AA539" s="31"/>
      <c r="AB539" s="31"/>
      <c r="AC539" s="31"/>
      <c r="AD539" s="31"/>
      <c r="AE539" s="31"/>
      <c r="AF539" s="31"/>
      <c r="AG539" s="31"/>
    </row>
    <row r="540" spans="6:33" x14ac:dyDescent="0.3">
      <c r="F540" s="22"/>
      <c r="G540" s="22"/>
      <c r="H540" s="26"/>
      <c r="I540" s="38"/>
      <c r="M540" s="31"/>
      <c r="N540" s="31"/>
      <c r="O540" s="31"/>
      <c r="P540" s="31"/>
      <c r="Q540" s="31"/>
      <c r="R540" s="31"/>
      <c r="T540" s="31"/>
      <c r="U540" s="31"/>
      <c r="V540" s="31"/>
      <c r="W540" s="31"/>
      <c r="X540" s="31"/>
      <c r="Y540" s="31"/>
      <c r="AA540" s="31"/>
      <c r="AB540" s="31"/>
      <c r="AC540" s="31"/>
      <c r="AD540" s="31"/>
      <c r="AE540" s="31"/>
      <c r="AF540" s="31"/>
      <c r="AG540" s="31"/>
    </row>
    <row r="541" spans="6:33" x14ac:dyDescent="0.3">
      <c r="F541" s="22"/>
      <c r="G541" s="22"/>
      <c r="H541" s="26"/>
      <c r="I541" s="38"/>
      <c r="M541" s="31"/>
      <c r="N541" s="31"/>
      <c r="O541" s="31"/>
      <c r="P541" s="31"/>
      <c r="Q541" s="31"/>
      <c r="R541" s="31"/>
      <c r="T541" s="31"/>
      <c r="U541" s="31"/>
      <c r="V541" s="31"/>
      <c r="W541" s="31"/>
      <c r="X541" s="31"/>
      <c r="Y541" s="31"/>
      <c r="AA541" s="31"/>
      <c r="AB541" s="31"/>
      <c r="AC541" s="31"/>
      <c r="AD541" s="31"/>
      <c r="AE541" s="31"/>
      <c r="AF541" s="31"/>
      <c r="AG541" s="31"/>
    </row>
    <row r="542" spans="6:33" x14ac:dyDescent="0.3">
      <c r="F542" s="22"/>
      <c r="G542" s="22"/>
      <c r="H542" s="26"/>
      <c r="I542" s="38"/>
      <c r="M542" s="31"/>
      <c r="N542" s="31"/>
      <c r="O542" s="31"/>
      <c r="P542" s="31"/>
      <c r="Q542" s="31"/>
      <c r="R542" s="31"/>
      <c r="T542" s="31"/>
      <c r="U542" s="31"/>
      <c r="V542" s="31"/>
      <c r="W542" s="31"/>
      <c r="X542" s="31"/>
      <c r="Y542" s="31"/>
      <c r="AA542" s="31"/>
      <c r="AB542" s="31"/>
      <c r="AC542" s="31"/>
      <c r="AD542" s="31"/>
      <c r="AE542" s="31"/>
      <c r="AF542" s="31"/>
      <c r="AG542" s="31"/>
    </row>
    <row r="543" spans="6:33" x14ac:dyDescent="0.3">
      <c r="F543" s="22"/>
      <c r="G543" s="22"/>
      <c r="H543" s="26"/>
      <c r="I543" s="38"/>
      <c r="M543" s="31"/>
      <c r="N543" s="31"/>
      <c r="O543" s="31"/>
      <c r="P543" s="31"/>
      <c r="Q543" s="31"/>
      <c r="R543" s="31"/>
      <c r="T543" s="31"/>
      <c r="U543" s="31"/>
      <c r="V543" s="31"/>
      <c r="W543" s="31"/>
      <c r="X543" s="31"/>
      <c r="Y543" s="31"/>
      <c r="AA543" s="31"/>
      <c r="AB543" s="31"/>
      <c r="AC543" s="31"/>
      <c r="AD543" s="31"/>
      <c r="AE543" s="31"/>
      <c r="AF543" s="31"/>
      <c r="AG543" s="31"/>
    </row>
    <row r="544" spans="6:33" x14ac:dyDescent="0.3">
      <c r="F544" s="22"/>
      <c r="G544" s="22"/>
      <c r="H544" s="26"/>
      <c r="I544" s="38"/>
      <c r="M544" s="31"/>
      <c r="N544" s="31"/>
      <c r="O544" s="31"/>
      <c r="P544" s="31"/>
      <c r="Q544" s="31"/>
      <c r="R544" s="31"/>
      <c r="T544" s="31"/>
      <c r="U544" s="31"/>
      <c r="V544" s="31"/>
      <c r="W544" s="31"/>
      <c r="X544" s="31"/>
      <c r="Y544" s="31"/>
      <c r="AA544" s="31"/>
      <c r="AB544" s="31"/>
      <c r="AC544" s="31"/>
      <c r="AD544" s="31"/>
      <c r="AE544" s="31"/>
      <c r="AF544" s="31"/>
      <c r="AG544" s="31"/>
    </row>
    <row r="545" spans="6:33" x14ac:dyDescent="0.3">
      <c r="F545" s="22"/>
      <c r="G545" s="22"/>
      <c r="H545" s="26"/>
      <c r="I545" s="38"/>
      <c r="M545" s="31"/>
      <c r="N545" s="31"/>
      <c r="O545" s="31"/>
      <c r="P545" s="31"/>
      <c r="Q545" s="31"/>
      <c r="R545" s="31"/>
      <c r="T545" s="31"/>
      <c r="U545" s="31"/>
      <c r="V545" s="31"/>
      <c r="W545" s="31"/>
      <c r="X545" s="31"/>
      <c r="Y545" s="31"/>
      <c r="AA545" s="31"/>
      <c r="AB545" s="31"/>
      <c r="AC545" s="31"/>
      <c r="AD545" s="31"/>
      <c r="AE545" s="31"/>
      <c r="AF545" s="31"/>
      <c r="AG545" s="31"/>
    </row>
    <row r="546" spans="6:33" x14ac:dyDescent="0.3">
      <c r="F546" s="22"/>
      <c r="G546" s="22"/>
      <c r="H546" s="26"/>
      <c r="I546" s="38"/>
      <c r="M546" s="31"/>
      <c r="N546" s="31"/>
      <c r="O546" s="31"/>
      <c r="P546" s="31"/>
      <c r="Q546" s="31"/>
      <c r="R546" s="31"/>
      <c r="T546" s="31"/>
      <c r="U546" s="31"/>
      <c r="V546" s="31"/>
      <c r="W546" s="31"/>
      <c r="X546" s="31"/>
      <c r="Y546" s="31"/>
      <c r="AA546" s="31"/>
      <c r="AB546" s="31"/>
      <c r="AC546" s="31"/>
      <c r="AD546" s="31"/>
      <c r="AE546" s="31"/>
      <c r="AF546" s="31"/>
      <c r="AG546" s="31"/>
    </row>
    <row r="547" spans="6:33" x14ac:dyDescent="0.3">
      <c r="F547" s="22"/>
      <c r="G547" s="22"/>
      <c r="H547" s="26"/>
      <c r="I547" s="38"/>
      <c r="M547" s="31"/>
      <c r="N547" s="31"/>
      <c r="O547" s="31"/>
      <c r="P547" s="31"/>
      <c r="Q547" s="31"/>
      <c r="R547" s="31"/>
      <c r="T547" s="31"/>
      <c r="U547" s="31"/>
      <c r="V547" s="31"/>
      <c r="W547" s="31"/>
      <c r="X547" s="31"/>
      <c r="Y547" s="31"/>
      <c r="AA547" s="31"/>
      <c r="AB547" s="31"/>
      <c r="AC547" s="31"/>
      <c r="AD547" s="31"/>
      <c r="AE547" s="31"/>
      <c r="AF547" s="31"/>
      <c r="AG547" s="31"/>
    </row>
    <row r="548" spans="6:33" x14ac:dyDescent="0.3">
      <c r="F548" s="22"/>
      <c r="G548" s="22"/>
      <c r="H548" s="26"/>
      <c r="I548" s="38"/>
      <c r="M548" s="31"/>
      <c r="N548" s="31"/>
      <c r="O548" s="31"/>
      <c r="P548" s="31"/>
      <c r="Q548" s="31"/>
      <c r="R548" s="31"/>
      <c r="T548" s="31"/>
      <c r="U548" s="31"/>
      <c r="V548" s="31"/>
      <c r="W548" s="31"/>
      <c r="X548" s="31"/>
      <c r="Y548" s="31"/>
      <c r="AA548" s="31"/>
      <c r="AB548" s="31"/>
      <c r="AC548" s="31"/>
      <c r="AD548" s="31"/>
      <c r="AE548" s="31"/>
      <c r="AF548" s="31"/>
      <c r="AG548" s="31"/>
    </row>
    <row r="549" spans="6:33" x14ac:dyDescent="0.3">
      <c r="F549" s="22"/>
      <c r="G549" s="22"/>
      <c r="H549" s="26"/>
      <c r="I549" s="38"/>
      <c r="M549" s="31"/>
      <c r="N549" s="31"/>
      <c r="O549" s="31"/>
      <c r="P549" s="31"/>
      <c r="Q549" s="31"/>
      <c r="R549" s="31"/>
      <c r="T549" s="31"/>
      <c r="U549" s="31"/>
      <c r="V549" s="31"/>
      <c r="W549" s="31"/>
      <c r="X549" s="31"/>
      <c r="Y549" s="31"/>
      <c r="AA549" s="31"/>
      <c r="AB549" s="31"/>
      <c r="AC549" s="31"/>
      <c r="AD549" s="31"/>
      <c r="AE549" s="31"/>
      <c r="AF549" s="31"/>
      <c r="AG549" s="31"/>
    </row>
    <row r="550" spans="6:33" x14ac:dyDescent="0.3">
      <c r="F550" s="22"/>
      <c r="G550" s="22"/>
      <c r="H550" s="26"/>
      <c r="I550" s="38"/>
      <c r="M550" s="31"/>
      <c r="N550" s="31"/>
      <c r="O550" s="31"/>
      <c r="P550" s="31"/>
      <c r="Q550" s="31"/>
      <c r="R550" s="31"/>
      <c r="T550" s="31"/>
      <c r="U550" s="31"/>
      <c r="V550" s="31"/>
      <c r="W550" s="31"/>
      <c r="X550" s="31"/>
      <c r="Y550" s="31"/>
      <c r="AA550" s="31"/>
      <c r="AB550" s="31"/>
      <c r="AC550" s="31"/>
      <c r="AD550" s="31"/>
      <c r="AE550" s="31"/>
      <c r="AF550" s="31"/>
      <c r="AG550" s="31"/>
    </row>
    <row r="551" spans="6:33" x14ac:dyDescent="0.3">
      <c r="F551" s="22"/>
      <c r="G551" s="22"/>
      <c r="H551" s="26"/>
      <c r="I551" s="38"/>
      <c r="M551" s="31"/>
      <c r="N551" s="31"/>
      <c r="O551" s="31"/>
      <c r="P551" s="31"/>
      <c r="Q551" s="31"/>
      <c r="R551" s="31"/>
      <c r="T551" s="31"/>
      <c r="U551" s="31"/>
      <c r="V551" s="31"/>
      <c r="W551" s="31"/>
      <c r="X551" s="31"/>
      <c r="Y551" s="31"/>
      <c r="AA551" s="31"/>
      <c r="AB551" s="31"/>
      <c r="AC551" s="31"/>
      <c r="AD551" s="31"/>
      <c r="AE551" s="31"/>
      <c r="AF551" s="31"/>
      <c r="AG551" s="31"/>
    </row>
    <row r="552" spans="6:33" x14ac:dyDescent="0.3">
      <c r="F552" s="22"/>
      <c r="G552" s="22"/>
      <c r="H552" s="26"/>
      <c r="I552" s="38"/>
      <c r="M552" s="31"/>
      <c r="N552" s="31"/>
      <c r="O552" s="31"/>
      <c r="P552" s="31"/>
      <c r="Q552" s="31"/>
      <c r="R552" s="31"/>
      <c r="T552" s="31"/>
      <c r="U552" s="31"/>
      <c r="V552" s="31"/>
      <c r="W552" s="31"/>
      <c r="X552" s="31"/>
      <c r="Y552" s="31"/>
      <c r="AA552" s="31"/>
      <c r="AB552" s="31"/>
      <c r="AC552" s="31"/>
      <c r="AD552" s="31"/>
      <c r="AE552" s="31"/>
      <c r="AF552" s="31"/>
      <c r="AG552" s="31"/>
    </row>
    <row r="553" spans="6:33" x14ac:dyDescent="0.3">
      <c r="F553" s="22"/>
      <c r="G553" s="22"/>
      <c r="H553" s="26"/>
      <c r="I553" s="38"/>
      <c r="M553" s="31"/>
      <c r="N553" s="31"/>
      <c r="O553" s="31"/>
      <c r="P553" s="31"/>
      <c r="Q553" s="31"/>
      <c r="R553" s="31"/>
      <c r="T553" s="31"/>
      <c r="U553" s="31"/>
      <c r="V553" s="31"/>
      <c r="W553" s="31"/>
      <c r="X553" s="31"/>
      <c r="Y553" s="31"/>
      <c r="AA553" s="31"/>
      <c r="AB553" s="31"/>
      <c r="AC553" s="31"/>
      <c r="AD553" s="31"/>
      <c r="AE553" s="31"/>
      <c r="AF553" s="31"/>
      <c r="AG553" s="31"/>
    </row>
    <row r="554" spans="6:33" x14ac:dyDescent="0.3">
      <c r="F554" s="22"/>
      <c r="G554" s="22"/>
      <c r="H554" s="26"/>
      <c r="I554" s="38"/>
      <c r="M554" s="31"/>
      <c r="N554" s="31"/>
      <c r="O554" s="31"/>
      <c r="P554" s="31"/>
      <c r="Q554" s="31"/>
      <c r="R554" s="31"/>
      <c r="T554" s="31"/>
      <c r="U554" s="31"/>
      <c r="V554" s="31"/>
      <c r="W554" s="31"/>
      <c r="X554" s="31"/>
      <c r="Y554" s="31"/>
      <c r="AA554" s="31"/>
      <c r="AB554" s="31"/>
      <c r="AC554" s="31"/>
      <c r="AD554" s="31"/>
      <c r="AE554" s="31"/>
      <c r="AF554" s="31"/>
      <c r="AG554" s="31"/>
    </row>
    <row r="555" spans="6:33" x14ac:dyDescent="0.3">
      <c r="F555" s="22"/>
      <c r="G555" s="22"/>
      <c r="H555" s="26"/>
      <c r="I555" s="38"/>
      <c r="M555" s="31"/>
      <c r="N555" s="31"/>
      <c r="O555" s="31"/>
      <c r="P555" s="31"/>
      <c r="Q555" s="31"/>
      <c r="R555" s="31"/>
      <c r="T555" s="31"/>
      <c r="U555" s="31"/>
      <c r="V555" s="31"/>
      <c r="W555" s="31"/>
      <c r="X555" s="31"/>
      <c r="Y555" s="31"/>
      <c r="AA555" s="31"/>
      <c r="AB555" s="31"/>
      <c r="AC555" s="31"/>
      <c r="AD555" s="31"/>
      <c r="AE555" s="31"/>
      <c r="AF555" s="31"/>
      <c r="AG555" s="31"/>
    </row>
    <row r="556" spans="6:33" x14ac:dyDescent="0.3">
      <c r="F556" s="22"/>
      <c r="G556" s="22"/>
      <c r="H556" s="26"/>
      <c r="I556" s="38"/>
      <c r="M556" s="31"/>
      <c r="N556" s="31"/>
      <c r="O556" s="31"/>
      <c r="P556" s="31"/>
      <c r="Q556" s="31"/>
      <c r="R556" s="31"/>
      <c r="T556" s="31"/>
      <c r="U556" s="31"/>
      <c r="V556" s="31"/>
      <c r="W556" s="31"/>
      <c r="X556" s="31"/>
      <c r="Y556" s="31"/>
      <c r="AA556" s="31"/>
      <c r="AB556" s="31"/>
      <c r="AC556" s="31"/>
      <c r="AD556" s="31"/>
      <c r="AE556" s="31"/>
      <c r="AF556" s="31"/>
      <c r="AG556" s="31"/>
    </row>
    <row r="557" spans="6:33" x14ac:dyDescent="0.3">
      <c r="F557" s="22"/>
      <c r="G557" s="22"/>
      <c r="H557" s="26"/>
      <c r="I557" s="38"/>
      <c r="M557" s="31"/>
      <c r="N557" s="31"/>
      <c r="O557" s="31"/>
      <c r="P557" s="31"/>
      <c r="Q557" s="31"/>
      <c r="R557" s="31"/>
      <c r="T557" s="31"/>
      <c r="U557" s="31"/>
      <c r="V557" s="31"/>
      <c r="W557" s="31"/>
      <c r="X557" s="31"/>
      <c r="Y557" s="31"/>
      <c r="AA557" s="31"/>
      <c r="AB557" s="31"/>
      <c r="AC557" s="31"/>
      <c r="AD557" s="31"/>
      <c r="AE557" s="31"/>
      <c r="AF557" s="31"/>
      <c r="AG557" s="31"/>
    </row>
    <row r="558" spans="6:33" x14ac:dyDescent="0.3">
      <c r="F558" s="22"/>
      <c r="G558" s="22"/>
      <c r="H558" s="26"/>
      <c r="I558" s="38"/>
      <c r="M558" s="31"/>
      <c r="N558" s="31"/>
      <c r="O558" s="31"/>
      <c r="P558" s="31"/>
      <c r="Q558" s="31"/>
      <c r="R558" s="31"/>
      <c r="T558" s="31"/>
      <c r="U558" s="31"/>
      <c r="V558" s="31"/>
      <c r="W558" s="31"/>
      <c r="X558" s="31"/>
      <c r="Y558" s="31"/>
      <c r="AA558" s="31"/>
      <c r="AB558" s="31"/>
      <c r="AC558" s="31"/>
      <c r="AD558" s="31"/>
      <c r="AE558" s="31"/>
      <c r="AF558" s="31"/>
      <c r="AG558" s="31"/>
    </row>
    <row r="559" spans="6:33" x14ac:dyDescent="0.3">
      <c r="F559" s="22"/>
      <c r="G559" s="22"/>
      <c r="H559" s="26"/>
      <c r="I559" s="38"/>
      <c r="M559" s="31"/>
      <c r="N559" s="31"/>
      <c r="O559" s="31"/>
      <c r="P559" s="31"/>
      <c r="Q559" s="31"/>
      <c r="R559" s="31"/>
      <c r="T559" s="31"/>
      <c r="U559" s="31"/>
      <c r="V559" s="31"/>
      <c r="W559" s="31"/>
      <c r="X559" s="31"/>
      <c r="Y559" s="31"/>
      <c r="AA559" s="31"/>
      <c r="AB559" s="31"/>
      <c r="AC559" s="31"/>
      <c r="AD559" s="31"/>
      <c r="AE559" s="31"/>
      <c r="AF559" s="31"/>
      <c r="AG559" s="31"/>
    </row>
    <row r="560" spans="6:33" x14ac:dyDescent="0.3">
      <c r="F560" s="22"/>
      <c r="G560" s="22"/>
      <c r="H560" s="26"/>
      <c r="I560" s="38"/>
      <c r="M560" s="31"/>
      <c r="N560" s="31"/>
      <c r="O560" s="31"/>
      <c r="P560" s="31"/>
      <c r="Q560" s="31"/>
      <c r="R560" s="31"/>
      <c r="T560" s="31"/>
      <c r="U560" s="31"/>
      <c r="V560" s="31"/>
      <c r="W560" s="31"/>
      <c r="X560" s="31"/>
      <c r="Y560" s="31"/>
      <c r="AA560" s="31"/>
      <c r="AB560" s="31"/>
      <c r="AC560" s="31"/>
      <c r="AD560" s="31"/>
      <c r="AE560" s="31"/>
      <c r="AF560" s="31"/>
      <c r="AG560" s="31"/>
    </row>
    <row r="561" spans="6:33" x14ac:dyDescent="0.3">
      <c r="F561" s="22"/>
      <c r="G561" s="22"/>
      <c r="H561" s="26"/>
      <c r="I561" s="38"/>
      <c r="M561" s="31"/>
      <c r="N561" s="31"/>
      <c r="O561" s="31"/>
      <c r="P561" s="31"/>
      <c r="Q561" s="31"/>
      <c r="R561" s="31"/>
      <c r="T561" s="31"/>
      <c r="U561" s="31"/>
      <c r="V561" s="31"/>
      <c r="W561" s="31"/>
      <c r="X561" s="31"/>
      <c r="Y561" s="31"/>
      <c r="AA561" s="31"/>
      <c r="AB561" s="31"/>
      <c r="AC561" s="31"/>
      <c r="AD561" s="31"/>
      <c r="AE561" s="31"/>
      <c r="AF561" s="31"/>
      <c r="AG561" s="31"/>
    </row>
    <row r="562" spans="6:33" x14ac:dyDescent="0.3">
      <c r="F562" s="22"/>
      <c r="G562" s="22"/>
      <c r="H562" s="26"/>
      <c r="I562" s="38"/>
      <c r="M562" s="31"/>
      <c r="N562" s="31"/>
      <c r="O562" s="31"/>
      <c r="P562" s="31"/>
      <c r="Q562" s="31"/>
      <c r="R562" s="31"/>
      <c r="T562" s="31"/>
      <c r="U562" s="31"/>
      <c r="V562" s="31"/>
      <c r="W562" s="31"/>
      <c r="X562" s="31"/>
      <c r="Y562" s="31"/>
      <c r="AA562" s="31"/>
      <c r="AB562" s="31"/>
      <c r="AC562" s="31"/>
      <c r="AD562" s="31"/>
      <c r="AE562" s="31"/>
      <c r="AF562" s="31"/>
      <c r="AG562" s="31"/>
    </row>
    <row r="563" spans="6:33" x14ac:dyDescent="0.3">
      <c r="F563" s="22"/>
      <c r="G563" s="22"/>
      <c r="H563" s="26"/>
      <c r="I563" s="38"/>
      <c r="M563" s="31"/>
      <c r="N563" s="31"/>
      <c r="O563" s="31"/>
      <c r="P563" s="31"/>
      <c r="Q563" s="31"/>
      <c r="R563" s="31"/>
      <c r="T563" s="31"/>
      <c r="U563" s="31"/>
      <c r="V563" s="31"/>
      <c r="W563" s="31"/>
      <c r="X563" s="31"/>
      <c r="Y563" s="31"/>
      <c r="AA563" s="31"/>
      <c r="AB563" s="31"/>
      <c r="AC563" s="31"/>
      <c r="AD563" s="31"/>
      <c r="AE563" s="31"/>
      <c r="AF563" s="31"/>
      <c r="AG563" s="31"/>
    </row>
    <row r="564" spans="6:33" x14ac:dyDescent="0.3">
      <c r="F564" s="22"/>
      <c r="G564" s="22"/>
      <c r="H564" s="26"/>
      <c r="I564" s="38"/>
      <c r="M564" s="31"/>
      <c r="N564" s="31"/>
      <c r="O564" s="31"/>
      <c r="P564" s="31"/>
      <c r="Q564" s="31"/>
      <c r="R564" s="31"/>
      <c r="T564" s="31"/>
      <c r="U564" s="31"/>
      <c r="V564" s="31"/>
      <c r="W564" s="31"/>
      <c r="X564" s="31"/>
      <c r="Y564" s="31"/>
      <c r="AA564" s="31"/>
      <c r="AB564" s="31"/>
      <c r="AC564" s="31"/>
      <c r="AD564" s="31"/>
      <c r="AE564" s="31"/>
      <c r="AF564" s="31"/>
      <c r="AG564" s="31"/>
    </row>
    <row r="565" spans="6:33" x14ac:dyDescent="0.3">
      <c r="F565" s="22"/>
      <c r="G565" s="22"/>
      <c r="H565" s="26"/>
      <c r="I565" s="38"/>
      <c r="M565" s="31"/>
      <c r="N565" s="31"/>
      <c r="O565" s="31"/>
      <c r="P565" s="31"/>
      <c r="Q565" s="31"/>
      <c r="R565" s="31"/>
      <c r="T565" s="31"/>
      <c r="U565" s="31"/>
      <c r="V565" s="31"/>
      <c r="W565" s="31"/>
      <c r="X565" s="31"/>
      <c r="Y565" s="31"/>
      <c r="AA565" s="31"/>
      <c r="AB565" s="31"/>
      <c r="AC565" s="31"/>
      <c r="AD565" s="31"/>
      <c r="AE565" s="31"/>
      <c r="AF565" s="31"/>
      <c r="AG565" s="31"/>
    </row>
    <row r="566" spans="6:33" x14ac:dyDescent="0.3">
      <c r="F566" s="22"/>
      <c r="G566" s="22"/>
      <c r="H566" s="26"/>
      <c r="I566" s="38"/>
      <c r="M566" s="31"/>
      <c r="N566" s="31"/>
      <c r="O566" s="31"/>
      <c r="P566" s="31"/>
      <c r="Q566" s="31"/>
      <c r="R566" s="31"/>
      <c r="T566" s="31"/>
      <c r="U566" s="31"/>
      <c r="V566" s="31"/>
      <c r="W566" s="31"/>
      <c r="X566" s="31"/>
      <c r="Y566" s="31"/>
      <c r="AA566" s="31"/>
      <c r="AB566" s="31"/>
      <c r="AC566" s="31"/>
      <c r="AD566" s="31"/>
      <c r="AE566" s="31"/>
      <c r="AF566" s="31"/>
      <c r="AG566" s="31"/>
    </row>
    <row r="567" spans="6:33" x14ac:dyDescent="0.3">
      <c r="F567" s="22"/>
      <c r="G567" s="22"/>
      <c r="H567" s="26"/>
      <c r="I567" s="38"/>
      <c r="M567" s="31"/>
      <c r="N567" s="31"/>
      <c r="O567" s="31"/>
      <c r="P567" s="31"/>
      <c r="Q567" s="31"/>
      <c r="R567" s="31"/>
      <c r="T567" s="31"/>
      <c r="U567" s="31"/>
      <c r="V567" s="31"/>
      <c r="W567" s="31"/>
      <c r="X567" s="31"/>
      <c r="Y567" s="31"/>
      <c r="AA567" s="31"/>
      <c r="AB567" s="31"/>
      <c r="AC567" s="31"/>
      <c r="AD567" s="31"/>
      <c r="AE567" s="31"/>
      <c r="AF567" s="31"/>
      <c r="AG567" s="31"/>
    </row>
    <row r="568" spans="6:33" x14ac:dyDescent="0.3">
      <c r="F568" s="22"/>
      <c r="G568" s="22"/>
      <c r="H568" s="26"/>
      <c r="I568" s="38"/>
      <c r="M568" s="31"/>
      <c r="N568" s="31"/>
      <c r="O568" s="31"/>
      <c r="P568" s="31"/>
      <c r="Q568" s="31"/>
      <c r="R568" s="31"/>
      <c r="T568" s="31"/>
      <c r="U568" s="31"/>
      <c r="V568" s="31"/>
      <c r="W568" s="31"/>
      <c r="X568" s="31"/>
      <c r="Y568" s="31"/>
      <c r="AA568" s="31"/>
      <c r="AB568" s="31"/>
      <c r="AC568" s="31"/>
      <c r="AD568" s="31"/>
      <c r="AE568" s="31"/>
      <c r="AF568" s="31"/>
      <c r="AG568" s="31"/>
    </row>
    <row r="569" spans="6:33" x14ac:dyDescent="0.3">
      <c r="F569" s="22"/>
      <c r="G569" s="22"/>
      <c r="H569" s="26"/>
      <c r="I569" s="38"/>
      <c r="M569" s="31"/>
      <c r="N569" s="31"/>
      <c r="O569" s="31"/>
      <c r="P569" s="31"/>
      <c r="Q569" s="31"/>
      <c r="R569" s="31"/>
      <c r="T569" s="31"/>
      <c r="U569" s="31"/>
      <c r="V569" s="31"/>
      <c r="W569" s="31"/>
      <c r="X569" s="31"/>
      <c r="Y569" s="31"/>
      <c r="AA569" s="31"/>
      <c r="AB569" s="31"/>
      <c r="AC569" s="31"/>
      <c r="AD569" s="31"/>
      <c r="AE569" s="31"/>
      <c r="AF569" s="31"/>
      <c r="AG569" s="31"/>
    </row>
    <row r="570" spans="6:33" x14ac:dyDescent="0.3">
      <c r="F570" s="22"/>
      <c r="G570" s="22"/>
      <c r="H570" s="26"/>
      <c r="I570" s="38"/>
      <c r="M570" s="31"/>
      <c r="N570" s="31"/>
      <c r="O570" s="31"/>
      <c r="P570" s="31"/>
      <c r="Q570" s="31"/>
      <c r="R570" s="31"/>
      <c r="T570" s="31"/>
      <c r="U570" s="31"/>
      <c r="V570" s="31"/>
      <c r="W570" s="31"/>
      <c r="X570" s="31"/>
      <c r="Y570" s="31"/>
      <c r="AA570" s="31"/>
      <c r="AB570" s="31"/>
      <c r="AC570" s="31"/>
      <c r="AD570" s="31"/>
      <c r="AE570" s="31"/>
      <c r="AF570" s="31"/>
      <c r="AG570" s="31"/>
    </row>
    <row r="571" spans="6:33" x14ac:dyDescent="0.3">
      <c r="F571" s="22"/>
      <c r="G571" s="22"/>
      <c r="H571" s="26"/>
      <c r="I571" s="38"/>
      <c r="M571" s="31"/>
      <c r="N571" s="31"/>
      <c r="O571" s="31"/>
      <c r="P571" s="31"/>
      <c r="Q571" s="31"/>
      <c r="R571" s="31"/>
      <c r="T571" s="31"/>
      <c r="U571" s="31"/>
      <c r="V571" s="31"/>
      <c r="W571" s="31"/>
      <c r="X571" s="31"/>
      <c r="Y571" s="31"/>
      <c r="AA571" s="31"/>
      <c r="AB571" s="31"/>
      <c r="AC571" s="31"/>
      <c r="AD571" s="31"/>
      <c r="AE571" s="31"/>
      <c r="AF571" s="31"/>
      <c r="AG571" s="31"/>
    </row>
    <row r="572" spans="6:33" x14ac:dyDescent="0.3">
      <c r="F572" s="22"/>
      <c r="G572" s="22"/>
      <c r="H572" s="26"/>
      <c r="I572" s="38"/>
      <c r="M572" s="31"/>
      <c r="N572" s="31"/>
      <c r="O572" s="31"/>
      <c r="P572" s="31"/>
      <c r="Q572" s="31"/>
      <c r="R572" s="31"/>
      <c r="T572" s="31"/>
      <c r="U572" s="31"/>
      <c r="V572" s="31"/>
      <c r="W572" s="31"/>
      <c r="X572" s="31"/>
      <c r="Y572" s="31"/>
      <c r="AA572" s="31"/>
      <c r="AB572" s="31"/>
      <c r="AC572" s="31"/>
      <c r="AD572" s="31"/>
      <c r="AE572" s="31"/>
      <c r="AF572" s="31"/>
      <c r="AG572" s="31"/>
    </row>
    <row r="573" spans="6:33" x14ac:dyDescent="0.3">
      <c r="F573" s="22"/>
      <c r="G573" s="22"/>
      <c r="H573" s="26"/>
      <c r="I573" s="38"/>
      <c r="M573" s="31"/>
      <c r="N573" s="31"/>
      <c r="O573" s="31"/>
      <c r="P573" s="31"/>
      <c r="Q573" s="31"/>
      <c r="R573" s="31"/>
      <c r="T573" s="31"/>
      <c r="U573" s="31"/>
      <c r="V573" s="31"/>
      <c r="W573" s="31"/>
      <c r="X573" s="31"/>
      <c r="Y573" s="31"/>
      <c r="AA573" s="31"/>
      <c r="AB573" s="31"/>
      <c r="AC573" s="31"/>
      <c r="AD573" s="31"/>
      <c r="AE573" s="31"/>
      <c r="AF573" s="31"/>
      <c r="AG573" s="31"/>
    </row>
    <row r="574" spans="6:33" x14ac:dyDescent="0.3">
      <c r="F574" s="22"/>
      <c r="G574" s="22"/>
      <c r="H574" s="26"/>
      <c r="I574" s="38"/>
      <c r="M574" s="31"/>
      <c r="N574" s="31"/>
      <c r="O574" s="31"/>
      <c r="P574" s="31"/>
      <c r="Q574" s="31"/>
      <c r="R574" s="31"/>
      <c r="T574" s="31"/>
      <c r="U574" s="31"/>
      <c r="V574" s="31"/>
      <c r="W574" s="31"/>
      <c r="X574" s="31"/>
      <c r="Y574" s="31"/>
      <c r="AA574" s="31"/>
      <c r="AB574" s="31"/>
      <c r="AC574" s="31"/>
      <c r="AD574" s="31"/>
      <c r="AE574" s="31"/>
      <c r="AF574" s="31"/>
      <c r="AG574" s="31"/>
    </row>
    <row r="575" spans="6:33" x14ac:dyDescent="0.3">
      <c r="F575" s="22"/>
      <c r="G575" s="22"/>
      <c r="H575" s="26"/>
      <c r="I575" s="38"/>
      <c r="M575" s="31"/>
      <c r="N575" s="31"/>
      <c r="O575" s="31"/>
      <c r="P575" s="31"/>
      <c r="Q575" s="31"/>
      <c r="R575" s="31"/>
      <c r="T575" s="31"/>
      <c r="U575" s="31"/>
      <c r="V575" s="31"/>
      <c r="W575" s="31"/>
      <c r="X575" s="31"/>
      <c r="Y575" s="31"/>
      <c r="AA575" s="31"/>
      <c r="AB575" s="31"/>
      <c r="AC575" s="31"/>
      <c r="AD575" s="31"/>
      <c r="AE575" s="31"/>
      <c r="AF575" s="31"/>
      <c r="AG575" s="31"/>
    </row>
    <row r="576" spans="6:33" x14ac:dyDescent="0.3">
      <c r="F576" s="22"/>
      <c r="G576" s="22"/>
      <c r="H576" s="26"/>
      <c r="I576" s="38"/>
      <c r="M576" s="31"/>
      <c r="N576" s="31"/>
      <c r="O576" s="31"/>
      <c r="P576" s="31"/>
      <c r="Q576" s="31"/>
      <c r="R576" s="31"/>
      <c r="T576" s="31"/>
      <c r="U576" s="31"/>
      <c r="V576" s="31"/>
      <c r="W576" s="31"/>
      <c r="X576" s="31"/>
      <c r="Y576" s="31"/>
      <c r="AA576" s="31"/>
      <c r="AB576" s="31"/>
      <c r="AC576" s="31"/>
      <c r="AD576" s="31"/>
      <c r="AE576" s="31"/>
      <c r="AF576" s="31"/>
      <c r="AG576" s="31"/>
    </row>
    <row r="577" spans="6:33" x14ac:dyDescent="0.3">
      <c r="F577" s="22"/>
      <c r="G577" s="22"/>
      <c r="H577" s="26"/>
      <c r="I577" s="38"/>
      <c r="M577" s="31"/>
      <c r="N577" s="31"/>
      <c r="O577" s="31"/>
      <c r="P577" s="31"/>
      <c r="Q577" s="31"/>
      <c r="R577" s="31"/>
      <c r="T577" s="31"/>
      <c r="U577" s="31"/>
      <c r="V577" s="31"/>
      <c r="W577" s="31"/>
      <c r="X577" s="31"/>
      <c r="Y577" s="31"/>
      <c r="AA577" s="31"/>
      <c r="AB577" s="31"/>
      <c r="AC577" s="31"/>
      <c r="AD577" s="31"/>
      <c r="AE577" s="31"/>
      <c r="AF577" s="31"/>
      <c r="AG577" s="31"/>
    </row>
    <row r="578" spans="6:33" x14ac:dyDescent="0.3">
      <c r="F578" s="22"/>
      <c r="G578" s="22"/>
      <c r="H578" s="26"/>
      <c r="I578" s="38"/>
      <c r="M578" s="31"/>
      <c r="N578" s="31"/>
      <c r="O578" s="31"/>
      <c r="P578" s="31"/>
      <c r="Q578" s="31"/>
      <c r="R578" s="31"/>
      <c r="T578" s="31"/>
      <c r="U578" s="31"/>
      <c r="V578" s="31"/>
      <c r="W578" s="31"/>
      <c r="X578" s="31"/>
      <c r="Y578" s="31"/>
      <c r="AA578" s="31"/>
      <c r="AB578" s="31"/>
      <c r="AC578" s="31"/>
      <c r="AD578" s="31"/>
      <c r="AE578" s="31"/>
      <c r="AF578" s="31"/>
      <c r="AG578" s="31"/>
    </row>
    <row r="579" spans="6:33" x14ac:dyDescent="0.3">
      <c r="F579" s="22"/>
      <c r="G579" s="22"/>
      <c r="H579" s="26"/>
      <c r="I579" s="38"/>
      <c r="M579" s="31"/>
      <c r="N579" s="31"/>
      <c r="O579" s="31"/>
      <c r="P579" s="31"/>
      <c r="Q579" s="31"/>
      <c r="R579" s="31"/>
      <c r="T579" s="31"/>
      <c r="U579" s="31"/>
      <c r="V579" s="31"/>
      <c r="W579" s="31"/>
      <c r="X579" s="31"/>
      <c r="Y579" s="31"/>
      <c r="AA579" s="31"/>
      <c r="AB579" s="31"/>
      <c r="AC579" s="31"/>
      <c r="AD579" s="31"/>
      <c r="AE579" s="31"/>
      <c r="AF579" s="31"/>
      <c r="AG579" s="31"/>
    </row>
    <row r="580" spans="6:33" x14ac:dyDescent="0.3">
      <c r="F580" s="22"/>
      <c r="G580" s="22"/>
      <c r="H580" s="26"/>
      <c r="I580" s="38"/>
      <c r="M580" s="31"/>
      <c r="N580" s="31"/>
      <c r="O580" s="31"/>
      <c r="P580" s="31"/>
      <c r="Q580" s="31"/>
      <c r="R580" s="31"/>
      <c r="T580" s="31"/>
      <c r="U580" s="31"/>
      <c r="V580" s="31"/>
      <c r="W580" s="31"/>
      <c r="X580" s="31"/>
      <c r="Y580" s="31"/>
      <c r="AA580" s="31"/>
      <c r="AB580" s="31"/>
      <c r="AC580" s="31"/>
      <c r="AD580" s="31"/>
      <c r="AE580" s="31"/>
      <c r="AF580" s="31"/>
      <c r="AG580" s="31"/>
    </row>
    <row r="581" spans="6:33" x14ac:dyDescent="0.3">
      <c r="F581" s="22"/>
      <c r="G581" s="22"/>
      <c r="H581" s="26"/>
      <c r="I581" s="38"/>
      <c r="M581" s="31"/>
      <c r="N581" s="31"/>
      <c r="O581" s="31"/>
      <c r="P581" s="31"/>
      <c r="Q581" s="31"/>
      <c r="R581" s="31"/>
      <c r="T581" s="31"/>
      <c r="U581" s="31"/>
      <c r="V581" s="31"/>
      <c r="W581" s="31"/>
      <c r="X581" s="31"/>
      <c r="Y581" s="31"/>
      <c r="AA581" s="31"/>
      <c r="AB581" s="31"/>
      <c r="AC581" s="31"/>
      <c r="AD581" s="31"/>
      <c r="AE581" s="31"/>
      <c r="AF581" s="31"/>
      <c r="AG581" s="31"/>
    </row>
    <row r="582" spans="6:33" x14ac:dyDescent="0.3">
      <c r="F582" s="22"/>
      <c r="G582" s="22"/>
      <c r="H582" s="26"/>
      <c r="I582" s="38"/>
      <c r="M582" s="31"/>
      <c r="N582" s="31"/>
      <c r="O582" s="31"/>
      <c r="P582" s="31"/>
      <c r="Q582" s="31"/>
      <c r="R582" s="31"/>
      <c r="T582" s="31"/>
      <c r="U582" s="31"/>
      <c r="V582" s="31"/>
      <c r="W582" s="31"/>
      <c r="X582" s="31"/>
      <c r="Y582" s="31"/>
      <c r="AA582" s="31"/>
      <c r="AB582" s="31"/>
      <c r="AC582" s="31"/>
      <c r="AD582" s="31"/>
      <c r="AE582" s="31"/>
      <c r="AF582" s="31"/>
      <c r="AG582" s="31"/>
    </row>
    <row r="583" spans="6:33" x14ac:dyDescent="0.3">
      <c r="F583" s="22"/>
      <c r="G583" s="22"/>
      <c r="H583" s="26"/>
      <c r="I583" s="38"/>
      <c r="M583" s="31"/>
      <c r="N583" s="31"/>
      <c r="O583" s="31"/>
      <c r="P583" s="31"/>
      <c r="Q583" s="31"/>
      <c r="R583" s="31"/>
      <c r="T583" s="31"/>
      <c r="U583" s="31"/>
      <c r="V583" s="31"/>
      <c r="W583" s="31"/>
      <c r="X583" s="31"/>
      <c r="Y583" s="31"/>
      <c r="AA583" s="31"/>
      <c r="AB583" s="31"/>
      <c r="AC583" s="31"/>
      <c r="AD583" s="31"/>
      <c r="AE583" s="31"/>
      <c r="AF583" s="31"/>
      <c r="AG583" s="31"/>
    </row>
    <row r="584" spans="6:33" x14ac:dyDescent="0.3">
      <c r="F584" s="22"/>
      <c r="G584" s="22"/>
      <c r="H584" s="26"/>
      <c r="I584" s="38"/>
      <c r="M584" s="31"/>
      <c r="N584" s="31"/>
      <c r="O584" s="31"/>
      <c r="P584" s="31"/>
      <c r="Q584" s="31"/>
      <c r="R584" s="31"/>
      <c r="T584" s="31"/>
      <c r="U584" s="31"/>
      <c r="V584" s="31"/>
      <c r="W584" s="31"/>
      <c r="X584" s="31"/>
      <c r="Y584" s="31"/>
      <c r="AA584" s="31"/>
      <c r="AB584" s="31"/>
      <c r="AC584" s="31"/>
      <c r="AD584" s="31"/>
      <c r="AE584" s="31"/>
      <c r="AF584" s="31"/>
      <c r="AG584" s="31"/>
    </row>
    <row r="585" spans="6:33" x14ac:dyDescent="0.3">
      <c r="F585" s="22"/>
      <c r="G585" s="22"/>
      <c r="H585" s="26"/>
      <c r="I585" s="38"/>
      <c r="M585" s="31"/>
      <c r="N585" s="31"/>
      <c r="O585" s="31"/>
      <c r="P585" s="31"/>
      <c r="Q585" s="31"/>
      <c r="R585" s="31"/>
      <c r="T585" s="31"/>
      <c r="U585" s="31"/>
      <c r="V585" s="31"/>
      <c r="W585" s="31"/>
      <c r="X585" s="31"/>
      <c r="Y585" s="31"/>
      <c r="AA585" s="31"/>
      <c r="AB585" s="31"/>
      <c r="AC585" s="31"/>
      <c r="AD585" s="31"/>
      <c r="AE585" s="31"/>
      <c r="AF585" s="31"/>
      <c r="AG585" s="31"/>
    </row>
    <row r="586" spans="6:33" x14ac:dyDescent="0.3">
      <c r="F586" s="22"/>
      <c r="G586" s="22"/>
      <c r="H586" s="26"/>
      <c r="I586" s="38"/>
      <c r="M586" s="31"/>
      <c r="N586" s="31"/>
      <c r="O586" s="31"/>
      <c r="P586" s="31"/>
      <c r="Q586" s="31"/>
      <c r="R586" s="31"/>
      <c r="T586" s="31"/>
      <c r="U586" s="31"/>
      <c r="V586" s="31"/>
      <c r="W586" s="31"/>
      <c r="X586" s="31"/>
      <c r="Y586" s="31"/>
      <c r="AA586" s="31"/>
      <c r="AB586" s="31"/>
      <c r="AC586" s="31"/>
      <c r="AD586" s="31"/>
      <c r="AE586" s="31"/>
      <c r="AF586" s="31"/>
      <c r="AG586" s="31"/>
    </row>
    <row r="587" spans="6:33" x14ac:dyDescent="0.3">
      <c r="F587" s="22"/>
      <c r="G587" s="22"/>
      <c r="H587" s="26"/>
      <c r="I587" s="38"/>
      <c r="M587" s="31"/>
      <c r="N587" s="31"/>
      <c r="O587" s="31"/>
      <c r="P587" s="31"/>
      <c r="Q587" s="31"/>
      <c r="R587" s="31"/>
      <c r="T587" s="31"/>
      <c r="U587" s="31"/>
      <c r="V587" s="31"/>
      <c r="W587" s="31"/>
      <c r="X587" s="31"/>
      <c r="Y587" s="31"/>
      <c r="AA587" s="31"/>
      <c r="AB587" s="31"/>
      <c r="AC587" s="31"/>
      <c r="AD587" s="31"/>
      <c r="AE587" s="31"/>
      <c r="AF587" s="31"/>
      <c r="AG587" s="31"/>
    </row>
    <row r="588" spans="6:33" x14ac:dyDescent="0.3">
      <c r="F588" s="22"/>
      <c r="G588" s="22"/>
      <c r="H588" s="26"/>
      <c r="I588" s="38"/>
      <c r="M588" s="31"/>
      <c r="N588" s="31"/>
      <c r="O588" s="31"/>
      <c r="P588" s="31"/>
      <c r="Q588" s="31"/>
      <c r="R588" s="31"/>
      <c r="T588" s="31"/>
      <c r="U588" s="31"/>
      <c r="V588" s="31"/>
      <c r="W588" s="31"/>
      <c r="X588" s="31"/>
      <c r="Y588" s="31"/>
      <c r="AA588" s="31"/>
      <c r="AB588" s="31"/>
      <c r="AC588" s="31"/>
      <c r="AD588" s="31"/>
      <c r="AE588" s="31"/>
      <c r="AF588" s="31"/>
      <c r="AG588" s="31"/>
    </row>
    <row r="589" spans="6:33" x14ac:dyDescent="0.3">
      <c r="F589" s="22"/>
      <c r="G589" s="22"/>
      <c r="H589" s="26"/>
      <c r="I589" s="38"/>
      <c r="M589" s="31"/>
      <c r="N589" s="31"/>
      <c r="O589" s="31"/>
      <c r="P589" s="31"/>
      <c r="Q589" s="31"/>
      <c r="R589" s="31"/>
      <c r="T589" s="31"/>
      <c r="U589" s="31"/>
      <c r="V589" s="31"/>
      <c r="W589" s="31"/>
      <c r="X589" s="31"/>
      <c r="Y589" s="31"/>
      <c r="AA589" s="31"/>
      <c r="AB589" s="31"/>
      <c r="AC589" s="31"/>
      <c r="AD589" s="31"/>
      <c r="AE589" s="31"/>
      <c r="AF589" s="31"/>
      <c r="AG589" s="31"/>
    </row>
    <row r="590" spans="6:33" x14ac:dyDescent="0.3">
      <c r="F590" s="22"/>
      <c r="G590" s="22"/>
      <c r="H590" s="26"/>
      <c r="I590" s="38"/>
      <c r="M590" s="31"/>
      <c r="N590" s="31"/>
      <c r="O590" s="31"/>
      <c r="P590" s="31"/>
      <c r="Q590" s="31"/>
      <c r="R590" s="31"/>
      <c r="T590" s="31"/>
      <c r="U590" s="31"/>
      <c r="V590" s="31"/>
      <c r="W590" s="31"/>
      <c r="X590" s="31"/>
      <c r="Y590" s="31"/>
      <c r="AA590" s="31"/>
      <c r="AB590" s="31"/>
      <c r="AC590" s="31"/>
      <c r="AD590" s="31"/>
      <c r="AE590" s="31"/>
      <c r="AF590" s="31"/>
      <c r="AG590" s="31"/>
    </row>
    <row r="591" spans="6:33" x14ac:dyDescent="0.3">
      <c r="F591" s="22"/>
      <c r="G591" s="22"/>
      <c r="H591" s="26"/>
      <c r="I591" s="38"/>
      <c r="M591" s="31"/>
      <c r="N591" s="31"/>
      <c r="O591" s="31"/>
      <c r="P591" s="31"/>
      <c r="Q591" s="31"/>
      <c r="R591" s="31"/>
      <c r="T591" s="31"/>
      <c r="U591" s="31"/>
      <c r="V591" s="31"/>
      <c r="W591" s="31"/>
      <c r="X591" s="31"/>
      <c r="Y591" s="31"/>
      <c r="AA591" s="31"/>
      <c r="AB591" s="31"/>
      <c r="AC591" s="31"/>
      <c r="AD591" s="31"/>
      <c r="AE591" s="31"/>
      <c r="AF591" s="31"/>
      <c r="AG591" s="31"/>
    </row>
    <row r="592" spans="6:33" x14ac:dyDescent="0.3">
      <c r="F592" s="22"/>
      <c r="G592" s="22"/>
      <c r="H592" s="26"/>
      <c r="I592" s="38"/>
      <c r="M592" s="31"/>
      <c r="N592" s="31"/>
      <c r="O592" s="31"/>
      <c r="P592" s="31"/>
      <c r="Q592" s="31"/>
      <c r="R592" s="31"/>
      <c r="T592" s="31"/>
      <c r="U592" s="31"/>
      <c r="V592" s="31"/>
      <c r="W592" s="31"/>
      <c r="X592" s="31"/>
      <c r="Y592" s="31"/>
      <c r="AA592" s="31"/>
      <c r="AB592" s="31"/>
      <c r="AC592" s="31"/>
      <c r="AD592" s="31"/>
      <c r="AE592" s="31"/>
      <c r="AF592" s="31"/>
      <c r="AG592" s="31"/>
    </row>
    <row r="593" spans="6:33" x14ac:dyDescent="0.3">
      <c r="F593" s="22"/>
      <c r="G593" s="22"/>
      <c r="H593" s="26"/>
      <c r="I593" s="38"/>
      <c r="M593" s="31"/>
      <c r="N593" s="31"/>
      <c r="O593" s="31"/>
      <c r="P593" s="31"/>
      <c r="Q593" s="31"/>
      <c r="R593" s="31"/>
      <c r="T593" s="31"/>
      <c r="U593" s="31"/>
      <c r="V593" s="31"/>
      <c r="W593" s="31"/>
      <c r="X593" s="31"/>
      <c r="Y593" s="31"/>
      <c r="AA593" s="31"/>
      <c r="AB593" s="31"/>
      <c r="AC593" s="31"/>
      <c r="AD593" s="31"/>
      <c r="AE593" s="31"/>
      <c r="AF593" s="31"/>
      <c r="AG593" s="31"/>
    </row>
    <row r="594" spans="6:33" x14ac:dyDescent="0.3">
      <c r="F594" s="22"/>
      <c r="G594" s="22"/>
      <c r="H594" s="26"/>
      <c r="I594" s="38"/>
      <c r="M594" s="31"/>
      <c r="N594" s="31"/>
      <c r="O594" s="31"/>
      <c r="P594" s="31"/>
      <c r="Q594" s="31"/>
      <c r="R594" s="31"/>
      <c r="T594" s="31"/>
      <c r="U594" s="31"/>
      <c r="V594" s="31"/>
      <c r="W594" s="31"/>
      <c r="X594" s="31"/>
      <c r="Y594" s="31"/>
      <c r="AA594" s="31"/>
      <c r="AB594" s="31"/>
      <c r="AC594" s="31"/>
      <c r="AD594" s="31"/>
      <c r="AE594" s="31"/>
      <c r="AF594" s="31"/>
      <c r="AG594" s="31"/>
    </row>
    <row r="595" spans="6:33" x14ac:dyDescent="0.3">
      <c r="F595" s="22"/>
      <c r="G595" s="22"/>
      <c r="H595" s="26"/>
      <c r="I595" s="38"/>
      <c r="M595" s="31"/>
      <c r="N595" s="31"/>
      <c r="O595" s="31"/>
      <c r="P595" s="31"/>
      <c r="Q595" s="31"/>
      <c r="R595" s="31"/>
      <c r="T595" s="31"/>
      <c r="U595" s="31"/>
      <c r="V595" s="31"/>
      <c r="W595" s="31"/>
      <c r="X595" s="31"/>
      <c r="Y595" s="31"/>
      <c r="AA595" s="31"/>
      <c r="AB595" s="31"/>
      <c r="AC595" s="31"/>
      <c r="AD595" s="31"/>
      <c r="AE595" s="31"/>
      <c r="AF595" s="31"/>
      <c r="AG595" s="31"/>
    </row>
    <row r="596" spans="6:33" x14ac:dyDescent="0.3">
      <c r="F596" s="22"/>
      <c r="G596" s="22"/>
      <c r="H596" s="26"/>
      <c r="I596" s="38"/>
      <c r="M596" s="31"/>
      <c r="N596" s="31"/>
      <c r="O596" s="31"/>
      <c r="P596" s="31"/>
      <c r="Q596" s="31"/>
      <c r="R596" s="31"/>
      <c r="T596" s="31"/>
      <c r="U596" s="31"/>
      <c r="V596" s="31"/>
      <c r="W596" s="31"/>
      <c r="X596" s="31"/>
      <c r="Y596" s="31"/>
      <c r="AA596" s="31"/>
      <c r="AB596" s="31"/>
      <c r="AC596" s="31"/>
      <c r="AD596" s="31"/>
      <c r="AE596" s="31"/>
      <c r="AF596" s="31"/>
      <c r="AG596" s="31"/>
    </row>
    <row r="597" spans="6:33" x14ac:dyDescent="0.3">
      <c r="F597" s="22"/>
      <c r="G597" s="22"/>
      <c r="H597" s="26"/>
      <c r="I597" s="38"/>
      <c r="M597" s="31"/>
      <c r="N597" s="31"/>
      <c r="O597" s="31"/>
      <c r="P597" s="31"/>
      <c r="Q597" s="31"/>
      <c r="R597" s="31"/>
      <c r="T597" s="31"/>
      <c r="U597" s="31"/>
      <c r="V597" s="31"/>
      <c r="W597" s="31"/>
      <c r="X597" s="31"/>
      <c r="Y597" s="31"/>
      <c r="AA597" s="31"/>
      <c r="AB597" s="31"/>
      <c r="AC597" s="31"/>
      <c r="AD597" s="31"/>
      <c r="AE597" s="31"/>
      <c r="AF597" s="31"/>
      <c r="AG597" s="31"/>
    </row>
    <row r="598" spans="6:33" x14ac:dyDescent="0.3">
      <c r="F598" s="22"/>
      <c r="G598" s="22"/>
      <c r="H598" s="26"/>
      <c r="I598" s="38"/>
      <c r="M598" s="31"/>
      <c r="N598" s="31"/>
      <c r="O598" s="31"/>
      <c r="P598" s="31"/>
      <c r="Q598" s="31"/>
      <c r="R598" s="31"/>
      <c r="T598" s="31"/>
      <c r="U598" s="31"/>
      <c r="V598" s="31"/>
      <c r="W598" s="31"/>
      <c r="X598" s="31"/>
      <c r="Y598" s="31"/>
      <c r="AA598" s="31"/>
      <c r="AB598" s="31"/>
      <c r="AC598" s="31"/>
      <c r="AD598" s="31"/>
      <c r="AE598" s="31"/>
      <c r="AF598" s="31"/>
      <c r="AG598" s="31"/>
    </row>
    <row r="599" spans="6:33" x14ac:dyDescent="0.3">
      <c r="F599" s="22"/>
      <c r="G599" s="22"/>
      <c r="H599" s="26"/>
      <c r="I599" s="38"/>
      <c r="M599" s="31"/>
      <c r="N599" s="31"/>
      <c r="O599" s="31"/>
      <c r="P599" s="31"/>
      <c r="Q599" s="31"/>
      <c r="R599" s="31"/>
      <c r="T599" s="31"/>
      <c r="U599" s="31"/>
      <c r="V599" s="31"/>
      <c r="W599" s="31"/>
      <c r="X599" s="31"/>
      <c r="Y599" s="31"/>
      <c r="AA599" s="31"/>
      <c r="AB599" s="31"/>
      <c r="AC599" s="31"/>
      <c r="AD599" s="31"/>
      <c r="AE599" s="31"/>
      <c r="AF599" s="31"/>
      <c r="AG599" s="31"/>
    </row>
    <row r="600" spans="6:33" x14ac:dyDescent="0.3">
      <c r="F600" s="22"/>
      <c r="G600" s="22"/>
      <c r="H600" s="26"/>
      <c r="I600" s="38"/>
      <c r="M600" s="31"/>
      <c r="N600" s="31"/>
      <c r="O600" s="31"/>
      <c r="P600" s="31"/>
      <c r="Q600" s="31"/>
      <c r="R600" s="31"/>
      <c r="T600" s="31"/>
      <c r="U600" s="31"/>
      <c r="V600" s="31"/>
      <c r="W600" s="31"/>
      <c r="X600" s="31"/>
      <c r="Y600" s="31"/>
      <c r="AA600" s="31"/>
      <c r="AB600" s="31"/>
      <c r="AC600" s="31"/>
      <c r="AD600" s="31"/>
      <c r="AE600" s="31"/>
      <c r="AF600" s="31"/>
      <c r="AG600" s="31"/>
    </row>
    <row r="601" spans="6:33" x14ac:dyDescent="0.3">
      <c r="F601" s="22"/>
      <c r="G601" s="22"/>
      <c r="H601" s="26"/>
      <c r="I601" s="38"/>
      <c r="M601" s="31"/>
      <c r="N601" s="31"/>
      <c r="O601" s="31"/>
      <c r="P601" s="31"/>
      <c r="Q601" s="31"/>
      <c r="R601" s="31"/>
      <c r="T601" s="31"/>
      <c r="U601" s="31"/>
      <c r="V601" s="31"/>
      <c r="W601" s="31"/>
      <c r="X601" s="31"/>
      <c r="Y601" s="31"/>
      <c r="AA601" s="31"/>
      <c r="AB601" s="31"/>
      <c r="AC601" s="31"/>
      <c r="AD601" s="31"/>
      <c r="AE601" s="31"/>
      <c r="AF601" s="31"/>
      <c r="AG601" s="31"/>
    </row>
    <row r="602" spans="6:33" x14ac:dyDescent="0.3">
      <c r="F602" s="22"/>
      <c r="G602" s="22"/>
      <c r="H602" s="26"/>
      <c r="I602" s="38"/>
      <c r="M602" s="31"/>
      <c r="N602" s="31"/>
      <c r="O602" s="31"/>
      <c r="P602" s="31"/>
      <c r="Q602" s="31"/>
      <c r="R602" s="31"/>
      <c r="T602" s="31"/>
      <c r="U602" s="31"/>
      <c r="V602" s="31"/>
      <c r="W602" s="31"/>
      <c r="X602" s="31"/>
      <c r="Y602" s="31"/>
      <c r="AA602" s="31"/>
      <c r="AB602" s="31"/>
      <c r="AC602" s="31"/>
      <c r="AD602" s="31"/>
      <c r="AE602" s="31"/>
      <c r="AF602" s="31"/>
      <c r="AG602" s="31"/>
    </row>
    <row r="603" spans="6:33" x14ac:dyDescent="0.3">
      <c r="F603" s="22"/>
      <c r="G603" s="22"/>
      <c r="H603" s="26"/>
      <c r="I603" s="38"/>
      <c r="M603" s="31"/>
      <c r="N603" s="31"/>
      <c r="O603" s="31"/>
      <c r="P603" s="31"/>
      <c r="Q603" s="31"/>
      <c r="R603" s="31"/>
      <c r="T603" s="31"/>
      <c r="U603" s="31"/>
      <c r="V603" s="31"/>
      <c r="W603" s="31"/>
      <c r="X603" s="31"/>
      <c r="Y603" s="31"/>
      <c r="AA603" s="31"/>
      <c r="AB603" s="31"/>
      <c r="AC603" s="31"/>
      <c r="AD603" s="31"/>
      <c r="AE603" s="31"/>
      <c r="AF603" s="31"/>
      <c r="AG603" s="31"/>
    </row>
    <row r="604" spans="6:33" x14ac:dyDescent="0.3">
      <c r="F604" s="22"/>
      <c r="G604" s="22"/>
      <c r="H604" s="26"/>
      <c r="I604" s="38"/>
      <c r="M604" s="31"/>
      <c r="N604" s="31"/>
      <c r="O604" s="31"/>
      <c r="P604" s="31"/>
      <c r="Q604" s="31"/>
      <c r="R604" s="31"/>
      <c r="T604" s="31"/>
      <c r="U604" s="31"/>
      <c r="V604" s="31"/>
      <c r="W604" s="31"/>
      <c r="X604" s="31"/>
      <c r="Y604" s="31"/>
      <c r="AA604" s="31"/>
      <c r="AB604" s="31"/>
      <c r="AC604" s="31"/>
      <c r="AD604" s="31"/>
      <c r="AE604" s="31"/>
      <c r="AF604" s="31"/>
      <c r="AG604" s="31"/>
    </row>
    <row r="605" spans="6:33" x14ac:dyDescent="0.3">
      <c r="F605" s="22"/>
      <c r="G605" s="22"/>
      <c r="H605" s="26"/>
      <c r="I605" s="38"/>
      <c r="M605" s="31"/>
      <c r="N605" s="31"/>
      <c r="O605" s="31"/>
      <c r="P605" s="31"/>
      <c r="Q605" s="31"/>
      <c r="R605" s="31"/>
      <c r="T605" s="31"/>
      <c r="U605" s="31"/>
      <c r="V605" s="31"/>
      <c r="W605" s="31"/>
      <c r="X605" s="31"/>
      <c r="Y605" s="31"/>
      <c r="AA605" s="31"/>
      <c r="AB605" s="31"/>
      <c r="AC605" s="31"/>
      <c r="AD605" s="31"/>
      <c r="AE605" s="31"/>
      <c r="AF605" s="31"/>
      <c r="AG605" s="31"/>
    </row>
    <row r="606" spans="6:33" x14ac:dyDescent="0.3">
      <c r="F606" s="22"/>
      <c r="G606" s="22"/>
      <c r="H606" s="26"/>
      <c r="I606" s="38"/>
      <c r="M606" s="31"/>
      <c r="N606" s="31"/>
      <c r="O606" s="31"/>
      <c r="P606" s="31"/>
      <c r="Q606" s="31"/>
      <c r="R606" s="31"/>
      <c r="T606" s="31"/>
      <c r="U606" s="31"/>
      <c r="V606" s="31"/>
      <c r="W606" s="31"/>
      <c r="X606" s="31"/>
      <c r="Y606" s="31"/>
      <c r="AA606" s="31"/>
      <c r="AB606" s="31"/>
      <c r="AC606" s="31"/>
      <c r="AD606" s="31"/>
      <c r="AE606" s="31"/>
      <c r="AF606" s="31"/>
      <c r="AG606" s="31"/>
    </row>
    <row r="607" spans="6:33" x14ac:dyDescent="0.3">
      <c r="F607" s="22"/>
      <c r="G607" s="22"/>
      <c r="H607" s="26"/>
      <c r="I607" s="38"/>
      <c r="M607" s="31"/>
      <c r="N607" s="31"/>
      <c r="O607" s="31"/>
      <c r="P607" s="31"/>
      <c r="Q607" s="31"/>
      <c r="R607" s="31"/>
      <c r="T607" s="31"/>
      <c r="U607" s="31"/>
      <c r="V607" s="31"/>
      <c r="W607" s="31"/>
      <c r="X607" s="31"/>
      <c r="Y607" s="31"/>
      <c r="AA607" s="31"/>
      <c r="AB607" s="31"/>
      <c r="AC607" s="31"/>
      <c r="AD607" s="31"/>
      <c r="AE607" s="31"/>
      <c r="AF607" s="31"/>
      <c r="AG607" s="31"/>
    </row>
    <row r="608" spans="6:33" x14ac:dyDescent="0.3">
      <c r="F608" s="22"/>
      <c r="G608" s="22"/>
      <c r="H608" s="26"/>
      <c r="I608" s="38"/>
      <c r="M608" s="31"/>
      <c r="N608" s="31"/>
      <c r="O608" s="31"/>
      <c r="P608" s="31"/>
      <c r="Q608" s="31"/>
      <c r="R608" s="31"/>
      <c r="T608" s="31"/>
      <c r="U608" s="31"/>
      <c r="V608" s="31"/>
      <c r="W608" s="31"/>
      <c r="X608" s="31"/>
      <c r="Y608" s="31"/>
      <c r="AA608" s="31"/>
      <c r="AB608" s="31"/>
      <c r="AC608" s="31"/>
      <c r="AD608" s="31"/>
      <c r="AE608" s="31"/>
      <c r="AF608" s="31"/>
      <c r="AG608" s="31"/>
    </row>
    <row r="609" spans="6:33" x14ac:dyDescent="0.3">
      <c r="F609" s="22"/>
      <c r="G609" s="22"/>
      <c r="H609" s="26"/>
      <c r="I609" s="38"/>
      <c r="M609" s="31"/>
      <c r="N609" s="31"/>
      <c r="O609" s="31"/>
      <c r="P609" s="31"/>
      <c r="Q609" s="31"/>
      <c r="R609" s="31"/>
      <c r="T609" s="31"/>
      <c r="U609" s="31"/>
      <c r="V609" s="31"/>
      <c r="W609" s="31"/>
      <c r="X609" s="31"/>
      <c r="Y609" s="31"/>
      <c r="AA609" s="31"/>
      <c r="AB609" s="31"/>
      <c r="AC609" s="31"/>
      <c r="AD609" s="31"/>
      <c r="AE609" s="31"/>
      <c r="AF609" s="31"/>
      <c r="AG609" s="31"/>
    </row>
    <row r="610" spans="6:33" x14ac:dyDescent="0.3">
      <c r="F610" s="22"/>
      <c r="G610" s="22"/>
      <c r="H610" s="26"/>
      <c r="I610" s="38"/>
      <c r="M610" s="31"/>
      <c r="N610" s="31"/>
      <c r="O610" s="31"/>
      <c r="P610" s="31"/>
      <c r="Q610" s="31"/>
      <c r="R610" s="31"/>
      <c r="T610" s="31"/>
      <c r="U610" s="31"/>
      <c r="V610" s="31"/>
      <c r="W610" s="31"/>
      <c r="X610" s="31"/>
      <c r="Y610" s="31"/>
      <c r="AA610" s="31"/>
      <c r="AB610" s="31"/>
      <c r="AC610" s="31"/>
      <c r="AD610" s="31"/>
      <c r="AE610" s="31"/>
      <c r="AF610" s="31"/>
      <c r="AG610" s="31"/>
    </row>
    <row r="611" spans="6:33" x14ac:dyDescent="0.3">
      <c r="F611" s="22"/>
      <c r="G611" s="22"/>
      <c r="H611" s="26"/>
      <c r="I611" s="38"/>
      <c r="M611" s="31"/>
      <c r="N611" s="31"/>
      <c r="O611" s="31"/>
      <c r="P611" s="31"/>
      <c r="Q611" s="31"/>
      <c r="R611" s="31"/>
      <c r="T611" s="31"/>
      <c r="U611" s="31"/>
      <c r="V611" s="31"/>
      <c r="W611" s="31"/>
      <c r="X611" s="31"/>
      <c r="Y611" s="31"/>
      <c r="AA611" s="31"/>
      <c r="AB611" s="31"/>
      <c r="AC611" s="31"/>
      <c r="AD611" s="31"/>
      <c r="AE611" s="31"/>
      <c r="AF611" s="31"/>
      <c r="AG611" s="31"/>
    </row>
    <row r="612" spans="6:33" x14ac:dyDescent="0.3">
      <c r="F612" s="22"/>
      <c r="G612" s="22"/>
      <c r="H612" s="26"/>
      <c r="I612" s="38"/>
      <c r="M612" s="31"/>
      <c r="N612" s="31"/>
      <c r="O612" s="31"/>
      <c r="P612" s="31"/>
      <c r="Q612" s="31"/>
      <c r="R612" s="31"/>
      <c r="T612" s="31"/>
      <c r="U612" s="31"/>
      <c r="V612" s="31"/>
      <c r="W612" s="31"/>
      <c r="X612" s="31"/>
      <c r="Y612" s="31"/>
      <c r="AA612" s="31"/>
      <c r="AB612" s="31"/>
      <c r="AC612" s="31"/>
      <c r="AD612" s="31"/>
      <c r="AE612" s="31"/>
      <c r="AF612" s="31"/>
      <c r="AG612" s="31"/>
    </row>
    <row r="613" spans="6:33" x14ac:dyDescent="0.3">
      <c r="F613" s="22"/>
      <c r="G613" s="22"/>
      <c r="H613" s="26"/>
      <c r="I613" s="38"/>
      <c r="M613" s="31"/>
      <c r="N613" s="31"/>
      <c r="O613" s="31"/>
      <c r="P613" s="31"/>
      <c r="Q613" s="31"/>
      <c r="R613" s="31"/>
      <c r="T613" s="31"/>
      <c r="U613" s="31"/>
      <c r="V613" s="31"/>
      <c r="W613" s="31"/>
      <c r="X613" s="31"/>
      <c r="Y613" s="31"/>
      <c r="AA613" s="31"/>
      <c r="AB613" s="31"/>
      <c r="AC613" s="31"/>
      <c r="AD613" s="31"/>
      <c r="AE613" s="31"/>
      <c r="AF613" s="31"/>
      <c r="AG613" s="31"/>
    </row>
    <row r="614" spans="6:33" x14ac:dyDescent="0.3">
      <c r="F614" s="22"/>
      <c r="G614" s="22"/>
      <c r="H614" s="26"/>
      <c r="I614" s="38"/>
      <c r="M614" s="31"/>
      <c r="N614" s="31"/>
      <c r="O614" s="31"/>
      <c r="P614" s="31"/>
      <c r="Q614" s="31"/>
      <c r="R614" s="31"/>
      <c r="T614" s="31"/>
      <c r="U614" s="31"/>
      <c r="V614" s="31"/>
      <c r="W614" s="31"/>
      <c r="X614" s="31"/>
      <c r="Y614" s="31"/>
      <c r="AA614" s="31"/>
      <c r="AB614" s="31"/>
      <c r="AC614" s="31"/>
      <c r="AD614" s="31"/>
      <c r="AE614" s="31"/>
      <c r="AF614" s="31"/>
      <c r="AG614" s="31"/>
    </row>
    <row r="615" spans="6:33" x14ac:dyDescent="0.3">
      <c r="F615" s="22"/>
      <c r="G615" s="22"/>
      <c r="H615" s="26"/>
      <c r="I615" s="38"/>
      <c r="M615" s="31"/>
      <c r="N615" s="31"/>
      <c r="O615" s="31"/>
      <c r="P615" s="31"/>
      <c r="Q615" s="31"/>
      <c r="R615" s="31"/>
      <c r="T615" s="31"/>
      <c r="U615" s="31"/>
      <c r="V615" s="31"/>
      <c r="W615" s="31"/>
      <c r="X615" s="31"/>
      <c r="Y615" s="31"/>
      <c r="AA615" s="31"/>
      <c r="AB615" s="31"/>
      <c r="AC615" s="31"/>
      <c r="AD615" s="31"/>
      <c r="AE615" s="31"/>
      <c r="AF615" s="31"/>
      <c r="AG615" s="31"/>
    </row>
    <row r="616" spans="6:33" x14ac:dyDescent="0.3">
      <c r="F616" s="22"/>
      <c r="G616" s="22"/>
      <c r="H616" s="26"/>
      <c r="I616" s="38"/>
      <c r="M616" s="31"/>
      <c r="N616" s="31"/>
      <c r="O616" s="31"/>
      <c r="P616" s="31"/>
      <c r="Q616" s="31"/>
      <c r="R616" s="31"/>
      <c r="T616" s="31"/>
      <c r="U616" s="31"/>
      <c r="V616" s="31"/>
      <c r="W616" s="31"/>
      <c r="X616" s="31"/>
      <c r="Y616" s="31"/>
      <c r="AA616" s="31"/>
      <c r="AB616" s="31"/>
      <c r="AC616" s="31"/>
      <c r="AD616" s="31"/>
      <c r="AE616" s="31"/>
      <c r="AF616" s="31"/>
      <c r="AG616" s="31"/>
    </row>
    <row r="617" spans="6:33" x14ac:dyDescent="0.3">
      <c r="F617" s="22"/>
      <c r="G617" s="22"/>
      <c r="H617" s="26"/>
      <c r="I617" s="38"/>
      <c r="M617" s="31"/>
      <c r="N617" s="31"/>
      <c r="O617" s="31"/>
      <c r="P617" s="31"/>
      <c r="Q617" s="31"/>
      <c r="R617" s="31"/>
      <c r="T617" s="31"/>
      <c r="U617" s="31"/>
      <c r="V617" s="31"/>
      <c r="W617" s="31"/>
      <c r="X617" s="31"/>
      <c r="Y617" s="31"/>
      <c r="AA617" s="31"/>
      <c r="AB617" s="31"/>
      <c r="AC617" s="31"/>
      <c r="AD617" s="31"/>
      <c r="AE617" s="31"/>
      <c r="AF617" s="31"/>
      <c r="AG617" s="31"/>
    </row>
    <row r="618" spans="6:33" x14ac:dyDescent="0.3">
      <c r="F618" s="22"/>
      <c r="G618" s="22"/>
      <c r="H618" s="26"/>
      <c r="I618" s="38"/>
      <c r="M618" s="31"/>
      <c r="N618" s="31"/>
      <c r="O618" s="31"/>
      <c r="P618" s="31"/>
      <c r="Q618" s="31"/>
      <c r="R618" s="31"/>
      <c r="T618" s="31"/>
      <c r="U618" s="31"/>
      <c r="V618" s="31"/>
      <c r="W618" s="31"/>
      <c r="X618" s="31"/>
      <c r="Y618" s="31"/>
      <c r="AA618" s="31"/>
      <c r="AB618" s="31"/>
      <c r="AC618" s="31"/>
      <c r="AD618" s="31"/>
      <c r="AE618" s="31"/>
      <c r="AF618" s="31"/>
      <c r="AG618" s="31"/>
    </row>
    <row r="619" spans="6:33" x14ac:dyDescent="0.3">
      <c r="F619" s="22"/>
      <c r="G619" s="22"/>
      <c r="H619" s="26"/>
      <c r="I619" s="38"/>
      <c r="M619" s="31"/>
      <c r="N619" s="31"/>
      <c r="O619" s="31"/>
      <c r="P619" s="31"/>
      <c r="Q619" s="31"/>
      <c r="R619" s="31"/>
      <c r="T619" s="31"/>
      <c r="U619" s="31"/>
      <c r="V619" s="31"/>
      <c r="W619" s="31"/>
      <c r="X619" s="31"/>
      <c r="Y619" s="31"/>
      <c r="AA619" s="31"/>
      <c r="AB619" s="31"/>
      <c r="AC619" s="31"/>
      <c r="AD619" s="31"/>
      <c r="AE619" s="31"/>
      <c r="AF619" s="31"/>
      <c r="AG619" s="31"/>
    </row>
    <row r="620" spans="6:33" x14ac:dyDescent="0.3">
      <c r="F620" s="22"/>
      <c r="G620" s="22"/>
      <c r="H620" s="26"/>
      <c r="I620" s="38"/>
      <c r="M620" s="31"/>
      <c r="N620" s="31"/>
      <c r="O620" s="31"/>
      <c r="P620" s="31"/>
      <c r="Q620" s="31"/>
      <c r="R620" s="31"/>
      <c r="T620" s="31"/>
      <c r="U620" s="31"/>
      <c r="V620" s="31"/>
      <c r="W620" s="31"/>
      <c r="X620" s="31"/>
      <c r="Y620" s="31"/>
      <c r="AA620" s="31"/>
      <c r="AB620" s="31"/>
      <c r="AC620" s="31"/>
      <c r="AD620" s="31"/>
      <c r="AE620" s="31"/>
      <c r="AF620" s="31"/>
      <c r="AG620" s="31"/>
    </row>
    <row r="621" spans="6:33" x14ac:dyDescent="0.3">
      <c r="F621" s="22"/>
      <c r="G621" s="22"/>
      <c r="H621" s="26"/>
      <c r="I621" s="38"/>
      <c r="M621" s="31"/>
      <c r="N621" s="31"/>
      <c r="O621" s="31"/>
      <c r="P621" s="31"/>
      <c r="Q621" s="31"/>
      <c r="R621" s="31"/>
      <c r="T621" s="31"/>
      <c r="U621" s="31"/>
      <c r="V621" s="31"/>
      <c r="W621" s="31"/>
      <c r="X621" s="31"/>
      <c r="Y621" s="31"/>
      <c r="AA621" s="31"/>
      <c r="AB621" s="31"/>
      <c r="AC621" s="31"/>
      <c r="AD621" s="31"/>
      <c r="AE621" s="31"/>
      <c r="AF621" s="31"/>
      <c r="AG621" s="31"/>
    </row>
    <row r="622" spans="6:33" x14ac:dyDescent="0.3">
      <c r="F622" s="22"/>
      <c r="G622" s="22"/>
      <c r="H622" s="26"/>
      <c r="I622" s="38"/>
      <c r="M622" s="31"/>
      <c r="N622" s="31"/>
      <c r="O622" s="31"/>
      <c r="P622" s="31"/>
      <c r="Q622" s="31"/>
      <c r="R622" s="31"/>
      <c r="T622" s="31"/>
      <c r="U622" s="31"/>
      <c r="V622" s="31"/>
      <c r="W622" s="31"/>
      <c r="X622" s="31"/>
      <c r="Y622" s="31"/>
      <c r="AA622" s="31"/>
      <c r="AB622" s="31"/>
      <c r="AC622" s="31"/>
      <c r="AD622" s="31"/>
      <c r="AE622" s="31"/>
      <c r="AF622" s="31"/>
      <c r="AG622" s="31"/>
    </row>
    <row r="623" spans="6:33" x14ac:dyDescent="0.3">
      <c r="F623" s="22"/>
      <c r="G623" s="22"/>
      <c r="H623" s="26"/>
      <c r="I623" s="38"/>
      <c r="M623" s="31"/>
      <c r="N623" s="31"/>
      <c r="O623" s="31"/>
      <c r="P623" s="31"/>
      <c r="Q623" s="31"/>
      <c r="R623" s="31"/>
      <c r="T623" s="31"/>
      <c r="U623" s="31"/>
      <c r="V623" s="31"/>
      <c r="W623" s="31"/>
      <c r="X623" s="31"/>
      <c r="Y623" s="31"/>
      <c r="AA623" s="31"/>
      <c r="AB623" s="31"/>
      <c r="AC623" s="31"/>
      <c r="AD623" s="31"/>
      <c r="AE623" s="31"/>
      <c r="AF623" s="31"/>
      <c r="AG623" s="31"/>
    </row>
    <row r="624" spans="6:33" x14ac:dyDescent="0.3">
      <c r="F624" s="22"/>
      <c r="G624" s="22"/>
      <c r="H624" s="26"/>
      <c r="I624" s="38"/>
      <c r="M624" s="31"/>
      <c r="N624" s="31"/>
      <c r="O624" s="31"/>
      <c r="P624" s="31"/>
      <c r="Q624" s="31"/>
      <c r="R624" s="31"/>
      <c r="T624" s="31"/>
      <c r="U624" s="31"/>
      <c r="V624" s="31"/>
      <c r="W624" s="31"/>
      <c r="X624" s="31"/>
      <c r="Y624" s="31"/>
      <c r="AA624" s="31"/>
      <c r="AB624" s="31"/>
      <c r="AC624" s="31"/>
      <c r="AD624" s="31"/>
      <c r="AE624" s="31"/>
      <c r="AF624" s="31"/>
      <c r="AG624" s="31"/>
    </row>
    <row r="625" spans="6:43" x14ac:dyDescent="0.3">
      <c r="F625" s="22"/>
      <c r="G625" s="22"/>
      <c r="H625" s="26"/>
      <c r="I625" s="38"/>
      <c r="M625" s="31"/>
      <c r="N625" s="31"/>
      <c r="O625" s="31"/>
      <c r="P625" s="31"/>
      <c r="Q625" s="31"/>
      <c r="R625" s="31"/>
      <c r="T625" s="31"/>
      <c r="U625" s="31"/>
      <c r="V625" s="31"/>
      <c r="W625" s="31"/>
      <c r="X625" s="31"/>
      <c r="Y625" s="31"/>
      <c r="AA625" s="31"/>
      <c r="AB625" s="31"/>
      <c r="AC625" s="31"/>
      <c r="AD625" s="31"/>
      <c r="AE625" s="31"/>
      <c r="AF625" s="31"/>
      <c r="AG625" s="31"/>
    </row>
    <row r="626" spans="6:43" x14ac:dyDescent="0.3">
      <c r="F626" s="22"/>
      <c r="G626" s="22"/>
      <c r="H626" s="26"/>
      <c r="I626" s="38"/>
      <c r="M626" s="31"/>
      <c r="N626" s="31"/>
      <c r="O626" s="31"/>
      <c r="P626" s="31"/>
      <c r="Q626" s="31"/>
      <c r="R626" s="31"/>
      <c r="T626" s="31"/>
      <c r="U626" s="31"/>
      <c r="V626" s="31"/>
      <c r="W626" s="31"/>
      <c r="X626" s="31"/>
      <c r="Y626" s="31"/>
      <c r="AA626" s="31"/>
      <c r="AB626" s="31"/>
      <c r="AC626" s="31"/>
      <c r="AD626" s="31"/>
      <c r="AE626" s="31"/>
      <c r="AF626" s="31"/>
      <c r="AG626" s="31"/>
    </row>
    <row r="627" spans="6:43" x14ac:dyDescent="0.3">
      <c r="F627" s="22"/>
      <c r="G627" s="22"/>
      <c r="H627" s="26"/>
      <c r="I627" s="38"/>
      <c r="M627" s="31"/>
      <c r="N627" s="31"/>
      <c r="O627" s="31"/>
      <c r="P627" s="31"/>
      <c r="Q627" s="31"/>
      <c r="R627" s="31"/>
      <c r="T627" s="31"/>
      <c r="U627" s="31"/>
      <c r="V627" s="31"/>
      <c r="W627" s="31"/>
      <c r="X627" s="31"/>
      <c r="Y627" s="31"/>
      <c r="AA627" s="31"/>
      <c r="AB627" s="31"/>
      <c r="AC627" s="31"/>
      <c r="AD627" s="31"/>
      <c r="AE627" s="31"/>
      <c r="AF627" s="31"/>
      <c r="AG627" s="31"/>
    </row>
    <row r="628" spans="6:43" x14ac:dyDescent="0.3">
      <c r="F628" s="22"/>
      <c r="G628" s="22"/>
      <c r="H628" s="26"/>
      <c r="I628" s="38"/>
      <c r="M628" s="31"/>
      <c r="N628" s="31"/>
      <c r="O628" s="31"/>
      <c r="P628" s="31"/>
      <c r="Q628" s="31"/>
      <c r="R628" s="31"/>
      <c r="T628" s="31"/>
      <c r="U628" s="31"/>
      <c r="V628" s="31"/>
      <c r="W628" s="31"/>
      <c r="X628" s="31"/>
      <c r="Y628" s="31"/>
      <c r="AA628" s="31"/>
      <c r="AB628" s="31"/>
      <c r="AC628" s="31"/>
      <c r="AD628" s="31"/>
      <c r="AE628" s="31"/>
      <c r="AF628" s="31"/>
      <c r="AG628" s="31"/>
    </row>
    <row r="629" spans="6:43" x14ac:dyDescent="0.3">
      <c r="F629" s="22"/>
      <c r="G629" s="22"/>
      <c r="H629" s="26"/>
      <c r="I629" s="38"/>
      <c r="M629" s="31"/>
      <c r="N629" s="31"/>
      <c r="O629" s="31"/>
      <c r="P629" s="31"/>
      <c r="Q629" s="31"/>
      <c r="R629" s="31"/>
      <c r="T629" s="31"/>
      <c r="U629" s="31"/>
      <c r="V629" s="31"/>
      <c r="W629" s="31"/>
      <c r="X629" s="31"/>
      <c r="Y629" s="31"/>
      <c r="AA629" s="31"/>
      <c r="AB629" s="31"/>
      <c r="AC629" s="31"/>
      <c r="AD629" s="31"/>
      <c r="AE629" s="31"/>
      <c r="AF629" s="31"/>
      <c r="AG629" s="31"/>
    </row>
    <row r="630" spans="6:43" x14ac:dyDescent="0.3">
      <c r="F630" s="22"/>
      <c r="G630" s="22"/>
      <c r="H630" s="26"/>
      <c r="I630" s="38"/>
      <c r="M630" s="31"/>
      <c r="N630" s="31"/>
      <c r="O630" s="31"/>
      <c r="P630" s="31"/>
      <c r="Q630" s="31"/>
      <c r="R630" s="31"/>
      <c r="T630" s="31"/>
      <c r="U630" s="31"/>
      <c r="V630" s="31"/>
      <c r="W630" s="31"/>
      <c r="X630" s="31"/>
      <c r="Y630" s="31"/>
      <c r="AA630" s="31"/>
      <c r="AB630" s="31"/>
      <c r="AC630" s="31"/>
      <c r="AD630" s="31"/>
      <c r="AE630" s="31"/>
      <c r="AF630" s="31"/>
      <c r="AG630" s="31"/>
    </row>
    <row r="632" spans="6:43" x14ac:dyDescent="0.3">
      <c r="G632" s="39"/>
      <c r="H632" s="39"/>
      <c r="I632" s="39"/>
      <c r="J632" s="39"/>
      <c r="K632" s="27" t="s">
        <v>97</v>
      </c>
      <c r="L632" s="39">
        <f>S632</f>
        <v>0.6</v>
      </c>
      <c r="M632" s="24" t="s">
        <v>7</v>
      </c>
      <c r="N632" s="24" t="s">
        <v>8</v>
      </c>
      <c r="O632" s="24" t="s">
        <v>9</v>
      </c>
      <c r="P632" s="24" t="s">
        <v>10</v>
      </c>
      <c r="Q632" s="24" t="s">
        <v>11</v>
      </c>
      <c r="R632" s="24" t="s">
        <v>12</v>
      </c>
      <c r="S632" s="30">
        <f>X292</f>
        <v>0.6</v>
      </c>
      <c r="T632" s="24" t="s">
        <v>7</v>
      </c>
      <c r="U632" s="24" t="s">
        <v>8</v>
      </c>
      <c r="V632" s="24" t="s">
        <v>9</v>
      </c>
      <c r="W632" s="24" t="s">
        <v>10</v>
      </c>
      <c r="X632" s="24" t="s">
        <v>11</v>
      </c>
      <c r="Y632" s="40" t="s">
        <v>12</v>
      </c>
      <c r="Z632" s="39">
        <f t="shared" ref="Z632:Z640" si="108">S632</f>
        <v>0.6</v>
      </c>
      <c r="AA632" s="24" t="s">
        <v>7</v>
      </c>
      <c r="AB632" s="24" t="s">
        <v>8</v>
      </c>
      <c r="AC632" s="24" t="s">
        <v>9</v>
      </c>
      <c r="AD632" s="24" t="s">
        <v>10</v>
      </c>
      <c r="AE632" s="24" t="s">
        <v>11</v>
      </c>
      <c r="AF632" s="40" t="s">
        <v>12</v>
      </c>
      <c r="AK632" s="39"/>
      <c r="AL632" s="39"/>
      <c r="AM632" s="39"/>
      <c r="AN632" s="39"/>
      <c r="AO632" s="39"/>
    </row>
    <row r="633" spans="6:43" x14ac:dyDescent="0.3">
      <c r="G633" s="31"/>
      <c r="H633" s="31"/>
      <c r="I633" s="31"/>
      <c r="J633" s="31"/>
      <c r="K633" s="31"/>
      <c r="L633" s="31" t="str">
        <f>S633</f>
        <v>ALL</v>
      </c>
      <c r="M633" s="31">
        <f>-1 *AVERAGE(M343:M630)</f>
        <v>-0.21539774461761155</v>
      </c>
      <c r="N633" s="31">
        <f t="shared" ref="N633:R633" si="109">-1 *AVERAGE(N343:N630)</f>
        <v>-0.22281838412922</v>
      </c>
      <c r="O633" s="31">
        <f t="shared" si="109"/>
        <v>0.29621750500901933</v>
      </c>
      <c r="P633" s="31">
        <f t="shared" si="109"/>
        <v>-0.13438643098400072</v>
      </c>
      <c r="Q633" s="31">
        <f t="shared" si="109"/>
        <v>0.14912384244474217</v>
      </c>
      <c r="R633" s="31">
        <f t="shared" si="109"/>
        <v>-3.1119031618707029</v>
      </c>
      <c r="S633" s="31" t="s">
        <v>98</v>
      </c>
      <c r="T633" s="31">
        <f>-1 *AVERAGE(T343:T630)</f>
        <v>-1.5719954644202137E-2</v>
      </c>
      <c r="U633" s="31">
        <f t="shared" ref="U633:Y633" si="110">-1 *AVERAGE(U343:U630)</f>
        <v>-1.4306720052637487E-2</v>
      </c>
      <c r="V633" s="31">
        <f t="shared" si="110"/>
        <v>0.27685271742598722</v>
      </c>
      <c r="W633" s="31">
        <f t="shared" si="110"/>
        <v>-0.1033546856955023</v>
      </c>
      <c r="X633" s="31">
        <f t="shared" si="110"/>
        <v>-0.1273510423203931</v>
      </c>
      <c r="Y633" s="31">
        <f t="shared" si="110"/>
        <v>-1.215595511025185</v>
      </c>
      <c r="Z633" s="31" t="str">
        <f t="shared" si="108"/>
        <v>ALL</v>
      </c>
      <c r="AA633" s="31">
        <f>-1 *AVERAGE(AA343:AA630)</f>
        <v>0.6575797100272861</v>
      </c>
      <c r="AB633" s="31">
        <f t="shared" ref="AB633:AF633" si="111">-1 *AVERAGE(AB343:AB630)</f>
        <v>0.65804822474162949</v>
      </c>
      <c r="AC633" s="31">
        <f t="shared" si="111"/>
        <v>0.72508285979382592</v>
      </c>
      <c r="AD633" s="31">
        <f t="shared" si="111"/>
        <v>0.57902846995746349</v>
      </c>
      <c r="AE633" s="31">
        <f t="shared" si="111"/>
        <v>0.61675630639281553</v>
      </c>
      <c r="AF633" s="31">
        <f t="shared" si="111"/>
        <v>-7.9315907200346772E-2</v>
      </c>
      <c r="AK633" s="31"/>
      <c r="AL633" s="31"/>
      <c r="AM633" s="31"/>
      <c r="AN633" s="31"/>
      <c r="AO633" s="31"/>
    </row>
    <row r="634" spans="6:43" x14ac:dyDescent="0.3">
      <c r="G634" s="31"/>
      <c r="H634" s="31"/>
      <c r="I634" s="31"/>
      <c r="J634" s="31"/>
      <c r="K634" s="31"/>
      <c r="L634" s="31" t="str">
        <f>S634</f>
        <v>Gain &gt; 0.6</v>
      </c>
      <c r="M634" s="31">
        <f t="shared" ref="M634:R634" si="112">-1* AVERAGEIF($BB343:$BB630,"&gt;"&amp;$S632,M343:M630)</f>
        <v>0.40571299404135419</v>
      </c>
      <c r="N634" s="31">
        <f t="shared" si="112"/>
        <v>0.39960659347980532</v>
      </c>
      <c r="O634" s="31">
        <f t="shared" si="112"/>
        <v>0.86503454055792928</v>
      </c>
      <c r="P634" s="31">
        <f t="shared" si="112"/>
        <v>0.79685484285610286</v>
      </c>
      <c r="Q634" s="31">
        <f t="shared" si="112"/>
        <v>0.3605132159334965</v>
      </c>
      <c r="R634" s="31">
        <f t="shared" si="112"/>
        <v>0.80583692574241295</v>
      </c>
      <c r="S634" s="31" t="str">
        <f>"Gain &gt; "&amp;S632</f>
        <v>Gain &gt; 0.6</v>
      </c>
      <c r="T634" s="31">
        <f t="shared" ref="T634:Y634" si="113">-1* AVERAGEIF($BB343:$BB630,"&gt;"&amp;$S632,T343:T630)</f>
        <v>0.3455469231984179</v>
      </c>
      <c r="U634" s="31">
        <f t="shared" si="113"/>
        <v>0.35594590858273323</v>
      </c>
      <c r="V634" s="31">
        <f t="shared" si="113"/>
        <v>0.62277127500698848</v>
      </c>
      <c r="W634" s="31">
        <f t="shared" si="113"/>
        <v>0.63460462101382675</v>
      </c>
      <c r="X634" s="31">
        <f t="shared" si="113"/>
        <v>0.30534297685520484</v>
      </c>
      <c r="Y634" s="31">
        <f t="shared" si="113"/>
        <v>0.51961990499672039</v>
      </c>
      <c r="Z634" s="31" t="str">
        <f t="shared" si="108"/>
        <v>Gain &gt; 0.6</v>
      </c>
      <c r="AA634" s="31">
        <f t="shared" ref="AA634:AF634" si="114">-1* AVERAGEIF($BB343:$BB630,"&gt;"&amp;$S632,AA343:AA630)</f>
        <v>0.76297151410228881</v>
      </c>
      <c r="AB634" s="31">
        <f t="shared" si="114"/>
        <v>0.76833480226574569</v>
      </c>
      <c r="AC634" s="31">
        <f t="shared" si="114"/>
        <v>0.84527242892056287</v>
      </c>
      <c r="AD634" s="31">
        <f t="shared" si="114"/>
        <v>0.84239731091086489</v>
      </c>
      <c r="AE634" s="31">
        <f t="shared" si="114"/>
        <v>0.75693323608384111</v>
      </c>
      <c r="AF634" s="31">
        <f t="shared" si="114"/>
        <v>0.77759935934096558</v>
      </c>
      <c r="AK634" s="31"/>
      <c r="AL634" s="31"/>
      <c r="AM634" s="31"/>
      <c r="AN634" s="31"/>
      <c r="AO634" s="31"/>
    </row>
    <row r="635" spans="6:43" x14ac:dyDescent="0.3">
      <c r="L635" s="31" t="str">
        <f>S635</f>
        <v xml:space="preserve">Gain &gt; 0 </v>
      </c>
      <c r="M635" s="31">
        <f>-1* AVERAGEIF($J343:$J630,"=1",M343:M630)</f>
        <v>-2.5210515334259831E-2</v>
      </c>
      <c r="N635" s="31">
        <f t="shared" ref="N635:R635" si="115">-1* AVERAGEIF($J343:$J630,"=1",N343:N630)</f>
        <v>-3.1642182029520571E-2</v>
      </c>
      <c r="O635" s="31">
        <f t="shared" si="115"/>
        <v>0.39482555514155082</v>
      </c>
      <c r="P635" s="31">
        <f t="shared" si="115"/>
        <v>9.7083922777377971E-2</v>
      </c>
      <c r="Q635" s="31">
        <f t="shared" si="115"/>
        <v>0.18665352745192465</v>
      </c>
      <c r="R635" s="31">
        <f t="shared" si="115"/>
        <v>0.13973173711406181</v>
      </c>
      <c r="S635" s="31" t="s">
        <v>126</v>
      </c>
      <c r="T635" s="31">
        <f>-1* AVERAGEIF($J343:$J630,"=1",T343:T630)</f>
        <v>9.1512102275180807E-2</v>
      </c>
      <c r="U635" s="31">
        <f t="shared" ref="U635:Y635" si="116">-1* AVERAGEIF($J343:$J630,"=1",U343:U630)</f>
        <v>9.2934968297971807E-2</v>
      </c>
      <c r="V635" s="31">
        <f t="shared" si="116"/>
        <v>0.36639927228061359</v>
      </c>
      <c r="W635" s="31">
        <f t="shared" si="116"/>
        <v>6.1511113565925542E-2</v>
      </c>
      <c r="X635" s="31">
        <f t="shared" si="116"/>
        <v>-4.0675037888393412E-2</v>
      </c>
      <c r="Y635" s="31">
        <f t="shared" si="116"/>
        <v>6.8389016559416899E-2</v>
      </c>
      <c r="Z635" s="31" t="str">
        <f t="shared" si="108"/>
        <v xml:space="preserve">Gain &gt; 0 </v>
      </c>
      <c r="AA635" s="31">
        <f>-1* AVERAGEIF($J343:$J630,"=1",AA343:AA630)</f>
        <v>0.6848161071190787</v>
      </c>
      <c r="AB635" s="31">
        <f t="shared" ref="AB635:AF635" si="117">-1* AVERAGEIF($J343:$J630,"=1",AB343:AB630)</f>
        <v>0.68535681712734298</v>
      </c>
      <c r="AC635" s="31">
        <f t="shared" si="117"/>
        <v>0.75944329474421157</v>
      </c>
      <c r="AD635" s="31">
        <f t="shared" si="117"/>
        <v>0.61152397411594128</v>
      </c>
      <c r="AE635" s="31">
        <f t="shared" si="117"/>
        <v>0.64243048135907577</v>
      </c>
      <c r="AF635" s="31">
        <f t="shared" si="117"/>
        <v>0.49972230884331326</v>
      </c>
      <c r="AK635" s="31"/>
      <c r="AL635" s="31"/>
      <c r="AM635" s="31"/>
      <c r="AN635" s="31"/>
      <c r="AO635" s="31"/>
      <c r="AQ635" s="33"/>
    </row>
    <row r="636" spans="6:43" x14ac:dyDescent="0.3">
      <c r="L636" s="31" t="str">
        <f t="shared" ref="L636:L640" si="118">S636</f>
        <v>Gain &lt;= 0</v>
      </c>
      <c r="M636" s="31">
        <f>-1* AVERAGEIF($J343:$J630,"=0",M343:M630)</f>
        <v>-0.38022667666318311</v>
      </c>
      <c r="N636" s="31">
        <f t="shared" ref="N636:R636" si="119">-1* AVERAGEIF($J343:$J630,"=0",N343:N630)</f>
        <v>-0.38850442594895956</v>
      </c>
      <c r="O636" s="31">
        <f t="shared" si="119"/>
        <v>0.21075719489415892</v>
      </c>
      <c r="P636" s="31">
        <f t="shared" si="119"/>
        <v>-0.33499407091052902</v>
      </c>
      <c r="Q636" s="31">
        <f t="shared" si="119"/>
        <v>0.11659811543851734</v>
      </c>
      <c r="R636" s="31">
        <f t="shared" si="119"/>
        <v>-5.9299867409908336</v>
      </c>
      <c r="S636" s="31" t="s">
        <v>127</v>
      </c>
      <c r="T636" s="31">
        <f>-1* AVERAGEIF($J343:$J630,"=0",T343:T630)</f>
        <v>-0.10865440397433399</v>
      </c>
      <c r="U636" s="31">
        <f t="shared" ref="U636:Y636" si="120">-1* AVERAGEIF($J343:$J630,"=0",U343:U630)</f>
        <v>-0.10724951662316549</v>
      </c>
      <c r="V636" s="31">
        <f t="shared" si="120"/>
        <v>0.19924570321864424</v>
      </c>
      <c r="W636" s="31">
        <f t="shared" si="120"/>
        <v>-0.2462383783887398</v>
      </c>
      <c r="X636" s="31">
        <f t="shared" si="120"/>
        <v>-0.20247024616145953</v>
      </c>
      <c r="Y636" s="31">
        <f t="shared" si="120"/>
        <v>-2.3283821015985069</v>
      </c>
      <c r="Z636" s="31" t="str">
        <f t="shared" si="108"/>
        <v>Gain &lt;= 0</v>
      </c>
      <c r="AA636" s="31">
        <f>-1* AVERAGEIF($J343:$J630,"=0",AA343:AA630)</f>
        <v>0.63397483254773257</v>
      </c>
      <c r="AB636" s="31">
        <f t="shared" ref="AB636:AF636" si="121">-1* AVERAGEIF($J343:$J630,"=0",AB343:AB630)</f>
        <v>0.63438077800734505</v>
      </c>
      <c r="AC636" s="31">
        <f t="shared" si="121"/>
        <v>0.69530381617015846</v>
      </c>
      <c r="AD636" s="31">
        <f t="shared" si="121"/>
        <v>0.55086569968678267</v>
      </c>
      <c r="AE636" s="31">
        <f t="shared" si="121"/>
        <v>0.5945053547553899</v>
      </c>
      <c r="AF636" s="31">
        <f t="shared" si="121"/>
        <v>-0.58114902777151844</v>
      </c>
      <c r="AK636" s="31"/>
      <c r="AL636" s="31"/>
      <c r="AM636" s="31"/>
      <c r="AN636" s="31"/>
      <c r="AO636" s="31"/>
      <c r="AQ636" s="33"/>
    </row>
    <row r="637" spans="6:43" x14ac:dyDescent="0.3">
      <c r="G637" s="39"/>
      <c r="H637" s="39"/>
      <c r="I637" s="39"/>
      <c r="J637" s="39"/>
      <c r="K637" s="39"/>
      <c r="L637" s="31" t="str">
        <f t="shared" si="118"/>
        <v>Target; Gain &gt; 0.6</v>
      </c>
      <c r="M637" s="31">
        <f t="shared" ref="M637:R637" si="122">-1* AVERAGEIFS(M343:M630,$H343:$H630,"=1",$BB$343:$BB$630,"&gt;="&amp;$L$632)</f>
        <v>0.40571299404135419</v>
      </c>
      <c r="N637" s="31">
        <f t="shared" si="122"/>
        <v>0.39960659347980532</v>
      </c>
      <c r="O637" s="31">
        <f t="shared" si="122"/>
        <v>0.86503454055792928</v>
      </c>
      <c r="P637" s="31">
        <f t="shared" si="122"/>
        <v>0.79685484285610286</v>
      </c>
      <c r="Q637" s="31">
        <f t="shared" si="122"/>
        <v>0.3605132159334965</v>
      </c>
      <c r="R637" s="31">
        <f t="shared" si="122"/>
        <v>0.80583692574241295</v>
      </c>
      <c r="S637" s="31" t="str">
        <f>"Target; Gain &gt; "&amp;S632</f>
        <v>Target; Gain &gt; 0.6</v>
      </c>
      <c r="T637" s="31">
        <f t="shared" ref="T637:Y637" si="123">-1* AVERAGEIFS(T343:T630,$H343:$H630,"=1",$BB$343:$BB$630,"&gt;="&amp;$L$632)</f>
        <v>0.3455469231984179</v>
      </c>
      <c r="U637" s="31">
        <f t="shared" si="123"/>
        <v>0.35594590858273323</v>
      </c>
      <c r="V637" s="31">
        <f t="shared" si="123"/>
        <v>0.62277127500698848</v>
      </c>
      <c r="W637" s="31">
        <f t="shared" si="123"/>
        <v>0.63460462101382675</v>
      </c>
      <c r="X637" s="31">
        <f t="shared" si="123"/>
        <v>0.30534297685520484</v>
      </c>
      <c r="Y637" s="31">
        <f t="shared" si="123"/>
        <v>0.51961990499672039</v>
      </c>
      <c r="Z637" s="31" t="str">
        <f t="shared" si="108"/>
        <v>Target; Gain &gt; 0.6</v>
      </c>
      <c r="AA637" s="31">
        <f t="shared" ref="AA637:AF637" si="124">-1* AVERAGEIFS(AA343:AA630,$H343:$H630,"=1",$BB$343:$BB$630,"&gt;="&amp;$L$632)</f>
        <v>0.76297151410228881</v>
      </c>
      <c r="AB637" s="31">
        <f t="shared" si="124"/>
        <v>0.76833480226574569</v>
      </c>
      <c r="AC637" s="31">
        <f t="shared" si="124"/>
        <v>0.84527242892056287</v>
      </c>
      <c r="AD637" s="31">
        <f t="shared" si="124"/>
        <v>0.84239731091086489</v>
      </c>
      <c r="AE637" s="31">
        <f t="shared" si="124"/>
        <v>0.75693323608384111</v>
      </c>
      <c r="AF637" s="31">
        <f t="shared" si="124"/>
        <v>0.77759935934096558</v>
      </c>
      <c r="AK637" s="31"/>
    </row>
    <row r="638" spans="6:43" x14ac:dyDescent="0.3">
      <c r="G638" s="39"/>
      <c r="H638" s="39"/>
      <c r="I638" s="39"/>
      <c r="J638" s="39"/>
      <c r="K638" s="39"/>
      <c r="L638" s="31" t="str">
        <f t="shared" si="118"/>
        <v>Target (or sym)</v>
      </c>
      <c r="M638" s="31">
        <f>-1* AVERAGEIFS(M343:M630,$H343:$H630,"=1")</f>
        <v>-4.543280978859697E-2</v>
      </c>
      <c r="N638" s="31">
        <f t="shared" ref="N638:R638" si="125">-1* AVERAGEIFS(N343:N630,$H343:$H630,"=1")</f>
        <v>-5.1027287746848858E-2</v>
      </c>
      <c r="O638" s="31">
        <f t="shared" si="125"/>
        <v>0.37376510128620316</v>
      </c>
      <c r="P638" s="31">
        <f t="shared" si="125"/>
        <v>0.35741831397406182</v>
      </c>
      <c r="Q638" s="31">
        <f t="shared" si="125"/>
        <v>0.17282093625966027</v>
      </c>
      <c r="R638" s="31">
        <f t="shared" si="125"/>
        <v>-16.21081364331781</v>
      </c>
      <c r="S638" s="31" t="s">
        <v>128</v>
      </c>
      <c r="T638" s="31">
        <f>-1* AVERAGEIFS(T343:T630,$H343:$H630,"=1")</f>
        <v>2.4606394541388694E-2</v>
      </c>
      <c r="U638" s="31">
        <f t="shared" ref="U638:Y638" si="126">-1* AVERAGEIFS(U343:U630,$H343:$H630,"=1")</f>
        <v>2.8087553880428308E-2</v>
      </c>
      <c r="V638" s="31">
        <f t="shared" si="126"/>
        <v>0.25036223332703417</v>
      </c>
      <c r="W638" s="31">
        <f t="shared" si="126"/>
        <v>8.8055338017543588E-2</v>
      </c>
      <c r="X638" s="31">
        <f t="shared" si="126"/>
        <v>-9.7087758629357535E-2</v>
      </c>
      <c r="Y638" s="31">
        <f t="shared" si="126"/>
        <v>-5.5952267263237525</v>
      </c>
      <c r="Z638" s="31" t="str">
        <f t="shared" si="108"/>
        <v>Target (or sym)</v>
      </c>
      <c r="AA638" s="31">
        <f>-1* AVERAGEIFS(AA343:AA630,$H343:$H630,"=1")</f>
        <v>0.66118813893991424</v>
      </c>
      <c r="AB638" s="31">
        <f t="shared" ref="AB638:AF638" si="127">-1* AVERAGEIFS(AB343:AB630,$H343:$H630,"=1")</f>
        <v>0.66412303236994941</v>
      </c>
      <c r="AC638" s="31">
        <f t="shared" si="127"/>
        <v>0.71135294805745519</v>
      </c>
      <c r="AD638" s="31">
        <f t="shared" si="127"/>
        <v>0.5782123840807929</v>
      </c>
      <c r="AE638" s="31">
        <f t="shared" si="127"/>
        <v>0.62190326006639984</v>
      </c>
      <c r="AF638" s="31">
        <f t="shared" si="127"/>
        <v>-1.8525701559673791</v>
      </c>
      <c r="AK638" s="31"/>
    </row>
    <row r="639" spans="6:43" x14ac:dyDescent="0.3">
      <c r="G639" s="39"/>
      <c r="H639" s="39"/>
      <c r="I639" s="39"/>
      <c r="J639" s="39"/>
      <c r="K639" s="39"/>
      <c r="L639" s="31" t="str">
        <f t="shared" si="118"/>
        <v>Target (or sym); Gain &gt; 0</v>
      </c>
      <c r="M639" s="31">
        <f>-1* AVERAGEIFS(M343:M630,$H343:$H630,"=1",$J343:$J630,"=1")</f>
        <v>0.30290964516366858</v>
      </c>
      <c r="N639" s="31">
        <f t="shared" ref="N639:R639" si="128">-1* AVERAGEIFS(N343:N630,$H343:$H630,"=1",$J343:$J630,"=1")</f>
        <v>0.29756664086703799</v>
      </c>
      <c r="O639" s="31">
        <f t="shared" si="128"/>
        <v>0.58155284751764802</v>
      </c>
      <c r="P639" s="31">
        <f t="shared" si="128"/>
        <v>0.59729003691562521</v>
      </c>
      <c r="Q639" s="31">
        <f t="shared" si="128"/>
        <v>0.20852057468156149</v>
      </c>
      <c r="R639" s="31">
        <f t="shared" si="128"/>
        <v>0.77029626562325326</v>
      </c>
      <c r="S639" s="31" t="s">
        <v>129</v>
      </c>
      <c r="T639" s="31">
        <f>-1* AVERAGEIFS(T343:T630,$H343:$H630,"=1",$J343:$J630,"=1")</f>
        <v>0.22220670806036133</v>
      </c>
      <c r="U639" s="31">
        <f t="shared" ref="U639:Y639" si="129">-1* AVERAGEIFS(U343:U630,$H343:$H630,"=1",$J343:$J630,"=1")</f>
        <v>0.22801211194730198</v>
      </c>
      <c r="V639" s="31">
        <f t="shared" si="129"/>
        <v>0.41024717591755194</v>
      </c>
      <c r="W639" s="31">
        <f t="shared" si="129"/>
        <v>0.2432107010107338</v>
      </c>
      <c r="X639" s="31">
        <f t="shared" si="129"/>
        <v>2.8282286429172729E-2</v>
      </c>
      <c r="Y639" s="31">
        <f t="shared" si="129"/>
        <v>0.50840969957049331</v>
      </c>
      <c r="Z639" s="31" t="str">
        <f t="shared" si="108"/>
        <v>Target (or sym); Gain &gt; 0</v>
      </c>
      <c r="AA639" s="31">
        <f>-1* AVERAGEIFS(AA343:AA630,$H343:$H630,"=1",$J343:$J630,"=1")</f>
        <v>0.6926633070618311</v>
      </c>
      <c r="AB639" s="31">
        <f t="shared" ref="AB639:AF639" si="130">-1* AVERAGEIFS(AB343:AB630,$H343:$H630,"=1",$J343:$J630,"=1")</f>
        <v>0.69654396734257384</v>
      </c>
      <c r="AC639" s="31">
        <f t="shared" si="130"/>
        <v>0.74785330687660256</v>
      </c>
      <c r="AD639" s="31">
        <f t="shared" si="130"/>
        <v>0.57385932127035444</v>
      </c>
      <c r="AE639" s="31">
        <f t="shared" si="130"/>
        <v>0.63352151991660277</v>
      </c>
      <c r="AF639" s="31">
        <f t="shared" si="130"/>
        <v>0.73483191524027458</v>
      </c>
      <c r="AK639" s="31"/>
    </row>
    <row r="640" spans="6:43" x14ac:dyDescent="0.3">
      <c r="G640" s="39"/>
      <c r="H640" s="39"/>
      <c r="I640" s="39"/>
      <c r="J640" s="39"/>
      <c r="K640" s="39"/>
      <c r="L640" s="31" t="str">
        <f t="shared" si="118"/>
        <v>Target (or sym); Gain &lt;= 0</v>
      </c>
      <c r="M640" s="31">
        <f>-1* AVERAGEIFS(M343:M630,$H343:$H630,"=1",$J343:$J630,"=0")</f>
        <v>-1.438802629597659</v>
      </c>
      <c r="N640" s="31">
        <f t="shared" ref="N640:R640" si="131">-1* AVERAGEIFS(N343:N630,$H343:$H630,"=1",$J343:$J630,"=0")</f>
        <v>-1.4454030022023963</v>
      </c>
      <c r="O640" s="31">
        <f t="shared" si="131"/>
        <v>-0.45738588363957638</v>
      </c>
      <c r="P640" s="31">
        <f t="shared" si="131"/>
        <v>-0.60206857779219169</v>
      </c>
      <c r="Q640" s="31">
        <f t="shared" si="131"/>
        <v>3.0022382572055341E-2</v>
      </c>
      <c r="R640" s="31">
        <f t="shared" si="131"/>
        <v>-84.135253279082065</v>
      </c>
      <c r="S640" s="31" t="s">
        <v>130</v>
      </c>
      <c r="T640" s="31">
        <f>-1* AVERAGEIFS(T343:T630,$H343:$H630,"=1",$J343:$J630,"=0")</f>
        <v>-0.76579485953450188</v>
      </c>
      <c r="U640" s="31">
        <f t="shared" ref="U640:Y640" si="132">-1* AVERAGEIFS(U343:U630,$H343:$H630,"=1",$J343:$J630,"=0")</f>
        <v>-0.77161067838706621</v>
      </c>
      <c r="V640" s="31">
        <f t="shared" si="132"/>
        <v>-0.38917753703503727</v>
      </c>
      <c r="W640" s="31">
        <f t="shared" si="132"/>
        <v>-0.53256611395521714</v>
      </c>
      <c r="X640" s="31">
        <f t="shared" si="132"/>
        <v>-0.59856793886347859</v>
      </c>
      <c r="Y640" s="31">
        <f t="shared" si="132"/>
        <v>-30.009772429900735</v>
      </c>
      <c r="Z640" s="31" t="str">
        <f t="shared" si="108"/>
        <v>Target (or sym); Gain &lt;= 0</v>
      </c>
      <c r="AA640" s="31">
        <f>-1* AVERAGEIFS(AA343:AA630,$H343:$H630,"=1",$J343:$J630,"=0")</f>
        <v>0.53528746645224667</v>
      </c>
      <c r="AB640" s="31">
        <f t="shared" ref="AB640:AF640" si="133">-1* AVERAGEIFS(AB343:AB630,$H343:$H630,"=1",$J343:$J630,"=0")</f>
        <v>0.53443929247945188</v>
      </c>
      <c r="AC640" s="31">
        <f t="shared" si="133"/>
        <v>0.56535151278086515</v>
      </c>
      <c r="AD640" s="31">
        <f t="shared" si="133"/>
        <v>0.59562463532254628</v>
      </c>
      <c r="AE640" s="31">
        <f t="shared" si="133"/>
        <v>0.57543022066558769</v>
      </c>
      <c r="AF640" s="31">
        <f t="shared" si="133"/>
        <v>-12.202178440797995</v>
      </c>
      <c r="AK640" s="31"/>
    </row>
    <row r="641" spans="1:52" x14ac:dyDescent="0.3">
      <c r="G641" s="39"/>
      <c r="H641" s="39"/>
      <c r="I641" s="39"/>
      <c r="J641" s="39"/>
      <c r="K641" s="39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K641" s="31"/>
    </row>
    <row r="642" spans="1:52" x14ac:dyDescent="0.3">
      <c r="G642" s="39"/>
      <c r="H642" s="39"/>
      <c r="I642" s="39"/>
      <c r="J642" s="39"/>
      <c r="K642" s="27" t="s">
        <v>104</v>
      </c>
      <c r="L642" s="39">
        <f>S642</f>
        <v>0.6</v>
      </c>
      <c r="M642" s="24" t="s">
        <v>7</v>
      </c>
      <c r="N642" s="24" t="s">
        <v>8</v>
      </c>
      <c r="O642" s="24" t="s">
        <v>9</v>
      </c>
      <c r="P642" s="24" t="s">
        <v>10</v>
      </c>
      <c r="Q642" s="24" t="s">
        <v>11</v>
      </c>
      <c r="R642" s="24" t="s">
        <v>12</v>
      </c>
      <c r="S642" s="30">
        <f>X292</f>
        <v>0.6</v>
      </c>
      <c r="T642" s="24" t="s">
        <v>7</v>
      </c>
      <c r="U642" s="24" t="s">
        <v>8</v>
      </c>
      <c r="V642" s="24" t="s">
        <v>9</v>
      </c>
      <c r="W642" s="24" t="s">
        <v>10</v>
      </c>
      <c r="X642" s="24" t="s">
        <v>11</v>
      </c>
      <c r="Y642" s="40" t="s">
        <v>12</v>
      </c>
      <c r="Z642" s="39">
        <f t="shared" ref="Z642:Z650" si="134">S642</f>
        <v>0.6</v>
      </c>
      <c r="AA642" s="24" t="s">
        <v>7</v>
      </c>
      <c r="AB642" s="24" t="s">
        <v>8</v>
      </c>
      <c r="AC642" s="24" t="s">
        <v>9</v>
      </c>
      <c r="AD642" s="24" t="s">
        <v>10</v>
      </c>
      <c r="AE642" s="24" t="s">
        <v>11</v>
      </c>
      <c r="AF642" s="40" t="s">
        <v>12</v>
      </c>
      <c r="AK642" s="39"/>
      <c r="AL642" s="39"/>
      <c r="AM642" s="39"/>
      <c r="AN642" s="39"/>
      <c r="AO642" s="39"/>
    </row>
    <row r="643" spans="1:52" x14ac:dyDescent="0.3">
      <c r="G643" s="31"/>
      <c r="H643" s="31"/>
      <c r="I643" s="31"/>
      <c r="J643" s="31"/>
      <c r="K643" s="31"/>
      <c r="L643" s="31" t="str">
        <f>S643</f>
        <v>ALL</v>
      </c>
      <c r="M643" s="31">
        <f>-1 *MEDIAN(M343:M630)</f>
        <v>0.16134442155289117</v>
      </c>
      <c r="N643" s="31">
        <f t="shared" ref="N643:R643" si="135">-1 *MEDIAN(N343:N630)</f>
        <v>0.15540518807621118</v>
      </c>
      <c r="O643" s="31">
        <f t="shared" si="135"/>
        <v>0.50577097344034938</v>
      </c>
      <c r="P643" s="31">
        <f t="shared" si="135"/>
        <v>0.43602245093165892</v>
      </c>
      <c r="Q643" s="31">
        <f t="shared" si="135"/>
        <v>0.14487513554092918</v>
      </c>
      <c r="R643" s="31">
        <f t="shared" si="135"/>
        <v>0.57667344664973896</v>
      </c>
      <c r="S643" s="31" t="s">
        <v>98</v>
      </c>
      <c r="T643" s="31">
        <f>-1 *MEDIAN(T343:T630)</f>
        <v>0.18350686132567418</v>
      </c>
      <c r="U643" s="31">
        <f t="shared" ref="U643:Y643" si="136">-1 *MEDIAN(U343:U630)</f>
        <v>0.18548258204288975</v>
      </c>
      <c r="V643" s="31">
        <f t="shared" si="136"/>
        <v>0.42125699832638852</v>
      </c>
      <c r="W643" s="31">
        <f t="shared" si="136"/>
        <v>0.27386310657479895</v>
      </c>
      <c r="X643" s="31">
        <f t="shared" si="136"/>
        <v>-8.8354633060883425E-2</v>
      </c>
      <c r="Y643" s="31">
        <f t="shared" si="136"/>
        <v>0.25519588698501972</v>
      </c>
      <c r="Z643" s="31" t="str">
        <f t="shared" si="134"/>
        <v>ALL</v>
      </c>
      <c r="AA643" s="31">
        <f>-1 *MEDIAN(AA343:AA630)</f>
        <v>0.7049404365095282</v>
      </c>
      <c r="AB643" s="31">
        <f t="shared" ref="AB643:AF643" si="137">-1 *MEDIAN(AB343:AB630)</f>
        <v>0.70495210747453851</v>
      </c>
      <c r="AC643" s="31">
        <f t="shared" si="137"/>
        <v>0.7787263638485219</v>
      </c>
      <c r="AD643" s="31">
        <f t="shared" si="137"/>
        <v>0.75186574176172183</v>
      </c>
      <c r="AE643" s="31">
        <f t="shared" si="137"/>
        <v>0.60853428914636498</v>
      </c>
      <c r="AF643" s="31">
        <f t="shared" si="137"/>
        <v>0.59053419189537038</v>
      </c>
      <c r="AK643" s="31"/>
      <c r="AL643" s="31"/>
      <c r="AM643" s="31"/>
      <c r="AN643" s="31"/>
      <c r="AO643" s="31"/>
    </row>
    <row r="644" spans="1:52" x14ac:dyDescent="0.3">
      <c r="G644" s="31"/>
      <c r="H644" s="31"/>
      <c r="I644" s="31"/>
      <c r="J644" s="31"/>
      <c r="K644" s="31"/>
      <c r="L644" s="31" t="str">
        <f>S644</f>
        <v>Gain &gt; 0.6</v>
      </c>
      <c r="M644" s="31" cm="1">
        <f t="array" ref="M644">-1* MEDIAN(_xlfn._xlws.FILTER(M343:M630, $BB343:$BB630 &gt; $S632))</f>
        <v>0.40571299404135419</v>
      </c>
      <c r="N644" s="31" cm="1">
        <f t="array" ref="N644">-1* MEDIAN(_xlfn._xlws.FILTER(N343:N630, $BB343:$BB630 &gt; $S632))</f>
        <v>0.39960659347980532</v>
      </c>
      <c r="O644" s="31" cm="1">
        <f t="array" ref="O644">-1* MEDIAN(_xlfn._xlws.FILTER(O343:O630, $BB343:$BB630 &gt; $S632))</f>
        <v>0.86503454055792928</v>
      </c>
      <c r="P644" s="31" cm="1">
        <f t="array" ref="P644">-1* MEDIAN(_xlfn._xlws.FILTER(P343:P630, $BB343:$BB630 &gt; $S632))</f>
        <v>0.79685484285610286</v>
      </c>
      <c r="Q644" s="31" cm="1">
        <f t="array" ref="Q644">-1* MEDIAN(_xlfn._xlws.FILTER(Q343:Q630, $BB343:$BB630 &gt; $S632))</f>
        <v>0.3605132159334965</v>
      </c>
      <c r="R644" s="31" cm="1">
        <f t="array" ref="R644">-1* MEDIAN(_xlfn._xlws.FILTER(R343:R630, $BB343:$BB630 &gt; $S632))</f>
        <v>0.80583692574241295</v>
      </c>
      <c r="S644" s="31" t="str">
        <f>"Gain &gt; "&amp;S642</f>
        <v>Gain &gt; 0.6</v>
      </c>
      <c r="T644" s="31" cm="1">
        <f t="array" ref="T644">-1* MEDIAN(_xlfn._xlws.FILTER(T343:T630, $BB343:$BB630 &gt; $S632))</f>
        <v>0.3455469231984179</v>
      </c>
      <c r="U644" s="31" cm="1">
        <f t="array" ref="U644">-1* MEDIAN(_xlfn._xlws.FILTER(U343:U630, $BB343:$BB630 &gt; $S632))</f>
        <v>0.35594590858273323</v>
      </c>
      <c r="V644" s="31" cm="1">
        <f t="array" ref="V644">-1* MEDIAN(_xlfn._xlws.FILTER(V343:V630, $BB343:$BB630 &gt; $S632))</f>
        <v>0.62277127500698848</v>
      </c>
      <c r="W644" s="31" cm="1">
        <f t="array" ref="W644">-1* MEDIAN(_xlfn._xlws.FILTER(W343:W630, $BB343:$BB630 &gt; $S632))</f>
        <v>0.63460462101382675</v>
      </c>
      <c r="X644" s="31" cm="1">
        <f t="array" ref="X644">-1* MEDIAN(_xlfn._xlws.FILTER(X343:X630, $BB343:$BB630 &gt; $S632))</f>
        <v>0.30534297685520484</v>
      </c>
      <c r="Y644" s="31" cm="1">
        <f t="array" ref="Y644">-1* MEDIAN(_xlfn._xlws.FILTER(Y343:Y630, $BB343:$BB630 &gt; $S632))</f>
        <v>0.51961990499672039</v>
      </c>
      <c r="Z644" s="31" t="str">
        <f t="shared" si="134"/>
        <v>Gain &gt; 0.6</v>
      </c>
      <c r="AA644" s="31" cm="1">
        <f t="array" ref="AA644">-1* MEDIAN(_xlfn._xlws.FILTER(AA343:AA630, $BB343:$BB630 &gt; $S632))</f>
        <v>0.76297151410228881</v>
      </c>
      <c r="AB644" s="31" cm="1">
        <f t="array" ref="AB644">-1* MEDIAN(_xlfn._xlws.FILTER(AB343:AB630, $BB343:$BB630 &gt; $S632))</f>
        <v>0.76833480226574569</v>
      </c>
      <c r="AC644" s="31" cm="1">
        <f t="array" ref="AC644">-1* MEDIAN(_xlfn._xlws.FILTER(AC343:AC630, $BB343:$BB630 &gt; $S632))</f>
        <v>0.84527242892056287</v>
      </c>
      <c r="AD644" s="31" cm="1">
        <f t="array" ref="AD644">-1* MEDIAN(_xlfn._xlws.FILTER(AD343:AD630, $BB343:$BB630 &gt; $S632))</f>
        <v>0.84239731091086489</v>
      </c>
      <c r="AE644" s="31" cm="1">
        <f t="array" ref="AE644">-1* MEDIAN(_xlfn._xlws.FILTER(AE343:AE630, $BB343:$BB630 &gt; $S632))</f>
        <v>0.75693323608384111</v>
      </c>
      <c r="AF644" s="31" cm="1">
        <f t="array" ref="AF644">-1* MEDIAN(_xlfn._xlws.FILTER(AF343:AF630, $BB343:$BB630 &gt; $S632))</f>
        <v>0.77759935934096558</v>
      </c>
      <c r="AK644" s="31"/>
      <c r="AL644" s="31"/>
      <c r="AM644" s="31"/>
      <c r="AN644" s="31"/>
      <c r="AO644" s="31"/>
    </row>
    <row r="645" spans="1:52" x14ac:dyDescent="0.3">
      <c r="L645" s="31" t="str">
        <f>S645</f>
        <v xml:space="preserve">Gain &gt; 0 </v>
      </c>
      <c r="M645" s="31" cm="1">
        <f t="array" ref="M645">-1* MEDIAN(_xlfn._xlws.FILTER(M343:M630, $J343:$J630 = 1))</f>
        <v>0.20541636726657064</v>
      </c>
      <c r="N645" s="31" cm="1">
        <f t="array" ref="N645">-1* MEDIAN(_xlfn._xlws.FILTER(N343:N630, $J343:$J630 = 1))</f>
        <v>0.19196540481633495</v>
      </c>
      <c r="O645" s="31" cm="1">
        <f t="array" ref="O645">-1* MEDIAN(_xlfn._xlws.FILTER(O343:O630, $J343:$J630 = 1))</f>
        <v>0.67208796738235455</v>
      </c>
      <c r="P645" s="31" cm="1">
        <f t="array" ref="P645">-1* MEDIAN(_xlfn._xlws.FILTER(P343:P630, $J343:$J630 = 1))</f>
        <v>0.61649314832800528</v>
      </c>
      <c r="Q645" s="31" cm="1">
        <f t="array" ref="Q645">-1* MEDIAN(_xlfn._xlws.FILTER(Q343:Q630, $J343:$J630 = 1))</f>
        <v>0.2017103939845955</v>
      </c>
      <c r="R645" s="31" cm="1">
        <f t="array" ref="R645">-1* MEDIAN(_xlfn._xlws.FILTER(R343:R630, $J343:$J630 = 1))</f>
        <v>0.67423756023521353</v>
      </c>
      <c r="S645" s="31" t="s">
        <v>126</v>
      </c>
      <c r="T645" s="31" cm="1">
        <f t="array" ref="T645">-1* MEDIAN(_xlfn._xlws.FILTER(T343:T630, $J343:$J630 = 1))</f>
        <v>0.1907523432804494</v>
      </c>
      <c r="U645" s="31" cm="1">
        <f t="array" ref="U645">-1* MEDIAN(_xlfn._xlws.FILTER(U343:U630, $J343:$J630 = 1))</f>
        <v>0.19708122304891651</v>
      </c>
      <c r="V645" s="31" cm="1">
        <f t="array" ref="V645">-1* MEDIAN(_xlfn._xlws.FILTER(V343:V630, $J343:$J630 = 1))</f>
        <v>0.49396194409723304</v>
      </c>
      <c r="W645" s="31" cm="1">
        <f t="array" ref="W645">-1* MEDIAN(_xlfn._xlws.FILTER(W343:W630, $J343:$J630 = 1))</f>
        <v>0.47060453851488571</v>
      </c>
      <c r="X645" s="31" cm="1">
        <f t="array" ref="X645">-1* MEDIAN(_xlfn._xlws.FILTER(X343:X630, $J343:$J630 = 1))</f>
        <v>-6.0329436923008319E-3</v>
      </c>
      <c r="Y645" s="31" cm="1">
        <f t="array" ref="Y645">-1* MEDIAN(_xlfn._xlws.FILTER(Y343:Y630, $J343:$J630 = 1))</f>
        <v>0.38753913366153125</v>
      </c>
      <c r="Z645" s="31" t="str">
        <f t="shared" si="134"/>
        <v xml:space="preserve">Gain &gt; 0 </v>
      </c>
      <c r="AA645" s="31" cm="1">
        <f t="array" ref="AA645">-1* MEDIAN(_xlfn._xlws.FILTER(AA343:AA630, $J343:$J630 = 1))</f>
        <v>0.73201550794337333</v>
      </c>
      <c r="AB645" s="31" cm="1">
        <f t="array" ref="AB645">-1* MEDIAN(_xlfn._xlws.FILTER(AB343:AB630, $J343:$J630 = 1))</f>
        <v>0.72961043056878228</v>
      </c>
      <c r="AC645" s="31" cm="1">
        <f t="array" ref="AC645">-1* MEDIAN(_xlfn._xlws.FILTER(AC343:AC630, $J343:$J630 = 1))</f>
        <v>0.81087567480384515</v>
      </c>
      <c r="AD645" s="31" cm="1">
        <f t="array" ref="AD645">-1* MEDIAN(_xlfn._xlws.FILTER(AD343:AD630, $J343:$J630 = 1))</f>
        <v>0.79392569877949115</v>
      </c>
      <c r="AE645" s="31" cm="1">
        <f t="array" ref="AE645">-1* MEDIAN(_xlfn._xlws.FILTER(AE343:AE630, $J343:$J630 = 1))</f>
        <v>0.65564050201389557</v>
      </c>
      <c r="AF645" s="31" cm="1">
        <f t="array" ref="AF645">-1* MEDIAN(_xlfn._xlws.FILTER(AF343:AF630, $J343:$J630 = 1))</f>
        <v>0.68138631589512544</v>
      </c>
      <c r="AK645" s="31"/>
      <c r="AL645" s="31"/>
      <c r="AM645" s="31"/>
      <c r="AN645" s="31"/>
      <c r="AO645" s="31"/>
      <c r="AQ645" s="33"/>
    </row>
    <row r="646" spans="1:52" x14ac:dyDescent="0.3">
      <c r="L646" s="31" t="str">
        <f t="shared" ref="L646:L650" si="138">S646</f>
        <v>Gain &lt;= 0</v>
      </c>
      <c r="M646" s="31" cm="1">
        <f t="array" ref="M646">-1* MEDIAN(_xlfn._xlws.FILTER(M343:M630, $J343:$J630 = 0))</f>
        <v>-4.2745425921411617E-3</v>
      </c>
      <c r="N646" s="31" cm="1">
        <f t="array" ref="N646">-1* MEDIAN(_xlfn._xlws.FILTER(N343:N630, $J343:$J630 = 0))</f>
        <v>-8.8750554123748354E-3</v>
      </c>
      <c r="O646" s="31" cm="1">
        <f t="array" ref="O646">-1* MEDIAN(_xlfn._xlws.FILTER(O343:O630, $J343:$J630 = 0))</f>
        <v>0.30734314257764062</v>
      </c>
      <c r="P646" s="31" cm="1">
        <f t="array" ref="P646">-1* MEDIAN(_xlfn._xlws.FILTER(P343:P630, $J343:$J630 = 0))</f>
        <v>3.2584611414683815E-2</v>
      </c>
      <c r="Q646" s="31" cm="1">
        <f t="array" ref="Q646">-1* MEDIAN(_xlfn._xlws.FILTER(Q343:Q630, $J343:$J630 = 0))</f>
        <v>7.8734972224245872E-2</v>
      </c>
      <c r="R646" s="31" cm="1">
        <f t="array" ref="R646">-1* MEDIAN(_xlfn._xlws.FILTER(R343:R630, $J343:$J630 = 0))</f>
        <v>0.36706619371744609</v>
      </c>
      <c r="S646" s="31" t="s">
        <v>127</v>
      </c>
      <c r="T646" s="31" cm="1">
        <f t="array" ref="T646">-1* MEDIAN(_xlfn._xlws.FILTER(T343:T630, $J343:$J630 = 0))</f>
        <v>9.1291780777998002E-2</v>
      </c>
      <c r="U646" s="31" cm="1">
        <f t="array" ref="U646">-1* MEDIAN(_xlfn._xlws.FILTER(U343:U630, $J343:$J630 = 0))</f>
        <v>9.5404186193178947E-2</v>
      </c>
      <c r="V646" s="31" cm="1">
        <f t="array" ref="V646">-1* MEDIAN(_xlfn._xlws.FILTER(V343:V630, $J343:$J630 = 0))</f>
        <v>0.31057228533075293</v>
      </c>
      <c r="W646" s="31" cm="1">
        <f t="array" ref="W646">-1* MEDIAN(_xlfn._xlws.FILTER(W343:W630, $J343:$J630 = 0))</f>
        <v>6.3286544200184952E-2</v>
      </c>
      <c r="X646" s="31" cm="1">
        <f t="array" ref="X646">-1* MEDIAN(_xlfn._xlws.FILTER(X343:X630, $J343:$J630 = 0))</f>
        <v>-0.25244929730232329</v>
      </c>
      <c r="Y646" s="31" cm="1">
        <f t="array" ref="Y646">-1* MEDIAN(_xlfn._xlws.FILTER(Y343:Y630, $J343:$J630 = 0))</f>
        <v>-1.922959784636261E-2</v>
      </c>
      <c r="Z646" s="31" t="str">
        <f t="shared" si="134"/>
        <v>Gain &lt;= 0</v>
      </c>
      <c r="AA646" s="31" cm="1">
        <f t="array" ref="AA646">-1* MEDIAN(_xlfn._xlws.FILTER(AA343:AA630, $J343:$J630 = 0))</f>
        <v>0.67633772249134061</v>
      </c>
      <c r="AB646" s="31" cm="1">
        <f t="array" ref="AB646">-1* MEDIAN(_xlfn._xlws.FILTER(AB343:AB630, $J343:$J630 = 0))</f>
        <v>0.67671318417982529</v>
      </c>
      <c r="AC646" s="31" cm="1">
        <f t="array" ref="AC646">-1* MEDIAN(_xlfn._xlws.FILTER(AC343:AC630, $J343:$J630 = 0))</f>
        <v>0.72708232695198194</v>
      </c>
      <c r="AD646" s="31" cm="1">
        <f t="array" ref="AD646">-1* MEDIAN(_xlfn._xlws.FILTER(AD343:AD630, $J343:$J630 = 0))</f>
        <v>0.68001314823029579</v>
      </c>
      <c r="AE646" s="31" cm="1">
        <f t="array" ref="AE646">-1* MEDIAN(_xlfn._xlws.FILTER(AE343:AE630, $J343:$J630 = 0))</f>
        <v>0.58005216128511994</v>
      </c>
      <c r="AF646" s="31" cm="1">
        <f t="array" ref="AF646">-1* MEDIAN(_xlfn._xlws.FILTER(AF343:AF630, $J343:$J630 = 0))</f>
        <v>0.45371388136451141</v>
      </c>
      <c r="AK646" s="31"/>
      <c r="AL646" s="31"/>
      <c r="AM646" s="31"/>
      <c r="AN646" s="31"/>
      <c r="AO646" s="31"/>
      <c r="AQ646" s="33"/>
    </row>
    <row r="647" spans="1:52" x14ac:dyDescent="0.3">
      <c r="G647" s="39"/>
      <c r="H647" s="39"/>
      <c r="I647" s="39"/>
      <c r="J647" s="39"/>
      <c r="K647" s="39"/>
      <c r="L647" s="31" t="str">
        <f t="shared" si="138"/>
        <v>Target; Gain &gt; 0.6</v>
      </c>
      <c r="M647" s="31" cm="1">
        <f t="array" ref="M647">-1* MEDIAN(_xlfn._xlws.FILTER(M343:M630, ($H$343:$H$630=1)*($BB$343:$BB$630&gt;=$L$632)))</f>
        <v>0.40571299404135419</v>
      </c>
      <c r="N647" s="31" cm="1">
        <f t="array" ref="N647">-1* MEDIAN(_xlfn._xlws.FILTER(N343:N630, ($H$343:$H$630=1)*($BB$343:$BB$630&gt;=$L$632)))</f>
        <v>0.39960659347980532</v>
      </c>
      <c r="O647" s="31" cm="1">
        <f t="array" ref="O647">-1* MEDIAN(_xlfn._xlws.FILTER(O343:O630, ($H$343:$H$630=1)*($BB$343:$BB$630&gt;=$L$632)))</f>
        <v>0.86503454055792928</v>
      </c>
      <c r="P647" s="31" cm="1">
        <f t="array" ref="P647">-1* MEDIAN(_xlfn._xlws.FILTER(P343:P630, ($H$343:$H$630=1)*($BB$343:$BB$630&gt;=$L$632)))</f>
        <v>0.79685484285610286</v>
      </c>
      <c r="Q647" s="31" cm="1">
        <f t="array" ref="Q647">-1* MEDIAN(_xlfn._xlws.FILTER(Q343:Q630, ($H$343:$H$630=1)*($BB$343:$BB$630&gt;=$L$632)))</f>
        <v>0.3605132159334965</v>
      </c>
      <c r="R647" s="31" cm="1">
        <f t="array" ref="R647">-1* MEDIAN(_xlfn._xlws.FILTER(R343:R630, ($H$343:$H$630=1)*($BB$343:$BB$630&gt;=$L$632)))</f>
        <v>0.80583692574241295</v>
      </c>
      <c r="S647" s="31" t="str">
        <f>"Target; Gain &gt; "&amp;S642</f>
        <v>Target; Gain &gt; 0.6</v>
      </c>
      <c r="T647" s="31" cm="1">
        <f t="array" ref="T647">-1* MEDIAN(_xlfn._xlws.FILTER(T343:T630, ($H$343:$H$630=1)*($BB$343:$BB$630&gt;=$L$632)))</f>
        <v>0.3455469231984179</v>
      </c>
      <c r="U647" s="31" cm="1">
        <f t="array" ref="U647">-1* MEDIAN(_xlfn._xlws.FILTER(U343:U630, ($H$343:$H$630=1)*($BB$343:$BB$630&gt;=$L$632)))</f>
        <v>0.35594590858273323</v>
      </c>
      <c r="V647" s="31" cm="1">
        <f t="array" ref="V647">-1* MEDIAN(_xlfn._xlws.FILTER(V343:V630, ($H$343:$H$630=1)*($BB$343:$BB$630&gt;=$L$632)))</f>
        <v>0.62277127500698848</v>
      </c>
      <c r="W647" s="31" cm="1">
        <f t="array" ref="W647">-1* MEDIAN(_xlfn._xlws.FILTER(W343:W630, ($H$343:$H$630=1)*($BB$343:$BB$630&gt;=$L$632)))</f>
        <v>0.63460462101382675</v>
      </c>
      <c r="X647" s="31" cm="1">
        <f t="array" ref="X647">-1* MEDIAN(_xlfn._xlws.FILTER(X343:X630, ($H$343:$H$630=1)*($BB$343:$BB$630&gt;=$L$632)))</f>
        <v>0.30534297685520484</v>
      </c>
      <c r="Y647" s="31" cm="1">
        <f t="array" ref="Y647">-1* MEDIAN(_xlfn._xlws.FILTER(Y343:Y630, ($H$343:$H$630=1)*($BB$343:$BB$630&gt;=$L$632)))</f>
        <v>0.51961990499672039</v>
      </c>
      <c r="Z647" s="31" t="str">
        <f t="shared" si="134"/>
        <v>Target; Gain &gt; 0.6</v>
      </c>
      <c r="AA647" s="31" cm="1">
        <f t="array" ref="AA647">-1* MEDIAN(_xlfn._xlws.FILTER(AA343:AA630, ($H$343:$H$630=1)*($BB$343:$BB$630&gt;=$L$632)))</f>
        <v>0.76297151410228881</v>
      </c>
      <c r="AB647" s="31" cm="1">
        <f t="array" ref="AB647">-1* MEDIAN(_xlfn._xlws.FILTER(AB343:AB630, ($H$343:$H$630=1)*($BB$343:$BB$630&gt;=$L$632)))</f>
        <v>0.76833480226574569</v>
      </c>
      <c r="AC647" s="31" cm="1">
        <f t="array" ref="AC647">-1* MEDIAN(_xlfn._xlws.FILTER(AC343:AC630, ($H$343:$H$630=1)*($BB$343:$BB$630&gt;=$L$632)))</f>
        <v>0.84527242892056287</v>
      </c>
      <c r="AD647" s="31" cm="1">
        <f t="array" ref="AD647">-1* MEDIAN(_xlfn._xlws.FILTER(AD343:AD630, ($H$343:$H$630=1)*($BB$343:$BB$630&gt;=$L$632)))</f>
        <v>0.84239731091086489</v>
      </c>
      <c r="AE647" s="31" cm="1">
        <f t="array" ref="AE647">-1* MEDIAN(_xlfn._xlws.FILTER(AE343:AE630, ($H$343:$H$630=1)*($BB$343:$BB$630&gt;=$L$632)))</f>
        <v>0.75693323608384111</v>
      </c>
      <c r="AF647" s="31" cm="1">
        <f t="array" ref="AF647">-1* MEDIAN(_xlfn._xlws.FILTER(AF343:AF630, ($H$343:$H$630=1)*($BB$343:$BB$630&gt;=$L$632)))</f>
        <v>0.77759935934096558</v>
      </c>
      <c r="AK647" s="31"/>
    </row>
    <row r="648" spans="1:52" x14ac:dyDescent="0.3">
      <c r="G648" s="39"/>
      <c r="H648" s="39"/>
      <c r="I648" s="39"/>
      <c r="J648" s="39"/>
      <c r="K648" s="39"/>
      <c r="L648" s="31" t="str">
        <f t="shared" si="138"/>
        <v>Target (or sym)</v>
      </c>
      <c r="M648" s="31" cm="1">
        <f t="array" ref="M648">-1* MEDIAN(_xlfn._xlws.FILTER(M343:M630, $H$343:$H$630=1))</f>
        <v>0.28128849140998546</v>
      </c>
      <c r="N648" s="31" cm="1">
        <f t="array" ref="N648">-1* MEDIAN(_xlfn._xlws.FILTER(N343:N630, $H$343:$H$630=1))</f>
        <v>0.27515634416479079</v>
      </c>
      <c r="O648" s="31" cm="1">
        <f t="array" ref="O648">-1* MEDIAN(_xlfn._xlws.FILTER(O343:O630, $H$343:$H$630=1))</f>
        <v>0.57029112697397111</v>
      </c>
      <c r="P648" s="31" cm="1">
        <f t="array" ref="P648">-1* MEDIAN(_xlfn._xlws.FILTER(P343:P630, $H$343:$H$630=1))</f>
        <v>0.71031356395288547</v>
      </c>
      <c r="Q648" s="31" cm="1">
        <f t="array" ref="Q648">-1* MEDIAN(_xlfn._xlws.FILTER(Q343:Q630, $H$343:$H$630=1))</f>
        <v>0.1159734581631341</v>
      </c>
      <c r="R648" s="31" cm="1">
        <f t="array" ref="R648">-1* MEDIAN(_xlfn._xlws.FILTER(R343:R630, $H$343:$H$630=1))</f>
        <v>0.73468126078419704</v>
      </c>
      <c r="S648" s="31" t="s">
        <v>128</v>
      </c>
      <c r="T648" s="31" cm="1">
        <f t="array" ref="T648">-1* MEDIAN(IF($H$343:$H$630=1, T343:T630))</f>
        <v>0.21243967487883023</v>
      </c>
      <c r="U648" s="31" cm="1">
        <f t="array" ref="U648">-1* MEDIAN(IF($H$343:$H$630=1, U343:U630))</f>
        <v>0.21825145013497524</v>
      </c>
      <c r="V648" s="31" cm="1">
        <f t="array" ref="V648">-1* MEDIAN(IF($H$343:$H$630=1, V343:V630))</f>
        <v>0.35555905247216374</v>
      </c>
      <c r="W648" s="31" cm="1">
        <f t="array" ref="W648">-1* MEDIAN(IF($H$343:$H$630=1, W343:W630))</f>
        <v>0.43929662202591879</v>
      </c>
      <c r="X648" s="31" cm="1">
        <f t="array" ref="X648">-1* MEDIAN(IF($H$343:$H$630=1, X343:X630))</f>
        <v>-6.6861545394738209E-2</v>
      </c>
      <c r="Y648" s="31" cm="1">
        <f t="array" ref="Y648">-1* MEDIAN(IF($H$343:$H$630=1, Y343:Y630))</f>
        <v>0.47459661543896037</v>
      </c>
      <c r="Z648" s="31" t="str">
        <f t="shared" si="134"/>
        <v>Target (or sym)</v>
      </c>
      <c r="AA648" s="31" cm="1">
        <f t="array" ref="AA648">-1* MEDIAN(IF($H$343:$H$630=1, AA343:AA630))</f>
        <v>0.73656837260950803</v>
      </c>
      <c r="AB648" s="31" cm="1">
        <f t="array" ref="AB648">-1* MEDIAN(IF($H$343:$H$630=1, AB343:AB630))</f>
        <v>0.73628556236082943</v>
      </c>
      <c r="AC648" s="31" cm="1">
        <f t="array" ref="AC648">-1* MEDIAN(IF($H$343:$H$630=1, AC343:AC630))</f>
        <v>0.75438883902490317</v>
      </c>
      <c r="AD648" s="31" cm="1">
        <f t="array" ref="AD648">-1* MEDIAN(IF($H$343:$H$630=1, AD343:AD630))</f>
        <v>0.71907692389261579</v>
      </c>
      <c r="AE648" s="31" cm="1">
        <f t="array" ref="AE648">-1* MEDIAN(IF($H$343:$H$630=1, AE343:AE630))</f>
        <v>0.60741308749327971</v>
      </c>
      <c r="AF648" s="31" cm="1">
        <f t="array" ref="AF648">-1* MEDIAN(IF($H$343:$H$630=1, AF343:AF630))</f>
        <v>0.75507350465485867</v>
      </c>
      <c r="AK648" s="31"/>
    </row>
    <row r="649" spans="1:52" x14ac:dyDescent="0.3">
      <c r="G649" s="39"/>
      <c r="H649" s="39"/>
      <c r="I649" s="39"/>
      <c r="J649" s="39"/>
      <c r="K649" s="39"/>
      <c r="L649" s="31" t="str">
        <f t="shared" si="138"/>
        <v>Target (or sym); Gain &gt; 0</v>
      </c>
      <c r="M649" s="31" cm="1">
        <f t="array" ref="M649">-1* MEDIAN(_xlfn._xlws.FILTER(M343:M630, ($H$343:$H$630=1)*($J$343:$J$630=1)))</f>
        <v>0.33265982177286302</v>
      </c>
      <c r="N649" s="31" cm="1">
        <f t="array" ref="N649">-1* MEDIAN(_xlfn._xlws.FILTER(N343:N630, ($H$343:$H$630=1)*($J$343:$J$630=1)))</f>
        <v>0.32951512850401665</v>
      </c>
      <c r="O649" s="31" cm="1">
        <f t="array" ref="O649">-1* MEDIAN(_xlfn._xlws.FILTER(O343:O630, ($H$343:$H$630=1)*($J$343:$J$630=1)))</f>
        <v>0.67091148042843529</v>
      </c>
      <c r="P649" s="31" cm="1">
        <f t="array" ref="P649">-1* MEDIAN(_xlfn._xlws.FILTER(P343:P630, ($H$343:$H$630=1)*($J$343:$J$630=1)))</f>
        <v>0.76107603289189618</v>
      </c>
      <c r="Q649" s="31" cm="1">
        <f t="array" ref="Q649">-1* MEDIAN(_xlfn._xlws.FILTER(Q343:Q630, ($H$343:$H$630=1)*($J$343:$J$630=1)))</f>
        <v>0.1851499483997559</v>
      </c>
      <c r="R649" s="31" cm="1">
        <f t="array" ref="R649">-1* MEDIAN(_xlfn._xlws.FILTER(R343:R630, ($H$343:$H$630=1)*($J$343:$J$630=1)))</f>
        <v>0.79145207609472767</v>
      </c>
      <c r="S649" s="31" t="s">
        <v>129</v>
      </c>
      <c r="T649" s="31" cm="1">
        <f t="array" ref="T649">-1* MEDIAN(_xlfn._xlws.FILTER(T343:T630, ($H$343:$H$630=1)*($J$343:$J$630=1)))</f>
        <v>0.26401016853553999</v>
      </c>
      <c r="U649" s="31" cm="1">
        <f t="array" ref="U649">-1* MEDIAN(_xlfn._xlws.FILTER(U343:U630, ($H$343:$H$630=1)*($J$343:$J$630=1)))</f>
        <v>0.26483101058933434</v>
      </c>
      <c r="V649" s="31" cm="1">
        <f t="array" ref="V649">-1* MEDIAN(_xlfn._xlws.FILTER(V343:V630, ($H$343:$H$630=1)*($J$343:$J$630=1)))</f>
        <v>0.48620910116986615</v>
      </c>
      <c r="W649" s="31" cm="1">
        <f t="array" ref="W649">-1* MEDIAN(_xlfn._xlws.FILTER(W343:W630, ($H$343:$H$630=1)*($J$343:$J$630=1)))</f>
        <v>0.54150486180408475</v>
      </c>
      <c r="X649" s="31" cm="1">
        <f t="array" ref="X649">-1* MEDIAN(_xlfn._xlws.FILTER(X343:X630, ($H$343:$H$630=1)*($J$343:$J$630=1)))</f>
        <v>2.9992350091671116E-2</v>
      </c>
      <c r="Y649" s="31" cm="1">
        <f t="array" ref="Y649">-1* MEDIAN(_xlfn._xlws.FILTER(Y343:Y630, ($H$343:$H$630=1)*($J$343:$J$630=1)))</f>
        <v>0.51961990499672039</v>
      </c>
      <c r="Z649" s="31" t="str">
        <f t="shared" si="134"/>
        <v>Target (or sym); Gain &gt; 0</v>
      </c>
      <c r="AA649" s="31" cm="1">
        <f t="array" ref="AA649">-1* MEDIAN(_xlfn._xlws.FILTER(AA343:AA630, ($H$343:$H$630=1)*($J$343:$J$630=1)))</f>
        <v>0.74425411679402353</v>
      </c>
      <c r="AB649" s="31" cm="1">
        <f t="array" ref="AB649">-1* MEDIAN(_xlfn._xlws.FILTER(AB343:AB630, ($H$343:$H$630=1)*($J$343:$J$630=1)))</f>
        <v>0.74684820800706631</v>
      </c>
      <c r="AC649" s="31" cm="1">
        <f t="array" ref="AC649">-1* MEDIAN(_xlfn._xlws.FILTER(AC343:AC630, ($H$343:$H$630=1)*($J$343:$J$630=1)))</f>
        <v>0.80479619141927627</v>
      </c>
      <c r="AD649" s="31" cm="1">
        <f t="array" ref="AD649">-1* MEDIAN(_xlfn._xlws.FILTER(AD343:AD630, ($H$343:$H$630=1)*($J$343:$J$630=1)))</f>
        <v>0.7927321754268003</v>
      </c>
      <c r="AE649" s="31" cm="1">
        <f t="array" ref="AE649">-1* MEDIAN(_xlfn._xlws.FILTER(AE343:AE630, ($H$343:$H$630=1)*($J$343:$J$630=1)))</f>
        <v>0.60995395879372138</v>
      </c>
      <c r="AF649" s="31" cm="1">
        <f t="array" ref="AF649">-1* MEDIAN(_xlfn._xlws.FILTER(AF343:AF630, ($H$343:$H$630=1)*($J$343:$J$630=1)))</f>
        <v>0.77759935934096558</v>
      </c>
      <c r="AK649" s="31"/>
    </row>
    <row r="650" spans="1:52" x14ac:dyDescent="0.3">
      <c r="G650" s="39"/>
      <c r="H650" s="39"/>
      <c r="I650" s="39"/>
      <c r="J650" s="39"/>
      <c r="K650" s="39"/>
      <c r="L650" s="31" t="str">
        <f t="shared" si="138"/>
        <v>Target (or sym); Gain &lt;= 0</v>
      </c>
      <c r="M650" s="31" cm="1">
        <f t="array" ref="M650">-1* MEDIAN(_xlfn._xlws.FILTER(M343:M630, ($H$343:$H$630=1)*($J$343:$J$630=0)))</f>
        <v>-1.438802629597659</v>
      </c>
      <c r="N650" s="31" cm="1">
        <f t="array" ref="N650">-1* MEDIAN(_xlfn._xlws.FILTER(N343:N630, ($H$343:$H$630=1)*($J$343:$J$630=0)))</f>
        <v>-1.4454030022023963</v>
      </c>
      <c r="O650" s="31" cm="1">
        <f t="array" ref="O650">-1* MEDIAN(_xlfn._xlws.FILTER(O343:O630, ($H$343:$H$630=1)*($J$343:$J$630=0)))</f>
        <v>-0.45738588363957633</v>
      </c>
      <c r="P650" s="31" cm="1">
        <f t="array" ref="P650">-1* MEDIAN(_xlfn._xlws.FILTER(P343:P630, ($H$343:$H$630=1)*($J$343:$J$630=0)))</f>
        <v>-0.60206857779219169</v>
      </c>
      <c r="Q650" s="31" cm="1">
        <f t="array" ref="Q650">-1* MEDIAN(_xlfn._xlws.FILTER(Q343:Q630, ($H$343:$H$630=1)*($J$343:$J$630=0)))</f>
        <v>3.0022382572055341E-2</v>
      </c>
      <c r="R650" s="31" cm="1">
        <f t="array" ref="R650">-1* MEDIAN(_xlfn._xlws.FILTER(R343:R630, ($H$343:$H$630=1)*($J$343:$J$630=0)))</f>
        <v>-84.13525327908205</v>
      </c>
      <c r="S650" s="31" t="s">
        <v>130</v>
      </c>
      <c r="T650" s="31" cm="1">
        <f t="array" ref="T650">-1* MEDIAN(_xlfn._xlws.FILTER(T343:T630, ($H$343:$H$630=1)*($J$343:$J$630=0)))</f>
        <v>-0.76579485953450188</v>
      </c>
      <c r="U650" s="31" cm="1">
        <f t="array" ref="U650">-1* MEDIAN(_xlfn._xlws.FILTER(U343:U630, ($H$343:$H$630=1)*($J$343:$J$630=0)))</f>
        <v>-0.77161067838706621</v>
      </c>
      <c r="V650" s="31" cm="1">
        <f t="array" ref="V650">-1* MEDIAN(_xlfn._xlws.FILTER(V343:V630, ($H$343:$H$630=1)*($J$343:$J$630=0)))</f>
        <v>-0.38917753703503732</v>
      </c>
      <c r="W650" s="31" cm="1">
        <f t="array" ref="W650">-1* MEDIAN(_xlfn._xlws.FILTER(W343:W630, ($H$343:$H$630=1)*($J$343:$J$630=0)))</f>
        <v>-0.53256611395521714</v>
      </c>
      <c r="X650" s="31" cm="1">
        <f t="array" ref="X650">-1* MEDIAN(_xlfn._xlws.FILTER(X343:X630, ($H$343:$H$630=1)*($J$343:$J$630=0)))</f>
        <v>-0.59856793886347859</v>
      </c>
      <c r="Y650" s="31" cm="1">
        <f t="array" ref="Y650">-1* MEDIAN(_xlfn._xlws.FILTER(Y343:Y630, ($H$343:$H$630=1)*($J$343:$J$630=0)))</f>
        <v>-30.009772429900735</v>
      </c>
      <c r="Z650" s="31" t="str">
        <f t="shared" si="134"/>
        <v>Target (or sym); Gain &lt;= 0</v>
      </c>
      <c r="AA650" s="31" cm="1">
        <f t="array" ref="AA650">-1* MEDIAN(_xlfn._xlws.FILTER(AA343:AA630, ($H$343:$H$630=1)*($J$343:$J$630=0)))</f>
        <v>0.53528746645224667</v>
      </c>
      <c r="AB650" s="31" cm="1">
        <f t="array" ref="AB650">-1* MEDIAN(_xlfn._xlws.FILTER(AB343:AB630, ($H$343:$H$630=1)*($J$343:$J$630=0)))</f>
        <v>0.53443929247945188</v>
      </c>
      <c r="AC650" s="31" cm="1">
        <f t="array" ref="AC650">-1* MEDIAN(_xlfn._xlws.FILTER(AC343:AC630, ($H$343:$H$630=1)*($J$343:$J$630=0)))</f>
        <v>0.56535151278086515</v>
      </c>
      <c r="AD650" s="31" cm="1">
        <f t="array" ref="AD650">-1* MEDIAN(_xlfn._xlws.FILTER(AD343:AD630, ($H$343:$H$630=1)*($J$343:$J$630=0)))</f>
        <v>0.59562463532254628</v>
      </c>
      <c r="AE650" s="31" cm="1">
        <f t="array" ref="AE650">-1* MEDIAN(_xlfn._xlws.FILTER(AE343:AE630, ($H$343:$H$630=1)*($J$343:$J$630=0)))</f>
        <v>0.57543022066558769</v>
      </c>
      <c r="AF650" s="31" cm="1">
        <f t="array" ref="AF650">-1* MEDIAN(_xlfn._xlws.FILTER(AF343:AF630, ($H$343:$H$630=1)*($J$343:$J$630=0)))</f>
        <v>-12.202178440797997</v>
      </c>
      <c r="AK650" s="31"/>
    </row>
    <row r="651" spans="1:52" x14ac:dyDescent="0.3">
      <c r="G651" s="31"/>
      <c r="H651" s="31"/>
      <c r="I651" s="31"/>
      <c r="J651" s="31"/>
      <c r="K651" s="31"/>
      <c r="L651" s="31"/>
    </row>
    <row r="652" spans="1:52" x14ac:dyDescent="0.3">
      <c r="G652" s="31"/>
      <c r="H652" s="31"/>
      <c r="I652" s="31"/>
      <c r="J652" s="31"/>
      <c r="K652" s="31"/>
      <c r="L652" s="31"/>
    </row>
    <row r="653" spans="1:52" x14ac:dyDescent="0.3">
      <c r="G653" s="31"/>
      <c r="H653" s="31"/>
      <c r="I653" s="31"/>
      <c r="J653" s="31"/>
      <c r="K653" s="31"/>
      <c r="L653" s="31"/>
      <c r="M653" s="19" t="s">
        <v>131</v>
      </c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Y653" s="19" t="s">
        <v>132</v>
      </c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K653" s="19" t="s">
        <v>133</v>
      </c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</row>
    <row r="654" spans="1:52" x14ac:dyDescent="0.3">
      <c r="F654" s="22" t="s">
        <v>113</v>
      </c>
      <c r="G654" s="22" t="s">
        <v>114</v>
      </c>
      <c r="H654" t="s">
        <v>128</v>
      </c>
      <c r="I654" t="s">
        <v>101</v>
      </c>
      <c r="J654" t="s">
        <v>100</v>
      </c>
      <c r="K654" t="s">
        <v>115</v>
      </c>
      <c r="L654" t="s">
        <v>116</v>
      </c>
      <c r="M654" s="24" t="s">
        <v>20</v>
      </c>
      <c r="N654" s="24" t="s">
        <v>7</v>
      </c>
      <c r="O654" s="24" t="s">
        <v>8</v>
      </c>
      <c r="P654" s="24" t="s">
        <v>22</v>
      </c>
      <c r="Q654" s="24" t="s">
        <v>9</v>
      </c>
      <c r="R654" s="24" t="s">
        <v>23</v>
      </c>
      <c r="S654" s="24" t="s">
        <v>10</v>
      </c>
      <c r="T654" s="24" t="s">
        <v>24</v>
      </c>
      <c r="U654" s="24" t="s">
        <v>11</v>
      </c>
      <c r="V654" s="24" t="s">
        <v>25</v>
      </c>
      <c r="W654" s="24" t="s">
        <v>12</v>
      </c>
      <c r="Y654" s="24" t="s">
        <v>20</v>
      </c>
      <c r="Z654" s="24" t="s">
        <v>7</v>
      </c>
      <c r="AA654" s="24" t="s">
        <v>8</v>
      </c>
      <c r="AB654" s="24" t="s">
        <v>22</v>
      </c>
      <c r="AC654" s="24" t="s">
        <v>9</v>
      </c>
      <c r="AD654" s="24" t="s">
        <v>23</v>
      </c>
      <c r="AE654" s="24" t="s">
        <v>10</v>
      </c>
      <c r="AF654" s="24" t="s">
        <v>24</v>
      </c>
      <c r="AG654" s="24" t="s">
        <v>11</v>
      </c>
      <c r="AH654" s="24" t="s">
        <v>25</v>
      </c>
      <c r="AI654" s="24" t="s">
        <v>12</v>
      </c>
      <c r="AK654" s="24" t="s">
        <v>20</v>
      </c>
      <c r="AL654" s="24" t="s">
        <v>7</v>
      </c>
      <c r="AM654" s="24" t="s">
        <v>8</v>
      </c>
      <c r="AN654" s="24" t="s">
        <v>22</v>
      </c>
      <c r="AO654" s="24" t="s">
        <v>9</v>
      </c>
      <c r="AP654" s="24" t="s">
        <v>23</v>
      </c>
      <c r="AQ654" s="24" t="s">
        <v>10</v>
      </c>
      <c r="AR654" s="24" t="s">
        <v>24</v>
      </c>
      <c r="AS654" s="24" t="s">
        <v>11</v>
      </c>
      <c r="AT654" s="24" t="s">
        <v>25</v>
      </c>
      <c r="AU654" s="24" t="s">
        <v>12</v>
      </c>
      <c r="AW654" s="24" t="s">
        <v>31</v>
      </c>
      <c r="AX654" s="41" t="s">
        <v>134</v>
      </c>
      <c r="AY654" s="41" t="s">
        <v>135</v>
      </c>
      <c r="AZ654" s="41" t="s">
        <v>136</v>
      </c>
    </row>
    <row r="655" spans="1:52" x14ac:dyDescent="0.3">
      <c r="A655">
        <v>21</v>
      </c>
      <c r="B655" t="s">
        <v>32</v>
      </c>
      <c r="C655" t="s">
        <v>33</v>
      </c>
      <c r="D655" t="s">
        <v>34</v>
      </c>
      <c r="E655" t="s">
        <v>137</v>
      </c>
      <c r="F655" s="22">
        <v>0</v>
      </c>
      <c r="G655" s="22">
        <f>MOD(LEN(B655)-LEN(SUBSTITUTE(B655,"N","")),2)</f>
        <v>0</v>
      </c>
      <c r="H655" s="26">
        <f>IF(E655&lt;&gt;"",1,0)</f>
        <v>1</v>
      </c>
      <c r="I655">
        <f>1-J655</f>
        <v>1</v>
      </c>
      <c r="J655">
        <f t="shared" ref="J655:J710" si="139">J343</f>
        <v>0</v>
      </c>
      <c r="K655">
        <f>LEN(D655) - LEN(SUBSTITUTE(D655, ",", "")) + 1</f>
        <v>4</v>
      </c>
      <c r="L655">
        <f>H655*K655</f>
        <v>4</v>
      </c>
      <c r="M655" s="31">
        <f t="shared" ref="M655:W670" si="140">(M3-$M3)/$M3</f>
        <v>0</v>
      </c>
      <c r="N655" s="31">
        <f t="shared" si="140"/>
        <v>1.0975325614595073</v>
      </c>
      <c r="O655" s="31">
        <f t="shared" si="140"/>
        <v>1.1099490646139509</v>
      </c>
      <c r="P655" s="31">
        <f t="shared" si="140"/>
        <v>1.9685443170760784E-2</v>
      </c>
      <c r="Q655" s="31">
        <f t="shared" si="140"/>
        <v>0.21535295994527676</v>
      </c>
      <c r="R655" s="31">
        <f t="shared" si="140"/>
        <v>-0.10510249530382608</v>
      </c>
      <c r="S655" s="31">
        <f t="shared" si="140"/>
        <v>0.55530517869832963</v>
      </c>
      <c r="T655" s="31">
        <f t="shared" si="140"/>
        <v>3.2504991684080782</v>
      </c>
      <c r="U655" s="31">
        <f t="shared" si="140"/>
        <v>3.0919131976044789</v>
      </c>
      <c r="V655" s="31">
        <f t="shared" si="140"/>
        <v>0.41783853529335413</v>
      </c>
      <c r="W655" s="31">
        <f t="shared" si="140"/>
        <v>0.98303426556795115</v>
      </c>
      <c r="Y655" s="31">
        <f t="shared" ref="Y655:AI670" si="141">(Y3-$Y3)/$Y3</f>
        <v>0</v>
      </c>
      <c r="Z655" s="31">
        <f t="shared" si="141"/>
        <v>0.31610326393299004</v>
      </c>
      <c r="AA655" s="31">
        <f t="shared" si="141"/>
        <v>0.32974731573204513</v>
      </c>
      <c r="AB655" s="31">
        <f t="shared" si="141"/>
        <v>0.18898518951153911</v>
      </c>
      <c r="AC655" s="31">
        <f t="shared" si="141"/>
        <v>0.15986383479440852</v>
      </c>
      <c r="AD655" s="31">
        <f t="shared" si="141"/>
        <v>-0.19502983077012917</v>
      </c>
      <c r="AE655" s="31">
        <f t="shared" si="141"/>
        <v>0.37962566037658235</v>
      </c>
      <c r="AF655" s="31">
        <f t="shared" si="141"/>
        <v>0.12958825016482398</v>
      </c>
      <c r="AG655" s="31">
        <f t="shared" si="141"/>
        <v>0.7438383057293696</v>
      </c>
      <c r="AH655" s="31">
        <f t="shared" si="141"/>
        <v>1.2476384075132887</v>
      </c>
      <c r="AI655" s="31">
        <f t="shared" si="141"/>
        <v>1.9275750365628017</v>
      </c>
      <c r="AK655" s="31">
        <f t="shared" ref="AK655:AU670" si="142">(AK3-$AK3)/$AK3</f>
        <v>0</v>
      </c>
      <c r="AL655" s="31">
        <f t="shared" si="142"/>
        <v>-0.65610454520004291</v>
      </c>
      <c r="AM655" s="31">
        <f t="shared" si="142"/>
        <v>-0.6480975510926078</v>
      </c>
      <c r="AN655" s="31">
        <f t="shared" si="142"/>
        <v>0.18898518951153911</v>
      </c>
      <c r="AO655" s="31">
        <f t="shared" si="142"/>
        <v>-0.6581966403163777</v>
      </c>
      <c r="AP655" s="31">
        <f t="shared" si="142"/>
        <v>-0.19502983077012917</v>
      </c>
      <c r="AQ655" s="31">
        <f t="shared" si="142"/>
        <v>-0.63493293232276682</v>
      </c>
      <c r="AR655" s="31">
        <f t="shared" si="142"/>
        <v>-0.27644413090402264</v>
      </c>
      <c r="AS655" s="31">
        <f t="shared" si="142"/>
        <v>-0.71410591818599989</v>
      </c>
      <c r="AT655" s="31">
        <f t="shared" si="142"/>
        <v>1.2476384075132887</v>
      </c>
      <c r="AU655" s="31">
        <f t="shared" si="142"/>
        <v>0.70598280816334602</v>
      </c>
      <c r="AW655">
        <f t="shared" ref="AW655:AW710" si="143">BB343</f>
        <v>-0.35233006178009058</v>
      </c>
      <c r="AX655">
        <f>IF(H655=1,AW655,"")</f>
        <v>-0.35233006178009058</v>
      </c>
      <c r="AY655">
        <f>IF(I655=1,AW655,"")</f>
        <v>-0.35233006178009058</v>
      </c>
      <c r="AZ655" t="str">
        <f>IF(J655=1,AW655,"")</f>
        <v/>
      </c>
    </row>
    <row r="656" spans="1:52" x14ac:dyDescent="0.3">
      <c r="A656">
        <v>21</v>
      </c>
      <c r="B656" t="s">
        <v>35</v>
      </c>
      <c r="C656" t="s">
        <v>33</v>
      </c>
      <c r="D656" t="s">
        <v>34</v>
      </c>
      <c r="F656" s="22">
        <v>0</v>
      </c>
      <c r="G656" s="22">
        <f t="shared" ref="G656:G710" si="144">MOD(LEN(B656)-LEN(SUBSTITUTE(B656,"N","")),2)</f>
        <v>1</v>
      </c>
      <c r="H656" s="26">
        <f t="shared" ref="H656:H710" si="145">IF(E656&lt;&gt;"",1,0)</f>
        <v>0</v>
      </c>
      <c r="I656">
        <f t="shared" ref="I656:I710" si="146">1-J656</f>
        <v>1</v>
      </c>
      <c r="J656">
        <f t="shared" si="139"/>
        <v>0</v>
      </c>
      <c r="K656">
        <f t="shared" ref="K656:K710" si="147">LEN(D656) - LEN(SUBSTITUTE(D656, ",", "")) + 1</f>
        <v>4</v>
      </c>
      <c r="L656">
        <f t="shared" ref="L656:L710" si="148">H656*K656</f>
        <v>0</v>
      </c>
      <c r="M656" s="31">
        <f t="shared" si="140"/>
        <v>0</v>
      </c>
      <c r="N656" s="31">
        <f t="shared" si="140"/>
        <v>-0.20326384327495431</v>
      </c>
      <c r="O656" s="31">
        <f t="shared" si="140"/>
        <v>-0.17963855347726534</v>
      </c>
      <c r="P656" s="31">
        <f t="shared" si="140"/>
        <v>0.50888631745661483</v>
      </c>
      <c r="Q656" s="31">
        <f t="shared" si="140"/>
        <v>-0.65501007769545105</v>
      </c>
      <c r="R656" s="31">
        <f t="shared" si="140"/>
        <v>0.69549961837762408</v>
      </c>
      <c r="S656" s="31">
        <f t="shared" si="140"/>
        <v>-0.2536527707012235</v>
      </c>
      <c r="T656" s="31">
        <f t="shared" si="140"/>
        <v>-0.49792428120965082</v>
      </c>
      <c r="U656" s="31">
        <f t="shared" si="140"/>
        <v>-0.58307630605909933</v>
      </c>
      <c r="V656" s="31">
        <f t="shared" si="140"/>
        <v>1.1579238719631348</v>
      </c>
      <c r="W656" s="31">
        <f t="shared" si="140"/>
        <v>-0.10258473960667321</v>
      </c>
      <c r="Y656" s="31">
        <f t="shared" si="141"/>
        <v>0</v>
      </c>
      <c r="Z656" s="31">
        <f t="shared" si="141"/>
        <v>-0.32137359941118659</v>
      </c>
      <c r="AA656" s="31">
        <f t="shared" si="141"/>
        <v>-0.31074746456067115</v>
      </c>
      <c r="AB656" s="31">
        <f t="shared" si="141"/>
        <v>-5.1808787705221855E-2</v>
      </c>
      <c r="AC656" s="31">
        <f t="shared" si="141"/>
        <v>-0.62433088236025081</v>
      </c>
      <c r="AD656" s="31">
        <f t="shared" si="141"/>
        <v>0.35195581703934542</v>
      </c>
      <c r="AE656" s="31">
        <f t="shared" si="141"/>
        <v>-0.30931808279422995</v>
      </c>
      <c r="AF656" s="31">
        <f t="shared" si="141"/>
        <v>-0.73334261492312602</v>
      </c>
      <c r="AG656" s="31">
        <f t="shared" si="141"/>
        <v>-0.69232923130164792</v>
      </c>
      <c r="AH656" s="31">
        <f t="shared" si="141"/>
        <v>-1.3993316646988377E-2</v>
      </c>
      <c r="AI656" s="31">
        <f t="shared" si="141"/>
        <v>0.10330398053185805</v>
      </c>
      <c r="AK656" s="31">
        <f t="shared" si="142"/>
        <v>0</v>
      </c>
      <c r="AL656" s="31">
        <f t="shared" si="142"/>
        <v>-0.77163419510478448</v>
      </c>
      <c r="AM656" s="31">
        <f t="shared" si="142"/>
        <v>-0.75977807328828229</v>
      </c>
      <c r="AN656" s="31">
        <f t="shared" si="142"/>
        <v>-5.1808787705221855E-2</v>
      </c>
      <c r="AO656" s="31">
        <f t="shared" si="142"/>
        <v>-0.88476845652177005</v>
      </c>
      <c r="AP656" s="31">
        <f t="shared" si="142"/>
        <v>0.35195581703934542</v>
      </c>
      <c r="AQ656" s="31">
        <f t="shared" si="142"/>
        <v>-0.80925710374229742</v>
      </c>
      <c r="AR656" s="31">
        <f t="shared" si="142"/>
        <v>-0.84857805383338292</v>
      </c>
      <c r="AS656" s="31">
        <f t="shared" si="142"/>
        <v>-0.93657427915650948</v>
      </c>
      <c r="AT656" s="31">
        <f t="shared" si="142"/>
        <v>-1.3993316646988377E-2</v>
      </c>
      <c r="AU656" s="31">
        <f t="shared" si="142"/>
        <v>-0.2088859775580223</v>
      </c>
      <c r="AW656">
        <f t="shared" si="143"/>
        <v>-5.8564036138107199E-2</v>
      </c>
      <c r="AX656" t="str">
        <f t="shared" ref="AX656:AX710" si="149">IF(H656=1,AW656,"")</f>
        <v/>
      </c>
      <c r="AY656">
        <f t="shared" ref="AY656:AY710" si="150">IF(I656=1,AW656,"")</f>
        <v>-5.8564036138107199E-2</v>
      </c>
      <c r="AZ656" t="str">
        <f t="shared" ref="AZ656:AZ710" si="151">IF(J656=1,AW656,"")</f>
        <v/>
      </c>
    </row>
    <row r="657" spans="1:52" x14ac:dyDescent="0.3">
      <c r="A657">
        <v>21</v>
      </c>
      <c r="B657" t="s">
        <v>36</v>
      </c>
      <c r="C657" t="s">
        <v>33</v>
      </c>
      <c r="D657" t="s">
        <v>34</v>
      </c>
      <c r="F657" s="22">
        <v>0</v>
      </c>
      <c r="G657" s="22">
        <f t="shared" si="144"/>
        <v>1</v>
      </c>
      <c r="H657" s="26">
        <f t="shared" si="145"/>
        <v>0</v>
      </c>
      <c r="I657">
        <f t="shared" si="146"/>
        <v>1</v>
      </c>
      <c r="J657">
        <f t="shared" si="139"/>
        <v>0</v>
      </c>
      <c r="K657">
        <f t="shared" si="147"/>
        <v>4</v>
      </c>
      <c r="L657">
        <f t="shared" si="148"/>
        <v>0</v>
      </c>
      <c r="M657" s="31">
        <f t="shared" si="140"/>
        <v>0</v>
      </c>
      <c r="N657" s="31">
        <f t="shared" si="140"/>
        <v>-5.9028118157407106E-2</v>
      </c>
      <c r="O657" s="31">
        <f t="shared" si="140"/>
        <v>-5.4394361197532326E-2</v>
      </c>
      <c r="P657" s="31">
        <f t="shared" si="140"/>
        <v>-0.70462029525030789</v>
      </c>
      <c r="Q657" s="31">
        <f t="shared" si="140"/>
        <v>-0.72987393575576964</v>
      </c>
      <c r="R657" s="31">
        <f t="shared" si="140"/>
        <v>-0.85762689924903612</v>
      </c>
      <c r="S657" s="31">
        <f t="shared" si="140"/>
        <v>-0.81537422397679227</v>
      </c>
      <c r="T657" s="31">
        <f t="shared" si="140"/>
        <v>-2.6178497833976744E-2</v>
      </c>
      <c r="U657" s="31">
        <f t="shared" si="140"/>
        <v>-9.2110015336370504E-2</v>
      </c>
      <c r="V657" s="31">
        <f t="shared" si="140"/>
        <v>-0.391058597611392</v>
      </c>
      <c r="W657" s="31">
        <f t="shared" si="140"/>
        <v>-0.53960204895165442</v>
      </c>
      <c r="Y657" s="31">
        <f t="shared" si="141"/>
        <v>0</v>
      </c>
      <c r="Z657" s="31">
        <f t="shared" si="141"/>
        <v>-0.19690749177992059</v>
      </c>
      <c r="AA657" s="31">
        <f t="shared" si="141"/>
        <v>-0.2001784411882834</v>
      </c>
      <c r="AB657" s="31">
        <f t="shared" si="141"/>
        <v>-0.40585892400951051</v>
      </c>
      <c r="AC657" s="31">
        <f t="shared" si="141"/>
        <v>-0.54119819403871117</v>
      </c>
      <c r="AD657" s="31">
        <f t="shared" si="141"/>
        <v>-0.55086551475430712</v>
      </c>
      <c r="AE657" s="31">
        <f t="shared" si="141"/>
        <v>-0.53328827057271733</v>
      </c>
      <c r="AF657" s="31">
        <f t="shared" si="141"/>
        <v>-0.59381012966060753</v>
      </c>
      <c r="AG657" s="31">
        <f t="shared" si="141"/>
        <v>-0.44135111265068039</v>
      </c>
      <c r="AH657" s="31">
        <f t="shared" si="141"/>
        <v>-1.6425480243320457E-2</v>
      </c>
      <c r="AI657" s="31">
        <f t="shared" si="141"/>
        <v>3.7474160771317822E-2</v>
      </c>
      <c r="AK657" s="31">
        <f t="shared" si="142"/>
        <v>0</v>
      </c>
      <c r="AL657" s="31">
        <f t="shared" si="142"/>
        <v>-0.72208891040760281</v>
      </c>
      <c r="AM657" s="31">
        <f t="shared" si="142"/>
        <v>-0.72246882204788376</v>
      </c>
      <c r="AN657" s="31">
        <f t="shared" si="142"/>
        <v>-0.40585892400951051</v>
      </c>
      <c r="AO657" s="31">
        <f t="shared" si="142"/>
        <v>-0.82151556783014856</v>
      </c>
      <c r="AP657" s="31">
        <f t="shared" si="142"/>
        <v>-0.55086551475430712</v>
      </c>
      <c r="AQ657" s="31">
        <f t="shared" si="142"/>
        <v>-0.85205786093305313</v>
      </c>
      <c r="AR657" s="31">
        <f t="shared" si="142"/>
        <v>-0.7292953666001899</v>
      </c>
      <c r="AS657" s="31">
        <f t="shared" si="142"/>
        <v>-0.88610632088577179</v>
      </c>
      <c r="AT657" s="31">
        <f t="shared" si="142"/>
        <v>-1.6425480243320457E-2</v>
      </c>
      <c r="AU657" s="31">
        <f t="shared" si="142"/>
        <v>-0.36586007121087499</v>
      </c>
      <c r="AW657">
        <f t="shared" si="143"/>
        <v>-0.12790195555663891</v>
      </c>
      <c r="AX657" t="str">
        <f t="shared" si="149"/>
        <v/>
      </c>
      <c r="AY657">
        <f t="shared" si="150"/>
        <v>-0.12790195555663891</v>
      </c>
      <c r="AZ657" t="str">
        <f t="shared" si="151"/>
        <v/>
      </c>
    </row>
    <row r="658" spans="1:52" x14ac:dyDescent="0.3">
      <c r="A658">
        <v>21</v>
      </c>
      <c r="B658" t="s">
        <v>37</v>
      </c>
      <c r="C658" t="s">
        <v>33</v>
      </c>
      <c r="D658" t="s">
        <v>34</v>
      </c>
      <c r="F658" s="22">
        <v>0</v>
      </c>
      <c r="G658" s="22">
        <f t="shared" si="144"/>
        <v>0</v>
      </c>
      <c r="H658" s="26">
        <f t="shared" si="145"/>
        <v>0</v>
      </c>
      <c r="I658">
        <f t="shared" si="146"/>
        <v>0</v>
      </c>
      <c r="J658">
        <f t="shared" si="139"/>
        <v>1</v>
      </c>
      <c r="K658">
        <f t="shared" si="147"/>
        <v>4</v>
      </c>
      <c r="L658">
        <f t="shared" si="148"/>
        <v>0</v>
      </c>
      <c r="M658" s="31">
        <f t="shared" si="140"/>
        <v>0</v>
      </c>
      <c r="N658" s="31">
        <f t="shared" si="140"/>
        <v>-0.33940879291826542</v>
      </c>
      <c r="O658" s="31">
        <f t="shared" si="140"/>
        <v>-0.3309139083052075</v>
      </c>
      <c r="P658" s="31">
        <f t="shared" si="140"/>
        <v>-0.69237539049483265</v>
      </c>
      <c r="Q658" s="31">
        <f t="shared" si="140"/>
        <v>-0.76914365311264188</v>
      </c>
      <c r="R658" s="31">
        <f t="shared" si="140"/>
        <v>-0.78523387666414601</v>
      </c>
      <c r="S658" s="31">
        <f t="shared" si="140"/>
        <v>-0.82415576760862641</v>
      </c>
      <c r="T658" s="31">
        <f t="shared" si="140"/>
        <v>-4.2294905816604791E-2</v>
      </c>
      <c r="U658" s="31">
        <f t="shared" si="140"/>
        <v>-0.31757593514999832</v>
      </c>
      <c r="V658" s="31">
        <f t="shared" si="140"/>
        <v>0.71903078362280737</v>
      </c>
      <c r="W658" s="31">
        <f t="shared" si="140"/>
        <v>-0.80970287810841346</v>
      </c>
      <c r="Y658" s="31">
        <f t="shared" si="141"/>
        <v>0</v>
      </c>
      <c r="Z658" s="31">
        <f t="shared" si="141"/>
        <v>-0.37436842467434733</v>
      </c>
      <c r="AA658" s="31">
        <f t="shared" si="141"/>
        <v>-0.37326271211263828</v>
      </c>
      <c r="AB658" s="31">
        <f t="shared" si="141"/>
        <v>-0.42398234714313837</v>
      </c>
      <c r="AC658" s="31">
        <f t="shared" si="141"/>
        <v>-0.59793545868395714</v>
      </c>
      <c r="AD658" s="31">
        <f t="shared" si="141"/>
        <v>-0.3610900888405143</v>
      </c>
      <c r="AE658" s="31">
        <f t="shared" si="141"/>
        <v>-0.50487066212927978</v>
      </c>
      <c r="AF658" s="31">
        <f t="shared" si="141"/>
        <v>-0.58277842023630677</v>
      </c>
      <c r="AG658" s="31">
        <f t="shared" si="141"/>
        <v>-0.63983692917100266</v>
      </c>
      <c r="AH658" s="31">
        <f t="shared" si="141"/>
        <v>0.24868419057864888</v>
      </c>
      <c r="AI658" s="31">
        <f t="shared" si="141"/>
        <v>-0.29714556873037579</v>
      </c>
      <c r="AK658" s="31">
        <f t="shared" si="142"/>
        <v>0</v>
      </c>
      <c r="AL658" s="31">
        <f t="shared" si="142"/>
        <v>-0.8096853550063744</v>
      </c>
      <c r="AM658" s="31">
        <f t="shared" si="142"/>
        <v>-0.80722292787478211</v>
      </c>
      <c r="AN658" s="31">
        <f t="shared" si="142"/>
        <v>-0.42398234714313837</v>
      </c>
      <c r="AO658" s="31">
        <f t="shared" si="142"/>
        <v>-0.88288941287822342</v>
      </c>
      <c r="AP658" s="31">
        <f t="shared" si="142"/>
        <v>-0.3610900888405143</v>
      </c>
      <c r="AQ658" s="31">
        <f t="shared" si="142"/>
        <v>-0.8606723157258801</v>
      </c>
      <c r="AR658" s="31">
        <f t="shared" si="142"/>
        <v>-0.75836508291505422</v>
      </c>
      <c r="AS658" s="31">
        <f t="shared" si="142"/>
        <v>-0.92065198987619801</v>
      </c>
      <c r="AT658" s="31">
        <f t="shared" si="142"/>
        <v>0.24868419057864888</v>
      </c>
      <c r="AU658" s="31">
        <f t="shared" si="142"/>
        <v>-0.60574058394603947</v>
      </c>
      <c r="AW658">
        <f t="shared" si="143"/>
        <v>0.11627095377051599</v>
      </c>
      <c r="AX658" t="str">
        <f t="shared" si="149"/>
        <v/>
      </c>
      <c r="AY658" t="str">
        <f t="shared" si="150"/>
        <v/>
      </c>
      <c r="AZ658">
        <f t="shared" si="151"/>
        <v>0.11627095377051599</v>
      </c>
    </row>
    <row r="659" spans="1:52" x14ac:dyDescent="0.3">
      <c r="A659">
        <v>21</v>
      </c>
      <c r="B659" t="s">
        <v>38</v>
      </c>
      <c r="C659" t="s">
        <v>33</v>
      </c>
      <c r="D659" t="s">
        <v>34</v>
      </c>
      <c r="F659" s="22">
        <v>0</v>
      </c>
      <c r="G659" s="22">
        <f t="shared" si="144"/>
        <v>1</v>
      </c>
      <c r="H659" s="26">
        <f t="shared" si="145"/>
        <v>0</v>
      </c>
      <c r="I659">
        <f t="shared" si="146"/>
        <v>0</v>
      </c>
      <c r="J659">
        <f t="shared" si="139"/>
        <v>1</v>
      </c>
      <c r="K659">
        <f t="shared" si="147"/>
        <v>4</v>
      </c>
      <c r="L659">
        <f t="shared" si="148"/>
        <v>0</v>
      </c>
      <c r="M659" s="31">
        <f t="shared" si="140"/>
        <v>0</v>
      </c>
      <c r="N659" s="31">
        <f t="shared" si="140"/>
        <v>-0.31888035073734555</v>
      </c>
      <c r="O659" s="31">
        <f t="shared" si="140"/>
        <v>-0.31043762455161417</v>
      </c>
      <c r="P659" s="31">
        <f t="shared" si="140"/>
        <v>1.7144328417696293</v>
      </c>
      <c r="Q659" s="31">
        <f t="shared" si="140"/>
        <v>-0.66505125548027111</v>
      </c>
      <c r="R659" s="31">
        <f t="shared" si="140"/>
        <v>0.16806010362694293</v>
      </c>
      <c r="S659" s="31">
        <f t="shared" si="140"/>
        <v>-0.63933726584296535</v>
      </c>
      <c r="T659" s="31">
        <f t="shared" si="140"/>
        <v>2.7283456357114386</v>
      </c>
      <c r="U659" s="31">
        <f t="shared" si="140"/>
        <v>1.7792331606217617</v>
      </c>
      <c r="V659" s="31">
        <f t="shared" si="140"/>
        <v>5.1043644479872459</v>
      </c>
      <c r="W659" s="31">
        <f t="shared" si="140"/>
        <v>-0.5158091669988043</v>
      </c>
      <c r="Y659" s="31">
        <f t="shared" si="141"/>
        <v>0</v>
      </c>
      <c r="Z659" s="31">
        <f t="shared" si="141"/>
        <v>-0.35536189205909496</v>
      </c>
      <c r="AA659" s="31">
        <f t="shared" si="141"/>
        <v>-0.35436316265636691</v>
      </c>
      <c r="AB659" s="31">
        <f t="shared" si="141"/>
        <v>0.82341852262452975</v>
      </c>
      <c r="AC659" s="31">
        <f t="shared" si="141"/>
        <v>-0.4763764006007602</v>
      </c>
      <c r="AD659" s="31">
        <f t="shared" si="141"/>
        <v>0.64846273383324937</v>
      </c>
      <c r="AE659" s="31">
        <f t="shared" si="141"/>
        <v>-0.39048026458164048</v>
      </c>
      <c r="AF659" s="31">
        <f t="shared" si="141"/>
        <v>0.16583637546994925</v>
      </c>
      <c r="AG659" s="31">
        <f t="shared" si="141"/>
        <v>0.14189039697898498</v>
      </c>
      <c r="AH659" s="31">
        <f t="shared" si="141"/>
        <v>2.0834969845712616</v>
      </c>
      <c r="AI659" s="31">
        <f t="shared" si="141"/>
        <v>-2.7758207012749198E-2</v>
      </c>
      <c r="AK659" s="31">
        <f t="shared" si="142"/>
        <v>0</v>
      </c>
      <c r="AL659" s="31">
        <f t="shared" si="142"/>
        <v>-0.78225177750422659</v>
      </c>
      <c r="AM659" s="31">
        <f t="shared" si="142"/>
        <v>-0.7824617133211923</v>
      </c>
      <c r="AN659" s="31">
        <f t="shared" si="142"/>
        <v>0.82341852262452975</v>
      </c>
      <c r="AO659" s="31">
        <f t="shared" si="142"/>
        <v>-0.83050146839860994</v>
      </c>
      <c r="AP659" s="31">
        <f t="shared" si="142"/>
        <v>0.64846273383324937</v>
      </c>
      <c r="AQ659" s="31">
        <f t="shared" si="142"/>
        <v>-0.79813814591121146</v>
      </c>
      <c r="AR659" s="31">
        <f t="shared" si="142"/>
        <v>-0.36202376789454993</v>
      </c>
      <c r="AS659" s="31">
        <f t="shared" si="142"/>
        <v>-0.80054320750053642</v>
      </c>
      <c r="AT659" s="31">
        <f t="shared" si="142"/>
        <v>2.0834969845712616</v>
      </c>
      <c r="AU659" s="31">
        <f t="shared" si="142"/>
        <v>-0.48705051958767948</v>
      </c>
      <c r="AW659">
        <f t="shared" si="143"/>
        <v>0.23808717767835699</v>
      </c>
      <c r="AX659" t="str">
        <f t="shared" si="149"/>
        <v/>
      </c>
      <c r="AY659" t="str">
        <f t="shared" si="150"/>
        <v/>
      </c>
      <c r="AZ659">
        <f t="shared" si="151"/>
        <v>0.23808717767835699</v>
      </c>
    </row>
    <row r="660" spans="1:52" x14ac:dyDescent="0.3">
      <c r="A660">
        <v>21</v>
      </c>
      <c r="B660" t="s">
        <v>39</v>
      </c>
      <c r="C660" t="s">
        <v>33</v>
      </c>
      <c r="D660" t="s">
        <v>34</v>
      </c>
      <c r="F660" s="22">
        <v>0</v>
      </c>
      <c r="G660" s="22">
        <f t="shared" si="144"/>
        <v>0</v>
      </c>
      <c r="H660" s="26">
        <f t="shared" si="145"/>
        <v>0</v>
      </c>
      <c r="I660">
        <f t="shared" si="146"/>
        <v>0</v>
      </c>
      <c r="J660">
        <f t="shared" si="139"/>
        <v>1</v>
      </c>
      <c r="K660">
        <f t="shared" si="147"/>
        <v>4</v>
      </c>
      <c r="L660">
        <f t="shared" si="148"/>
        <v>0</v>
      </c>
      <c r="M660" s="31">
        <f t="shared" si="140"/>
        <v>0</v>
      </c>
      <c r="N660" s="31">
        <f t="shared" si="140"/>
        <v>0.90798702227367689</v>
      </c>
      <c r="O660" s="31">
        <f t="shared" si="140"/>
        <v>0.9143834613008488</v>
      </c>
      <c r="P660" s="31">
        <f t="shared" si="140"/>
        <v>0.1609743719952301</v>
      </c>
      <c r="Q660" s="31">
        <f t="shared" si="140"/>
        <v>6.8974591787872991E-2</v>
      </c>
      <c r="R660" s="31">
        <f t="shared" si="140"/>
        <v>-0.14630474864163073</v>
      </c>
      <c r="S660" s="31">
        <f t="shared" si="140"/>
        <v>0.87651313912616979</v>
      </c>
      <c r="T660" s="31">
        <f t="shared" si="140"/>
        <v>-0.16603968767863855</v>
      </c>
      <c r="U660" s="31">
        <f t="shared" si="140"/>
        <v>-1.4357074563243052E-2</v>
      </c>
      <c r="V660" s="31">
        <f t="shared" si="140"/>
        <v>4.0212966039463574</v>
      </c>
      <c r="W660" s="31">
        <f t="shared" si="140"/>
        <v>1.1313620030480458</v>
      </c>
      <c r="Y660" s="31">
        <f t="shared" si="141"/>
        <v>0</v>
      </c>
      <c r="Z660" s="31">
        <f t="shared" si="141"/>
        <v>0.26944856735784822</v>
      </c>
      <c r="AA660" s="31">
        <f t="shared" si="141"/>
        <v>0.27295867916301547</v>
      </c>
      <c r="AB660" s="31">
        <f t="shared" si="141"/>
        <v>0.33095797892487694</v>
      </c>
      <c r="AC660" s="31">
        <f t="shared" si="141"/>
        <v>-0.32424505088964534</v>
      </c>
      <c r="AD660" s="31">
        <f t="shared" si="141"/>
        <v>0.18747751226836865</v>
      </c>
      <c r="AE660" s="31">
        <f t="shared" si="141"/>
        <v>0.17637170128018181</v>
      </c>
      <c r="AF660" s="31">
        <f t="shared" si="141"/>
        <v>-0.71017831644543994</v>
      </c>
      <c r="AG660" s="31">
        <f t="shared" si="141"/>
        <v>-0.35109598181715651</v>
      </c>
      <c r="AH660" s="31">
        <f t="shared" si="141"/>
        <v>0.6668272795302177</v>
      </c>
      <c r="AI660" s="31">
        <f t="shared" si="141"/>
        <v>1.0888228651133476</v>
      </c>
      <c r="AK660" s="31">
        <f t="shared" si="142"/>
        <v>0</v>
      </c>
      <c r="AL660" s="31">
        <f t="shared" si="142"/>
        <v>-0.66701993703247608</v>
      </c>
      <c r="AM660" s="31">
        <f t="shared" si="142"/>
        <v>-0.66397328766930908</v>
      </c>
      <c r="AN660" s="31">
        <f t="shared" si="142"/>
        <v>0.33095797892487694</v>
      </c>
      <c r="AO660" s="31">
        <f t="shared" si="142"/>
        <v>-0.80209233925640622</v>
      </c>
      <c r="AP660" s="31">
        <f t="shared" si="142"/>
        <v>0.18747751226836865</v>
      </c>
      <c r="AQ660" s="31">
        <f t="shared" si="142"/>
        <v>-0.72836780457464667</v>
      </c>
      <c r="AR660" s="31">
        <f t="shared" si="142"/>
        <v>-0.80650503863655965</v>
      </c>
      <c r="AS660" s="31">
        <f t="shared" si="142"/>
        <v>-0.89059018546908975</v>
      </c>
      <c r="AT660" s="31">
        <f t="shared" si="142"/>
        <v>0.6668272795302177</v>
      </c>
      <c r="AU660" s="31">
        <f t="shared" si="142"/>
        <v>0.5048214657475103</v>
      </c>
      <c r="AW660">
        <f t="shared" si="143"/>
        <v>8.9505628453601299E-2</v>
      </c>
      <c r="AX660" t="str">
        <f t="shared" si="149"/>
        <v/>
      </c>
      <c r="AY660" t="str">
        <f t="shared" si="150"/>
        <v/>
      </c>
      <c r="AZ660">
        <f t="shared" si="151"/>
        <v>8.9505628453601299E-2</v>
      </c>
    </row>
    <row r="661" spans="1:52" x14ac:dyDescent="0.3">
      <c r="A661">
        <v>21</v>
      </c>
      <c r="B661" t="s">
        <v>40</v>
      </c>
      <c r="C661" t="s">
        <v>33</v>
      </c>
      <c r="D661" t="s">
        <v>34</v>
      </c>
      <c r="F661" s="22">
        <v>0</v>
      </c>
      <c r="G661" s="22">
        <f t="shared" si="144"/>
        <v>0</v>
      </c>
      <c r="H661" s="26">
        <f t="shared" si="145"/>
        <v>0</v>
      </c>
      <c r="I661">
        <f t="shared" si="146"/>
        <v>0</v>
      </c>
      <c r="J661">
        <f t="shared" si="139"/>
        <v>1</v>
      </c>
      <c r="K661">
        <f t="shared" si="147"/>
        <v>4</v>
      </c>
      <c r="L661">
        <f t="shared" si="148"/>
        <v>0</v>
      </c>
      <c r="M661" s="31">
        <f t="shared" si="140"/>
        <v>0</v>
      </c>
      <c r="N661" s="31">
        <f t="shared" si="140"/>
        <v>-0.23693177753876943</v>
      </c>
      <c r="O661" s="31">
        <f t="shared" si="140"/>
        <v>-0.23044287676247605</v>
      </c>
      <c r="P661" s="31">
        <f t="shared" si="140"/>
        <v>-0.27284163873238398</v>
      </c>
      <c r="Q661" s="31">
        <f t="shared" si="140"/>
        <v>-0.7646646065762025</v>
      </c>
      <c r="R661" s="31">
        <f t="shared" si="140"/>
        <v>-0.71786709836971607</v>
      </c>
      <c r="S661" s="31">
        <f t="shared" si="140"/>
        <v>-0.84511561527472123</v>
      </c>
      <c r="T661" s="31">
        <f t="shared" si="140"/>
        <v>1.0860087158986942</v>
      </c>
      <c r="U661" s="31">
        <f t="shared" si="140"/>
        <v>0.5430520610387326</v>
      </c>
      <c r="V661" s="31">
        <f t="shared" si="140"/>
        <v>-0.73672203030202688</v>
      </c>
      <c r="W661" s="31">
        <f t="shared" si="140"/>
        <v>-0.84845199587347697</v>
      </c>
      <c r="Y661" s="31">
        <f t="shared" si="141"/>
        <v>0</v>
      </c>
      <c r="Z661" s="31">
        <f t="shared" si="141"/>
        <v>-0.2508602158201344</v>
      </c>
      <c r="AA661" s="31">
        <f t="shared" si="141"/>
        <v>-0.24732307994919686</v>
      </c>
      <c r="AB661" s="31">
        <f t="shared" si="141"/>
        <v>-7.535961030765248E-2</v>
      </c>
      <c r="AC661" s="31">
        <f t="shared" si="141"/>
        <v>-0.53444891262734073</v>
      </c>
      <c r="AD661" s="31">
        <f t="shared" si="141"/>
        <v>-0.23013422927854674</v>
      </c>
      <c r="AE661" s="31">
        <f t="shared" si="141"/>
        <v>-0.34764728234801656</v>
      </c>
      <c r="AF661" s="31">
        <f t="shared" si="141"/>
        <v>-0.15820503827456342</v>
      </c>
      <c r="AG661" s="31">
        <f t="shared" si="141"/>
        <v>-0.20510256325407472</v>
      </c>
      <c r="AH661" s="31">
        <f t="shared" si="141"/>
        <v>0.34629087564407701</v>
      </c>
      <c r="AI661" s="31">
        <f t="shared" si="141"/>
        <v>-0.16172866704078029</v>
      </c>
      <c r="AK661" s="31">
        <f t="shared" si="142"/>
        <v>0</v>
      </c>
      <c r="AL661" s="31">
        <f t="shared" si="142"/>
        <v>-0.75608695838197737</v>
      </c>
      <c r="AM661" s="31">
        <f t="shared" si="142"/>
        <v>-0.75305285369251085</v>
      </c>
      <c r="AN661" s="31">
        <f t="shared" si="142"/>
        <v>-7.535961030765248E-2</v>
      </c>
      <c r="AO661" s="31">
        <f t="shared" si="142"/>
        <v>-0.84341829444072536</v>
      </c>
      <c r="AP661" s="31">
        <f t="shared" si="142"/>
        <v>-0.23013422927854674</v>
      </c>
      <c r="AQ661" s="31">
        <f t="shared" si="142"/>
        <v>-0.81271850991489702</v>
      </c>
      <c r="AR661" s="31">
        <f t="shared" si="142"/>
        <v>-0.50669444485294812</v>
      </c>
      <c r="AS661" s="31">
        <f t="shared" si="142"/>
        <v>-0.84031942231703782</v>
      </c>
      <c r="AT661" s="31">
        <f t="shared" si="142"/>
        <v>0.34629087564407701</v>
      </c>
      <c r="AU661" s="31">
        <f t="shared" si="142"/>
        <v>-0.5274489651217863</v>
      </c>
      <c r="AW661">
        <f t="shared" si="143"/>
        <v>0.14655347955597331</v>
      </c>
      <c r="AX661" t="str">
        <f t="shared" si="149"/>
        <v/>
      </c>
      <c r="AY661" t="str">
        <f t="shared" si="150"/>
        <v/>
      </c>
      <c r="AZ661">
        <f t="shared" si="151"/>
        <v>0.14655347955597331</v>
      </c>
    </row>
    <row r="662" spans="1:52" x14ac:dyDescent="0.3">
      <c r="A662">
        <v>21</v>
      </c>
      <c r="B662" t="s">
        <v>41</v>
      </c>
      <c r="C662" t="s">
        <v>33</v>
      </c>
      <c r="D662" t="s">
        <v>34</v>
      </c>
      <c r="F662" s="22">
        <v>0</v>
      </c>
      <c r="G662" s="22">
        <f t="shared" si="144"/>
        <v>1</v>
      </c>
      <c r="H662" s="26">
        <f t="shared" si="145"/>
        <v>0</v>
      </c>
      <c r="I662">
        <f t="shared" si="146"/>
        <v>1</v>
      </c>
      <c r="J662">
        <f t="shared" si="139"/>
        <v>0</v>
      </c>
      <c r="K662">
        <f t="shared" si="147"/>
        <v>4</v>
      </c>
      <c r="L662">
        <f t="shared" si="148"/>
        <v>0</v>
      </c>
      <c r="M662" s="31">
        <f t="shared" si="140"/>
        <v>0</v>
      </c>
      <c r="N662" s="31">
        <f t="shared" si="140"/>
        <v>1.6842686394856832</v>
      </c>
      <c r="O662" s="31">
        <f t="shared" si="140"/>
        <v>1.6848236566466428</v>
      </c>
      <c r="P662" s="31">
        <f t="shared" si="140"/>
        <v>-0.55716014797319446</v>
      </c>
      <c r="Q662" s="31">
        <f t="shared" si="140"/>
        <v>-0.39845171836137405</v>
      </c>
      <c r="R662" s="31">
        <f t="shared" si="140"/>
        <v>-0.7332279786313245</v>
      </c>
      <c r="S662" s="31">
        <f t="shared" si="140"/>
        <v>-0.50639821664880846</v>
      </c>
      <c r="T662" s="31">
        <f t="shared" si="140"/>
        <v>1.7858298661309786</v>
      </c>
      <c r="U662" s="31">
        <f t="shared" si="140"/>
        <v>1.7639388301362107</v>
      </c>
      <c r="V662" s="31">
        <f t="shared" si="140"/>
        <v>-0.83015680521942681</v>
      </c>
      <c r="W662" s="31">
        <f t="shared" si="140"/>
        <v>-0.14910588250523535</v>
      </c>
      <c r="Y662" s="31">
        <f t="shared" si="141"/>
        <v>0</v>
      </c>
      <c r="Z662" s="31">
        <f t="shared" si="141"/>
        <v>0.78126605370907709</v>
      </c>
      <c r="AA662" s="31">
        <f t="shared" si="141"/>
        <v>0.769868338652132</v>
      </c>
      <c r="AB662" s="31">
        <f t="shared" si="141"/>
        <v>-0.2158428268650904</v>
      </c>
      <c r="AC662" s="31">
        <f t="shared" si="141"/>
        <v>-0.1358846948965679</v>
      </c>
      <c r="AD662" s="31">
        <f t="shared" si="141"/>
        <v>5.4857227901821737E-2</v>
      </c>
      <c r="AE662" s="31">
        <f t="shared" si="141"/>
        <v>0.19550690176469754</v>
      </c>
      <c r="AF662" s="31">
        <f t="shared" si="141"/>
        <v>-0.27181238312206651</v>
      </c>
      <c r="AG662" s="31">
        <f t="shared" si="141"/>
        <v>0.23982333501287403</v>
      </c>
      <c r="AH662" s="31">
        <f t="shared" si="141"/>
        <v>-1.4505515032171725E-2</v>
      </c>
      <c r="AI662" s="31">
        <f t="shared" si="141"/>
        <v>1.3161222850652692</v>
      </c>
      <c r="AK662" s="31">
        <f t="shared" si="142"/>
        <v>0</v>
      </c>
      <c r="AL662" s="31">
        <f t="shared" si="142"/>
        <v>-0.58095540307499649</v>
      </c>
      <c r="AM662" s="31">
        <f t="shared" si="142"/>
        <v>-0.58392835348658023</v>
      </c>
      <c r="AN662" s="31">
        <f t="shared" si="142"/>
        <v>-0.2158428268650904</v>
      </c>
      <c r="AO662" s="31">
        <f t="shared" si="142"/>
        <v>-0.74784145531615964</v>
      </c>
      <c r="AP662" s="31">
        <f t="shared" si="142"/>
        <v>5.4857227901821737E-2</v>
      </c>
      <c r="AQ662" s="31">
        <f t="shared" si="142"/>
        <v>-0.69387342662852736</v>
      </c>
      <c r="AR662" s="31">
        <f t="shared" si="142"/>
        <v>-0.52821234796903493</v>
      </c>
      <c r="AS662" s="31">
        <f t="shared" si="142"/>
        <v>-0.77969548607743167</v>
      </c>
      <c r="AT662" s="31">
        <f t="shared" si="142"/>
        <v>-1.4505515032171725E-2</v>
      </c>
      <c r="AU662" s="31">
        <f t="shared" si="142"/>
        <v>0.42061688992488899</v>
      </c>
      <c r="AW662">
        <f t="shared" si="143"/>
        <v>-5.1621185983610797E-2</v>
      </c>
      <c r="AX662" t="str">
        <f t="shared" si="149"/>
        <v/>
      </c>
      <c r="AY662">
        <f t="shared" si="150"/>
        <v>-5.1621185983610797E-2</v>
      </c>
      <c r="AZ662" t="str">
        <f t="shared" si="151"/>
        <v/>
      </c>
    </row>
    <row r="663" spans="1:52" s="42" customFormat="1" x14ac:dyDescent="0.3">
      <c r="A663">
        <v>21</v>
      </c>
      <c r="B663" t="s">
        <v>42</v>
      </c>
      <c r="C663" t="s">
        <v>33</v>
      </c>
      <c r="D663" t="s">
        <v>34</v>
      </c>
      <c r="E663"/>
      <c r="F663" s="22">
        <v>0</v>
      </c>
      <c r="G663" s="22">
        <f t="shared" si="144"/>
        <v>1</v>
      </c>
      <c r="H663" s="26">
        <f t="shared" si="145"/>
        <v>0</v>
      </c>
      <c r="I663">
        <f t="shared" si="146"/>
        <v>1</v>
      </c>
      <c r="J663">
        <f t="shared" si="139"/>
        <v>0</v>
      </c>
      <c r="K663">
        <f t="shared" si="147"/>
        <v>4</v>
      </c>
      <c r="L663">
        <f t="shared" si="148"/>
        <v>0</v>
      </c>
      <c r="M663" s="31">
        <f t="shared" si="140"/>
        <v>0</v>
      </c>
      <c r="N663" s="31">
        <f t="shared" si="140"/>
        <v>0.52715537156609205</v>
      </c>
      <c r="O663" s="31">
        <f t="shared" si="140"/>
        <v>0.54659567442558799</v>
      </c>
      <c r="P663" s="31">
        <f t="shared" si="140"/>
        <v>0.36421581808078335</v>
      </c>
      <c r="Q663" s="31">
        <f t="shared" si="140"/>
        <v>-0.23720915144241939</v>
      </c>
      <c r="R663" s="31">
        <f t="shared" si="140"/>
        <v>0.49990405767804136</v>
      </c>
      <c r="S663" s="31">
        <f t="shared" si="140"/>
        <v>0.34256526079054589</v>
      </c>
      <c r="T663" s="31">
        <f t="shared" si="140"/>
        <v>-0.31686503334518257</v>
      </c>
      <c r="U663" s="31">
        <f t="shared" si="140"/>
        <v>-0.31612649945728827</v>
      </c>
      <c r="V663" s="31">
        <f t="shared" si="140"/>
        <v>2.1207390614815447</v>
      </c>
      <c r="W663" s="31">
        <f t="shared" si="140"/>
        <v>0.66855840965644164</v>
      </c>
      <c r="X663"/>
      <c r="Y663" s="31">
        <f t="shared" si="141"/>
        <v>0</v>
      </c>
      <c r="Z663" s="31">
        <f t="shared" si="141"/>
        <v>9.5874223440595513E-2</v>
      </c>
      <c r="AA663" s="31">
        <f t="shared" si="141"/>
        <v>0.10347305052788495</v>
      </c>
      <c r="AB663" s="31">
        <f t="shared" si="141"/>
        <v>0.51747564270941915</v>
      </c>
      <c r="AC663" s="31">
        <f t="shared" si="141"/>
        <v>-0.23389927220861431</v>
      </c>
      <c r="AD663" s="31">
        <f t="shared" si="141"/>
        <v>0.38674017968222024</v>
      </c>
      <c r="AE663" s="31">
        <f t="shared" si="141"/>
        <v>0.16463599289047975</v>
      </c>
      <c r="AF663" s="31">
        <f t="shared" si="141"/>
        <v>-0.74491749178728806</v>
      </c>
      <c r="AG663" s="31">
        <f t="shared" si="141"/>
        <v>-0.58031592304474577</v>
      </c>
      <c r="AH663" s="31">
        <f t="shared" si="141"/>
        <v>0.6922191749056863</v>
      </c>
      <c r="AI663" s="31">
        <f t="shared" si="141"/>
        <v>0.86046853129955947</v>
      </c>
      <c r="AK663" s="31">
        <f t="shared" si="142"/>
        <v>0</v>
      </c>
      <c r="AL663" s="31">
        <f t="shared" si="142"/>
        <v>-0.67435029331753693</v>
      </c>
      <c r="AM663" s="31">
        <f t="shared" si="142"/>
        <v>-0.66518326284966456</v>
      </c>
      <c r="AN663" s="31">
        <f t="shared" si="142"/>
        <v>0.51747564270941915</v>
      </c>
      <c r="AO663" s="31">
        <f t="shared" si="142"/>
        <v>-0.72479550816122118</v>
      </c>
      <c r="AP663" s="31">
        <f t="shared" si="142"/>
        <v>0.38674017968222024</v>
      </c>
      <c r="AQ663" s="31">
        <f t="shared" si="142"/>
        <v>-0.63936670489543201</v>
      </c>
      <c r="AR663" s="31">
        <f t="shared" si="142"/>
        <v>-0.83827229073581822</v>
      </c>
      <c r="AS663" s="31">
        <f t="shared" si="142"/>
        <v>-0.92955201953079281</v>
      </c>
      <c r="AT663" s="31">
        <f t="shared" si="142"/>
        <v>0.6922191749056863</v>
      </c>
      <c r="AU663" s="31">
        <f t="shared" si="142"/>
        <v>0.34897860053098673</v>
      </c>
      <c r="AW663">
        <f t="shared" si="143"/>
        <v>-5.1621185983610797E-2</v>
      </c>
      <c r="AX663" t="str">
        <f t="shared" si="149"/>
        <v/>
      </c>
      <c r="AY663">
        <f t="shared" si="150"/>
        <v>-5.1621185983610797E-2</v>
      </c>
      <c r="AZ663" t="str">
        <f t="shared" si="151"/>
        <v/>
      </c>
    </row>
    <row r="664" spans="1:52" s="42" customFormat="1" x14ac:dyDescent="0.3">
      <c r="A664">
        <v>21</v>
      </c>
      <c r="B664" t="s">
        <v>43</v>
      </c>
      <c r="C664" t="s">
        <v>33</v>
      </c>
      <c r="D664" t="s">
        <v>34</v>
      </c>
      <c r="E664"/>
      <c r="F664" s="22">
        <v>0</v>
      </c>
      <c r="G664" s="22">
        <f t="shared" si="144"/>
        <v>0</v>
      </c>
      <c r="H664" s="26">
        <f t="shared" si="145"/>
        <v>0</v>
      </c>
      <c r="I664">
        <f t="shared" si="146"/>
        <v>0</v>
      </c>
      <c r="J664">
        <f t="shared" si="139"/>
        <v>1</v>
      </c>
      <c r="K664">
        <f t="shared" si="147"/>
        <v>4</v>
      </c>
      <c r="L664">
        <f t="shared" si="148"/>
        <v>0</v>
      </c>
      <c r="M664" s="31">
        <f t="shared" si="140"/>
        <v>0</v>
      </c>
      <c r="N664" s="31">
        <f t="shared" si="140"/>
        <v>-0.21207954470060061</v>
      </c>
      <c r="O664" s="31">
        <f t="shared" si="140"/>
        <v>-0.19232935487404057</v>
      </c>
      <c r="P664" s="31">
        <f t="shared" si="140"/>
        <v>1.3526539780380409</v>
      </c>
      <c r="Q664" s="31">
        <f t="shared" si="140"/>
        <v>-0.23730515132941785</v>
      </c>
      <c r="R664" s="31">
        <f t="shared" si="140"/>
        <v>0.53776340738938699</v>
      </c>
      <c r="S664" s="31">
        <f t="shared" si="140"/>
        <v>-0.34543763973709679</v>
      </c>
      <c r="T664" s="31">
        <f t="shared" si="140"/>
        <v>-0.20152682688976156</v>
      </c>
      <c r="U664" s="31">
        <f t="shared" si="140"/>
        <v>-0.35883969765710322</v>
      </c>
      <c r="V664" s="31">
        <f t="shared" si="140"/>
        <v>4.1826367804362263</v>
      </c>
      <c r="W664" s="31">
        <f t="shared" si="140"/>
        <v>0.45416817395800757</v>
      </c>
      <c r="X664"/>
      <c r="Y664" s="31">
        <f t="shared" si="141"/>
        <v>0</v>
      </c>
      <c r="Z664" s="31">
        <f t="shared" si="141"/>
        <v>-0.365665097407395</v>
      </c>
      <c r="AA664" s="31">
        <f t="shared" si="141"/>
        <v>-0.36264991493842663</v>
      </c>
      <c r="AB664" s="31">
        <f t="shared" si="141"/>
        <v>1.0073025855323765</v>
      </c>
      <c r="AC664" s="31">
        <f t="shared" si="141"/>
        <v>-0.22861816473173593</v>
      </c>
      <c r="AD664" s="31">
        <f t="shared" si="141"/>
        <v>0.61966463780094228</v>
      </c>
      <c r="AE664" s="31">
        <f t="shared" si="141"/>
        <v>-0.21778619820954545</v>
      </c>
      <c r="AF664" s="31">
        <f t="shared" si="141"/>
        <v>-0.64181770379875824</v>
      </c>
      <c r="AG664" s="31">
        <f t="shared" si="141"/>
        <v>-0.60714706667476115</v>
      </c>
      <c r="AH664" s="31">
        <f t="shared" si="141"/>
        <v>0.91318770861764287</v>
      </c>
      <c r="AI664" s="31">
        <f t="shared" si="141"/>
        <v>0.14406675648252634</v>
      </c>
      <c r="AK664" s="31">
        <f t="shared" si="142"/>
        <v>0</v>
      </c>
      <c r="AL664" s="31">
        <f t="shared" si="142"/>
        <v>-0.7307395250676596</v>
      </c>
      <c r="AM664" s="31">
        <f t="shared" si="142"/>
        <v>-0.72486861376547862</v>
      </c>
      <c r="AN664" s="31">
        <f t="shared" si="142"/>
        <v>1.0073025855323765</v>
      </c>
      <c r="AO664" s="31">
        <f t="shared" si="142"/>
        <v>-0.66629667133493675</v>
      </c>
      <c r="AP664" s="31">
        <f t="shared" si="142"/>
        <v>0.61966463780094228</v>
      </c>
      <c r="AQ664" s="31">
        <f t="shared" si="142"/>
        <v>-0.70489353132091181</v>
      </c>
      <c r="AR664" s="31">
        <f t="shared" si="142"/>
        <v>-0.79913460028534256</v>
      </c>
      <c r="AS664" s="31">
        <f t="shared" si="142"/>
        <v>-0.92327087327153179</v>
      </c>
      <c r="AT664" s="31">
        <f t="shared" si="142"/>
        <v>0.91318770861764287</v>
      </c>
      <c r="AU664" s="31">
        <f t="shared" si="142"/>
        <v>-0.2302969580246754</v>
      </c>
      <c r="AW664">
        <f t="shared" si="143"/>
        <v>0.14655347955597331</v>
      </c>
      <c r="AX664" t="str">
        <f t="shared" si="149"/>
        <v/>
      </c>
      <c r="AY664" t="str">
        <f t="shared" si="150"/>
        <v/>
      </c>
      <c r="AZ664">
        <f t="shared" si="151"/>
        <v>0.14655347955597331</v>
      </c>
    </row>
    <row r="665" spans="1:52" s="42" customFormat="1" x14ac:dyDescent="0.3">
      <c r="A665">
        <v>21</v>
      </c>
      <c r="B665" t="s">
        <v>44</v>
      </c>
      <c r="C665" t="s">
        <v>33</v>
      </c>
      <c r="D665" t="s">
        <v>34</v>
      </c>
      <c r="E665"/>
      <c r="F665" s="22">
        <v>0</v>
      </c>
      <c r="G665" s="22">
        <f t="shared" si="144"/>
        <v>0</v>
      </c>
      <c r="H665" s="26">
        <f t="shared" si="145"/>
        <v>0</v>
      </c>
      <c r="I665">
        <f t="shared" si="146"/>
        <v>0</v>
      </c>
      <c r="J665">
        <f t="shared" si="139"/>
        <v>1</v>
      </c>
      <c r="K665">
        <f t="shared" si="147"/>
        <v>4</v>
      </c>
      <c r="L665">
        <f t="shared" si="148"/>
        <v>0</v>
      </c>
      <c r="M665" s="31">
        <f t="shared" si="140"/>
        <v>0</v>
      </c>
      <c r="N665" s="31">
        <f t="shared" si="140"/>
        <v>0.18110984279274087</v>
      </c>
      <c r="O665" s="31">
        <f t="shared" si="140"/>
        <v>0.18814971086974666</v>
      </c>
      <c r="P665" s="31">
        <f t="shared" si="140"/>
        <v>9.5549748035275162E-2</v>
      </c>
      <c r="Q665" s="31">
        <f t="shared" si="140"/>
        <v>-0.30023971948805211</v>
      </c>
      <c r="R665" s="31">
        <f t="shared" si="140"/>
        <v>-0.23860511662513587</v>
      </c>
      <c r="S665" s="31">
        <f t="shared" si="140"/>
        <v>-0.46907067156939486</v>
      </c>
      <c r="T665" s="31">
        <f t="shared" si="140"/>
        <v>-3.4926817562614405E-2</v>
      </c>
      <c r="U665" s="31">
        <f t="shared" si="140"/>
        <v>-9.4231121667356782E-2</v>
      </c>
      <c r="V665" s="31">
        <f t="shared" si="140"/>
        <v>0.34506560849773721</v>
      </c>
      <c r="W665" s="31">
        <f t="shared" si="140"/>
        <v>1.9087617367714905E-2</v>
      </c>
      <c r="X665"/>
      <c r="Y665" s="31">
        <f t="shared" si="141"/>
        <v>0</v>
      </c>
      <c r="Z665" s="31">
        <f t="shared" si="141"/>
        <v>-2.1399933812261032E-2</v>
      </c>
      <c r="AA665" s="31">
        <f t="shared" si="141"/>
        <v>-1.8184624775276565E-2</v>
      </c>
      <c r="AB665" s="31">
        <f t="shared" si="141"/>
        <v>-0.24657305518890177</v>
      </c>
      <c r="AC665" s="31">
        <f t="shared" si="141"/>
        <v>-0.49714110169145093</v>
      </c>
      <c r="AD665" s="31">
        <f t="shared" si="141"/>
        <v>-0.24941807533400587</v>
      </c>
      <c r="AE665" s="31">
        <f t="shared" si="141"/>
        <v>-0.3937040982144841</v>
      </c>
      <c r="AF665" s="31">
        <f t="shared" si="141"/>
        <v>-0.59930302810152813</v>
      </c>
      <c r="AG665" s="31">
        <f t="shared" si="141"/>
        <v>-0.44093749425206885</v>
      </c>
      <c r="AH665" s="31">
        <f t="shared" si="141"/>
        <v>0.12576464407985849</v>
      </c>
      <c r="AI665" s="31">
        <f t="shared" si="141"/>
        <v>0.25451579982120665</v>
      </c>
      <c r="AK665" s="31">
        <f t="shared" si="142"/>
        <v>0</v>
      </c>
      <c r="AL665" s="31">
        <f t="shared" si="142"/>
        <v>-0.75857274814883313</v>
      </c>
      <c r="AM665" s="31">
        <f t="shared" si="142"/>
        <v>-0.75545356174217049</v>
      </c>
      <c r="AN665" s="31">
        <f t="shared" si="142"/>
        <v>-0.24657305518890177</v>
      </c>
      <c r="AO665" s="31">
        <f t="shared" si="142"/>
        <v>-0.85419764157055433</v>
      </c>
      <c r="AP665" s="31">
        <f t="shared" si="142"/>
        <v>-0.24941807533400587</v>
      </c>
      <c r="AQ665" s="31">
        <f t="shared" si="142"/>
        <v>-0.83369643009413352</v>
      </c>
      <c r="AR665" s="31">
        <f t="shared" si="142"/>
        <v>-0.7332563852604933</v>
      </c>
      <c r="AS665" s="31">
        <f t="shared" si="142"/>
        <v>-0.88891354314777993</v>
      </c>
      <c r="AT665" s="31">
        <f t="shared" si="142"/>
        <v>0.12576464407985849</v>
      </c>
      <c r="AU665" s="31">
        <f t="shared" si="142"/>
        <v>-0.22332325623642915</v>
      </c>
      <c r="AW665">
        <f t="shared" si="143"/>
        <v>8.9505628453601299E-2</v>
      </c>
      <c r="AX665" t="str">
        <f t="shared" si="149"/>
        <v/>
      </c>
      <c r="AY665" t="str">
        <f t="shared" si="150"/>
        <v/>
      </c>
      <c r="AZ665">
        <f t="shared" si="151"/>
        <v>8.9505628453601299E-2</v>
      </c>
    </row>
    <row r="666" spans="1:52" s="42" customFormat="1" x14ac:dyDescent="0.3">
      <c r="A666">
        <v>21</v>
      </c>
      <c r="B666" t="s">
        <v>45</v>
      </c>
      <c r="C666" t="s">
        <v>33</v>
      </c>
      <c r="D666" t="s">
        <v>34</v>
      </c>
      <c r="E666"/>
      <c r="F666" s="22">
        <v>0</v>
      </c>
      <c r="G666" s="22">
        <f t="shared" si="144"/>
        <v>1</v>
      </c>
      <c r="H666" s="26">
        <f t="shared" si="145"/>
        <v>0</v>
      </c>
      <c r="I666">
        <f t="shared" si="146"/>
        <v>0</v>
      </c>
      <c r="J666">
        <f t="shared" si="139"/>
        <v>1</v>
      </c>
      <c r="K666">
        <f t="shared" si="147"/>
        <v>4</v>
      </c>
      <c r="L666">
        <f t="shared" si="148"/>
        <v>0</v>
      </c>
      <c r="M666" s="31">
        <f t="shared" si="140"/>
        <v>0</v>
      </c>
      <c r="N666" s="31">
        <f t="shared" si="140"/>
        <v>-0.48232147269780834</v>
      </c>
      <c r="O666" s="31">
        <f t="shared" si="140"/>
        <v>-0.47765109077296991</v>
      </c>
      <c r="P666" s="31">
        <f t="shared" si="140"/>
        <v>0.96435775049828798</v>
      </c>
      <c r="Q666" s="31">
        <f t="shared" si="140"/>
        <v>-0.7884594955560762</v>
      </c>
      <c r="R666" s="31">
        <f t="shared" si="140"/>
        <v>0.51559233695306772</v>
      </c>
      <c r="S666" s="31">
        <f t="shared" si="140"/>
        <v>-0.82739158177166372</v>
      </c>
      <c r="T666" s="31">
        <f t="shared" si="140"/>
        <v>1.6247274530260141</v>
      </c>
      <c r="U666" s="31">
        <f t="shared" si="140"/>
        <v>0.8372917222582571</v>
      </c>
      <c r="V666" s="31">
        <f t="shared" si="140"/>
        <v>3.2380594999613392</v>
      </c>
      <c r="W666" s="31">
        <f t="shared" si="140"/>
        <v>-0.73820060604489279</v>
      </c>
      <c r="X666"/>
      <c r="Y666" s="31">
        <f t="shared" si="141"/>
        <v>0</v>
      </c>
      <c r="Z666" s="31">
        <f t="shared" si="141"/>
        <v>-0.42313740751157813</v>
      </c>
      <c r="AA666" s="31">
        <f t="shared" si="141"/>
        <v>-0.41954913452975395</v>
      </c>
      <c r="AB666" s="31">
        <f t="shared" si="141"/>
        <v>0.53753781018422453</v>
      </c>
      <c r="AC666" s="31">
        <f t="shared" si="141"/>
        <v>-0.56800122418841037</v>
      </c>
      <c r="AD666" s="31">
        <f t="shared" si="141"/>
        <v>0.73540186851400291</v>
      </c>
      <c r="AE666" s="31">
        <f t="shared" si="141"/>
        <v>-0.24431662513760838</v>
      </c>
      <c r="AF666" s="31">
        <f t="shared" si="141"/>
        <v>-2.7725552086713269E-2</v>
      </c>
      <c r="AG666" s="31">
        <f t="shared" si="141"/>
        <v>-0.18057991534610277</v>
      </c>
      <c r="AH666" s="31">
        <f t="shared" si="141"/>
        <v>1.7332080095431721</v>
      </c>
      <c r="AI666" s="31">
        <f t="shared" si="141"/>
        <v>-0.33946978543531237</v>
      </c>
      <c r="AK666" s="31">
        <f t="shared" si="142"/>
        <v>0</v>
      </c>
      <c r="AL666" s="31">
        <f t="shared" si="142"/>
        <v>-0.80313507513937643</v>
      </c>
      <c r="AM666" s="31">
        <f t="shared" si="142"/>
        <v>-0.80193980979300339</v>
      </c>
      <c r="AN666" s="31">
        <f t="shared" si="142"/>
        <v>0.53753781018422453</v>
      </c>
      <c r="AO666" s="31">
        <f t="shared" si="142"/>
        <v>-0.83513480457727562</v>
      </c>
      <c r="AP666" s="31">
        <f t="shared" si="142"/>
        <v>0.73540186851400291</v>
      </c>
      <c r="AQ666" s="31">
        <f t="shared" si="142"/>
        <v>-0.76771278778875951</v>
      </c>
      <c r="AR666" s="31">
        <f t="shared" si="142"/>
        <v>-0.43654999180397702</v>
      </c>
      <c r="AS666" s="31">
        <f t="shared" si="142"/>
        <v>-0.82461751407773698</v>
      </c>
      <c r="AT666" s="31">
        <f t="shared" si="142"/>
        <v>1.7332080095431721</v>
      </c>
      <c r="AU666" s="31">
        <f t="shared" si="142"/>
        <v>-0.64226297906752805</v>
      </c>
      <c r="AW666">
        <f t="shared" si="143"/>
        <v>0.23808717767835699</v>
      </c>
      <c r="AX666" t="str">
        <f t="shared" si="149"/>
        <v/>
      </c>
      <c r="AY666" t="str">
        <f t="shared" si="150"/>
        <v/>
      </c>
      <c r="AZ666">
        <f t="shared" si="151"/>
        <v>0.23808717767835699</v>
      </c>
    </row>
    <row r="667" spans="1:52" s="42" customFormat="1" x14ac:dyDescent="0.3">
      <c r="A667">
        <v>21</v>
      </c>
      <c r="B667" t="s">
        <v>46</v>
      </c>
      <c r="C667" t="s">
        <v>33</v>
      </c>
      <c r="D667" t="s">
        <v>34</v>
      </c>
      <c r="E667"/>
      <c r="F667" s="22">
        <v>0</v>
      </c>
      <c r="G667" s="22">
        <f t="shared" si="144"/>
        <v>0</v>
      </c>
      <c r="H667" s="26">
        <f t="shared" si="145"/>
        <v>0</v>
      </c>
      <c r="I667">
        <f t="shared" si="146"/>
        <v>0</v>
      </c>
      <c r="J667">
        <f t="shared" si="139"/>
        <v>1</v>
      </c>
      <c r="K667">
        <f t="shared" si="147"/>
        <v>4</v>
      </c>
      <c r="L667">
        <f t="shared" si="148"/>
        <v>0</v>
      </c>
      <c r="M667" s="31">
        <f t="shared" si="140"/>
        <v>0</v>
      </c>
      <c r="N667" s="31">
        <f t="shared" si="140"/>
        <v>-0.26777977023372257</v>
      </c>
      <c r="O667" s="31">
        <f t="shared" si="140"/>
        <v>-0.25124264308302618</v>
      </c>
      <c r="P667" s="31">
        <f t="shared" si="140"/>
        <v>0.55035276421250579</v>
      </c>
      <c r="Q667" s="31">
        <f t="shared" si="140"/>
        <v>-0.53782616216272883</v>
      </c>
      <c r="R667" s="31">
        <f t="shared" si="140"/>
        <v>0.5082284814715412</v>
      </c>
      <c r="S667" s="31">
        <f t="shared" si="140"/>
        <v>-0.38472929032158792</v>
      </c>
      <c r="T667" s="31">
        <f t="shared" si="140"/>
        <v>-0.5973806625992153</v>
      </c>
      <c r="U667" s="31">
        <f t="shared" si="140"/>
        <v>-0.6804827777922543</v>
      </c>
      <c r="V667" s="31">
        <f t="shared" si="140"/>
        <v>1.2321552048501014</v>
      </c>
      <c r="W667" s="31">
        <f t="shared" si="140"/>
        <v>-0.23140874161920216</v>
      </c>
      <c r="X667"/>
      <c r="Y667" s="31">
        <f t="shared" si="141"/>
        <v>0</v>
      </c>
      <c r="Z667" s="31">
        <f t="shared" si="141"/>
        <v>-0.35225871466897629</v>
      </c>
      <c r="AA667" s="31">
        <f t="shared" si="141"/>
        <v>-0.34124245059267155</v>
      </c>
      <c r="AB667" s="31">
        <f t="shared" si="141"/>
        <v>5.5671096717314732E-2</v>
      </c>
      <c r="AC667" s="31">
        <f t="shared" si="141"/>
        <v>-0.42225724773080769</v>
      </c>
      <c r="AD667" s="31">
        <f t="shared" si="141"/>
        <v>0.391566137813743</v>
      </c>
      <c r="AE667" s="31">
        <f t="shared" si="141"/>
        <v>-0.24127763578586389</v>
      </c>
      <c r="AF667" s="31">
        <f t="shared" si="141"/>
        <v>-0.79648495492590654</v>
      </c>
      <c r="AG667" s="31">
        <f t="shared" si="141"/>
        <v>-0.78022141636751319</v>
      </c>
      <c r="AH667" s="31">
        <f t="shared" si="141"/>
        <v>0.17261686957079991</v>
      </c>
      <c r="AI667" s="31">
        <f t="shared" si="141"/>
        <v>-2.6960515070440366E-2</v>
      </c>
      <c r="AK667" s="31">
        <f t="shared" si="142"/>
        <v>0</v>
      </c>
      <c r="AL667" s="31">
        <f t="shared" si="142"/>
        <v>-0.77563643418187167</v>
      </c>
      <c r="AM667" s="31">
        <f t="shared" si="142"/>
        <v>-0.7677336115689366</v>
      </c>
      <c r="AN667" s="31">
        <f t="shared" si="142"/>
        <v>5.5671096717314732E-2</v>
      </c>
      <c r="AO667" s="31">
        <f t="shared" si="142"/>
        <v>-0.7977455709753094</v>
      </c>
      <c r="AP667" s="31">
        <f t="shared" si="142"/>
        <v>0.391566137813743</v>
      </c>
      <c r="AQ667" s="31">
        <f t="shared" si="142"/>
        <v>-0.73911132547736913</v>
      </c>
      <c r="AR667" s="31">
        <f t="shared" si="142"/>
        <v>-0.8888024380909656</v>
      </c>
      <c r="AS667" s="31">
        <f t="shared" si="142"/>
        <v>-0.95639729960274</v>
      </c>
      <c r="AT667" s="31">
        <f t="shared" si="142"/>
        <v>0.17261686957079991</v>
      </c>
      <c r="AU667" s="31">
        <f t="shared" si="142"/>
        <v>-0.33435605345607672</v>
      </c>
      <c r="AW667">
        <f t="shared" si="143"/>
        <v>0.11627095377051599</v>
      </c>
      <c r="AX667" t="str">
        <f t="shared" si="149"/>
        <v/>
      </c>
      <c r="AY667" t="str">
        <f t="shared" si="150"/>
        <v/>
      </c>
      <c r="AZ667">
        <f t="shared" si="151"/>
        <v>0.11627095377051599</v>
      </c>
    </row>
    <row r="668" spans="1:52" s="42" customFormat="1" x14ac:dyDescent="0.3">
      <c r="A668">
        <v>21</v>
      </c>
      <c r="B668" t="s">
        <v>47</v>
      </c>
      <c r="C668" t="s">
        <v>33</v>
      </c>
      <c r="D668" t="s">
        <v>34</v>
      </c>
      <c r="E668"/>
      <c r="F668" s="22">
        <v>0</v>
      </c>
      <c r="G668" s="22">
        <f t="shared" si="144"/>
        <v>1</v>
      </c>
      <c r="H668" s="26">
        <f t="shared" si="145"/>
        <v>0</v>
      </c>
      <c r="I668">
        <f t="shared" si="146"/>
        <v>1</v>
      </c>
      <c r="J668">
        <f t="shared" si="139"/>
        <v>0</v>
      </c>
      <c r="K668">
        <f t="shared" si="147"/>
        <v>4</v>
      </c>
      <c r="L668">
        <f t="shared" si="148"/>
        <v>0</v>
      </c>
      <c r="M668" s="31">
        <f t="shared" si="140"/>
        <v>0</v>
      </c>
      <c r="N668" s="31">
        <f t="shared" si="140"/>
        <v>0.95088003947163702</v>
      </c>
      <c r="O668" s="31">
        <f t="shared" si="140"/>
        <v>0.94867727977504857</v>
      </c>
      <c r="P668" s="31">
        <f t="shared" si="140"/>
        <v>-0.23484523008392957</v>
      </c>
      <c r="Q668" s="31">
        <f t="shared" si="140"/>
        <v>7.5950895944403865E-2</v>
      </c>
      <c r="R668" s="31">
        <f t="shared" si="140"/>
        <v>-0.11228828271902701</v>
      </c>
      <c r="S668" s="31">
        <f t="shared" si="140"/>
        <v>0.3433001305232139</v>
      </c>
      <c r="T668" s="31">
        <f t="shared" si="140"/>
        <v>-2.0984037663270904E-2</v>
      </c>
      <c r="U668" s="31">
        <f t="shared" si="140"/>
        <v>0.13128439961548244</v>
      </c>
      <c r="V668" s="31">
        <f t="shared" si="140"/>
        <v>2.906420273004001</v>
      </c>
      <c r="W668" s="31">
        <f t="shared" si="140"/>
        <v>1.6209878646346394</v>
      </c>
      <c r="X668"/>
      <c r="Y668" s="31">
        <f t="shared" si="141"/>
        <v>0</v>
      </c>
      <c r="Z668" s="31">
        <f t="shared" si="141"/>
        <v>0.34069192919144858</v>
      </c>
      <c r="AA668" s="31">
        <f t="shared" si="141"/>
        <v>0.34078266966949311</v>
      </c>
      <c r="AB668" s="31">
        <f t="shared" si="141"/>
        <v>-7.3646703854627432E-2</v>
      </c>
      <c r="AC668" s="31">
        <f t="shared" si="141"/>
        <v>3.0506295869832278E-2</v>
      </c>
      <c r="AD668" s="31">
        <f t="shared" si="141"/>
        <v>0.15622804214425365</v>
      </c>
      <c r="AE668" s="31">
        <f t="shared" si="141"/>
        <v>0.36410039157177304</v>
      </c>
      <c r="AF668" s="31">
        <f t="shared" si="141"/>
        <v>-0.66469856495829094</v>
      </c>
      <c r="AG668" s="31">
        <f t="shared" si="141"/>
        <v>-0.27953521498497991</v>
      </c>
      <c r="AH668" s="31">
        <f t="shared" si="141"/>
        <v>0.54278984746993653</v>
      </c>
      <c r="AI668" s="31">
        <f t="shared" si="141"/>
        <v>1.2724102746944286</v>
      </c>
      <c r="AK668" s="31">
        <f t="shared" si="142"/>
        <v>0</v>
      </c>
      <c r="AL668" s="31">
        <f t="shared" si="142"/>
        <v>-0.57716672944404823</v>
      </c>
      <c r="AM668" s="31">
        <f t="shared" si="142"/>
        <v>-0.57800314849195289</v>
      </c>
      <c r="AN668" s="31">
        <f t="shared" si="142"/>
        <v>-7.3646703854627432E-2</v>
      </c>
      <c r="AO668" s="31">
        <f t="shared" si="142"/>
        <v>-0.63916031911426729</v>
      </c>
      <c r="AP668" s="31">
        <f t="shared" si="142"/>
        <v>0.15622804214425365</v>
      </c>
      <c r="AQ668" s="31">
        <f t="shared" si="142"/>
        <v>-0.55438101228275949</v>
      </c>
      <c r="AR668" s="31">
        <f t="shared" si="142"/>
        <v>-0.77424008065901151</v>
      </c>
      <c r="AS668" s="31">
        <f t="shared" si="142"/>
        <v>-0.87713090801983729</v>
      </c>
      <c r="AT668" s="31">
        <f t="shared" si="142"/>
        <v>0.54278984746993653</v>
      </c>
      <c r="AU668" s="31">
        <f t="shared" si="142"/>
        <v>0.61281804952505103</v>
      </c>
      <c r="AW668">
        <f t="shared" si="143"/>
        <v>-0.12790195555663891</v>
      </c>
      <c r="AX668" t="str">
        <f t="shared" si="149"/>
        <v/>
      </c>
      <c r="AY668">
        <f t="shared" si="150"/>
        <v>-0.12790195555663891</v>
      </c>
      <c r="AZ668" t="str">
        <f t="shared" si="151"/>
        <v/>
      </c>
    </row>
    <row r="669" spans="1:52" s="42" customFormat="1" x14ac:dyDescent="0.3">
      <c r="A669">
        <v>21</v>
      </c>
      <c r="B669" t="s">
        <v>48</v>
      </c>
      <c r="C669" t="s">
        <v>33</v>
      </c>
      <c r="D669" t="s">
        <v>34</v>
      </c>
      <c r="E669"/>
      <c r="F669" s="22">
        <v>0</v>
      </c>
      <c r="G669" s="22">
        <f t="shared" si="144"/>
        <v>1</v>
      </c>
      <c r="H669" s="26">
        <f t="shared" si="145"/>
        <v>0</v>
      </c>
      <c r="I669">
        <f t="shared" si="146"/>
        <v>1</v>
      </c>
      <c r="J669">
        <f t="shared" si="139"/>
        <v>0</v>
      </c>
      <c r="K669">
        <f t="shared" si="147"/>
        <v>4</v>
      </c>
      <c r="L669">
        <f t="shared" si="148"/>
        <v>0</v>
      </c>
      <c r="M669" s="31">
        <f t="shared" si="140"/>
        <v>0</v>
      </c>
      <c r="N669" s="31">
        <f t="shared" si="140"/>
        <v>-0.39731030572401815</v>
      </c>
      <c r="O669" s="31">
        <f t="shared" si="140"/>
        <v>-0.39102154929955668</v>
      </c>
      <c r="P669" s="31">
        <f t="shared" si="140"/>
        <v>0.22649687825686823</v>
      </c>
      <c r="Q669" s="31">
        <f t="shared" si="140"/>
        <v>-0.74409281339007005</v>
      </c>
      <c r="R669" s="31">
        <f t="shared" si="140"/>
        <v>-0.13837119929232336</v>
      </c>
      <c r="S669" s="31">
        <f t="shared" si="140"/>
        <v>-0.79904536196656961</v>
      </c>
      <c r="T669" s="31">
        <f t="shared" si="140"/>
        <v>-0.35652428076328863</v>
      </c>
      <c r="U669" s="31">
        <f t="shared" si="140"/>
        <v>-0.5127487943304887</v>
      </c>
      <c r="V669" s="31">
        <f t="shared" si="140"/>
        <v>-0.20383820669427588</v>
      </c>
      <c r="W669" s="31">
        <f t="shared" si="140"/>
        <v>-0.59195470509512849</v>
      </c>
      <c r="X669"/>
      <c r="Y669" s="31">
        <f t="shared" si="141"/>
        <v>0</v>
      </c>
      <c r="Z669" s="31">
        <f t="shared" si="141"/>
        <v>-0.40161460387201087</v>
      </c>
      <c r="AA669" s="31">
        <f t="shared" si="141"/>
        <v>-0.39682393702796231</v>
      </c>
      <c r="AB669" s="31">
        <f t="shared" si="141"/>
        <v>-0.22408132400592543</v>
      </c>
      <c r="AC669" s="31">
        <f t="shared" si="141"/>
        <v>-0.73878391863696324</v>
      </c>
      <c r="AD669" s="31">
        <f t="shared" si="141"/>
        <v>-0.25935523814124178</v>
      </c>
      <c r="AE669" s="31">
        <f t="shared" si="141"/>
        <v>-0.644679201083461</v>
      </c>
      <c r="AF669" s="31">
        <f t="shared" si="141"/>
        <v>-0.68390553810290955</v>
      </c>
      <c r="AG669" s="31">
        <f t="shared" si="141"/>
        <v>-0.68579098180688813</v>
      </c>
      <c r="AH669" s="31">
        <f t="shared" si="141"/>
        <v>-0.2563258510956013</v>
      </c>
      <c r="AI669" s="31">
        <f t="shared" si="141"/>
        <v>-0.31546076417094071</v>
      </c>
      <c r="AK669" s="31">
        <f t="shared" si="142"/>
        <v>0</v>
      </c>
      <c r="AL669" s="31">
        <f t="shared" si="142"/>
        <v>-0.84401758448107922</v>
      </c>
      <c r="AM669" s="31">
        <f t="shared" si="142"/>
        <v>-0.84023248729830491</v>
      </c>
      <c r="AN669" s="31">
        <f t="shared" si="142"/>
        <v>-0.22408132400592543</v>
      </c>
      <c r="AO669" s="31">
        <f t="shared" si="142"/>
        <v>-0.92448321521623267</v>
      </c>
      <c r="AP669" s="31">
        <f t="shared" si="142"/>
        <v>-0.25935523814124178</v>
      </c>
      <c r="AQ669" s="31">
        <f t="shared" si="142"/>
        <v>-0.90641950625692169</v>
      </c>
      <c r="AR669" s="31">
        <f t="shared" si="142"/>
        <v>-0.8138668990364748</v>
      </c>
      <c r="AS669" s="31">
        <f t="shared" si="142"/>
        <v>-0.93510031446909436</v>
      </c>
      <c r="AT669" s="31">
        <f t="shared" si="142"/>
        <v>-0.2563258510956013</v>
      </c>
      <c r="AU669" s="31">
        <f t="shared" si="142"/>
        <v>-0.60044699552141567</v>
      </c>
      <c r="AW669">
        <f t="shared" si="143"/>
        <v>-5.8564036138107199E-2</v>
      </c>
      <c r="AX669" t="str">
        <f t="shared" si="149"/>
        <v/>
      </c>
      <c r="AY669">
        <f t="shared" si="150"/>
        <v>-5.8564036138107199E-2</v>
      </c>
      <c r="AZ669" t="str">
        <f t="shared" si="151"/>
        <v/>
      </c>
    </row>
    <row r="670" spans="1:52" s="42" customFormat="1" x14ac:dyDescent="0.3">
      <c r="A670">
        <v>21</v>
      </c>
      <c r="B670" t="s">
        <v>49</v>
      </c>
      <c r="C670" t="s">
        <v>33</v>
      </c>
      <c r="D670" t="s">
        <v>34</v>
      </c>
      <c r="E670" t="s">
        <v>137</v>
      </c>
      <c r="F670" s="22">
        <v>0</v>
      </c>
      <c r="G670" s="22">
        <f t="shared" si="144"/>
        <v>0</v>
      </c>
      <c r="H670" s="26">
        <f t="shared" si="145"/>
        <v>1</v>
      </c>
      <c r="I670">
        <f t="shared" si="146"/>
        <v>1</v>
      </c>
      <c r="J670">
        <f t="shared" si="139"/>
        <v>0</v>
      </c>
      <c r="K670">
        <f t="shared" si="147"/>
        <v>4</v>
      </c>
      <c r="L670">
        <f t="shared" si="148"/>
        <v>4</v>
      </c>
      <c r="M670" s="31">
        <f t="shared" si="140"/>
        <v>0</v>
      </c>
      <c r="N670" s="31">
        <f t="shared" si="140"/>
        <v>1.7800726977358108</v>
      </c>
      <c r="O670" s="31">
        <f t="shared" si="140"/>
        <v>1.7808569397908418</v>
      </c>
      <c r="P670" s="31">
        <f t="shared" si="140"/>
        <v>-0.46284414661386936</v>
      </c>
      <c r="Q670" s="31">
        <f t="shared" si="140"/>
        <v>-7.4544014620773702E-2</v>
      </c>
      <c r="R670" s="31">
        <f t="shared" si="140"/>
        <v>-0.48535729515686876</v>
      </c>
      <c r="S670" s="31">
        <f t="shared" si="140"/>
        <v>-0.24544786272718039</v>
      </c>
      <c r="T670" s="31">
        <f t="shared" si="140"/>
        <v>6.6763216570210178</v>
      </c>
      <c r="U670" s="31">
        <f t="shared" si="140"/>
        <v>6.5018020103563812</v>
      </c>
      <c r="V670" s="31">
        <f t="shared" si="140"/>
        <v>-0.9868104376078789</v>
      </c>
      <c r="W670" s="31">
        <f t="shared" si="140"/>
        <v>1.2273461265103058</v>
      </c>
      <c r="X670"/>
      <c r="Y670" s="31">
        <f t="shared" si="141"/>
        <v>0</v>
      </c>
      <c r="Z670" s="31">
        <f t="shared" si="141"/>
        <v>1.2154864551360138</v>
      </c>
      <c r="AA670" s="31">
        <f t="shared" si="141"/>
        <v>1.2134740410420872</v>
      </c>
      <c r="AB670" s="31">
        <f t="shared" si="141"/>
        <v>-0.22175855231834132</v>
      </c>
      <c r="AC670" s="31">
        <f t="shared" si="141"/>
        <v>0.40305079433270563</v>
      </c>
      <c r="AD670" s="31">
        <f t="shared" si="141"/>
        <v>0.83392628654834577</v>
      </c>
      <c r="AE670" s="31">
        <f t="shared" si="141"/>
        <v>1.4780892646760233</v>
      </c>
      <c r="AF670" s="31">
        <f t="shared" si="141"/>
        <v>0.89487634671365923</v>
      </c>
      <c r="AG670" s="31">
        <f t="shared" si="141"/>
        <v>2.1329006562399546</v>
      </c>
      <c r="AH670" s="31">
        <f t="shared" si="141"/>
        <v>-0.9462544469135642</v>
      </c>
      <c r="AI670" s="31">
        <f t="shared" si="141"/>
        <v>2.2632705357939988</v>
      </c>
      <c r="AK670" s="31">
        <f t="shared" si="142"/>
        <v>0</v>
      </c>
      <c r="AL670" s="31">
        <f t="shared" si="142"/>
        <v>-0.41447038770445055</v>
      </c>
      <c r="AM670" s="31">
        <f t="shared" si="142"/>
        <v>-0.42078103386629606</v>
      </c>
      <c r="AN670" s="31">
        <f t="shared" si="142"/>
        <v>-0.22175855231834132</v>
      </c>
      <c r="AO670" s="31">
        <f t="shared" si="142"/>
        <v>-0.54720192111763921</v>
      </c>
      <c r="AP670" s="31">
        <f t="shared" si="142"/>
        <v>0.83392628654834577</v>
      </c>
      <c r="AQ670" s="31">
        <f t="shared" si="142"/>
        <v>-0.34852618497525473</v>
      </c>
      <c r="AR670" s="31">
        <f t="shared" si="142"/>
        <v>0.23555435044288561</v>
      </c>
      <c r="AS670" s="31">
        <f t="shared" si="142"/>
        <v>-0.43903874714736552</v>
      </c>
      <c r="AT670" s="31">
        <f t="shared" si="142"/>
        <v>-0.9462544469135642</v>
      </c>
      <c r="AU670" s="31">
        <f t="shared" si="142"/>
        <v>0.37832328575809071</v>
      </c>
      <c r="AW670">
        <f t="shared" si="143"/>
        <v>-0.35233006178009058</v>
      </c>
      <c r="AX670">
        <f t="shared" si="149"/>
        <v>-0.35233006178009058</v>
      </c>
      <c r="AY670">
        <f t="shared" si="150"/>
        <v>-0.35233006178009058</v>
      </c>
      <c r="AZ670" t="str">
        <f t="shared" si="151"/>
        <v/>
      </c>
    </row>
    <row r="671" spans="1:52" s="42" customFormat="1" x14ac:dyDescent="0.3">
      <c r="A671">
        <v>22</v>
      </c>
      <c r="B671" t="s">
        <v>50</v>
      </c>
      <c r="C671" t="s">
        <v>51</v>
      </c>
      <c r="D671" t="s">
        <v>52</v>
      </c>
      <c r="E671"/>
      <c r="F671" s="22">
        <v>0</v>
      </c>
      <c r="G671" s="22">
        <f t="shared" si="144"/>
        <v>0</v>
      </c>
      <c r="H671" s="26">
        <f t="shared" si="145"/>
        <v>0</v>
      </c>
      <c r="I671">
        <f t="shared" si="146"/>
        <v>1</v>
      </c>
      <c r="J671">
        <f t="shared" si="139"/>
        <v>0</v>
      </c>
      <c r="K671">
        <f t="shared" si="147"/>
        <v>3</v>
      </c>
      <c r="L671">
        <f t="shared" si="148"/>
        <v>0</v>
      </c>
      <c r="M671" s="31">
        <f t="shared" ref="M671:W686" si="152">(M19-$M19)/$M19</f>
        <v>0</v>
      </c>
      <c r="N671" s="31">
        <f t="shared" si="152"/>
        <v>-0.20057341123428504</v>
      </c>
      <c r="O671" s="31">
        <f t="shared" si="152"/>
        <v>-0.19064464875256978</v>
      </c>
      <c r="P671" s="31">
        <f t="shared" si="152"/>
        <v>1.396588036865009</v>
      </c>
      <c r="Q671" s="31">
        <f t="shared" si="152"/>
        <v>0.97369810394171419</v>
      </c>
      <c r="R671" s="31">
        <f t="shared" si="152"/>
        <v>1.5386080086386402</v>
      </c>
      <c r="S671" s="31">
        <f t="shared" si="152"/>
        <v>0.46979923948727309</v>
      </c>
      <c r="T671" s="31">
        <f t="shared" si="152"/>
        <v>-0.25106279887750677</v>
      </c>
      <c r="U671" s="31">
        <f t="shared" si="152"/>
        <v>-0.43136270034446356</v>
      </c>
      <c r="V671" s="31">
        <f t="shared" si="152"/>
        <v>1.4593239682447889</v>
      </c>
      <c r="W671" s="31">
        <f t="shared" si="152"/>
        <v>0.73416306642910334</v>
      </c>
      <c r="X671"/>
      <c r="Y671" s="31">
        <f t="shared" ref="Y671:AI686" si="153">(Y19-$Y19)/$Y19</f>
        <v>0</v>
      </c>
      <c r="Z671" s="31">
        <f t="shared" si="153"/>
        <v>-0.2560349675698555</v>
      </c>
      <c r="AA671" s="31">
        <f t="shared" si="153"/>
        <v>-0.24644985133936806</v>
      </c>
      <c r="AB671" s="31">
        <f t="shared" si="153"/>
        <v>1.6351663287804512</v>
      </c>
      <c r="AC671" s="31">
        <f t="shared" si="153"/>
        <v>1.2030523567468643</v>
      </c>
      <c r="AD671" s="31">
        <f t="shared" si="153"/>
        <v>1.1162464785110926</v>
      </c>
      <c r="AE671" s="31">
        <f t="shared" si="153"/>
        <v>0.27289053249381695</v>
      </c>
      <c r="AF671" s="31">
        <f t="shared" si="153"/>
        <v>-0.59239858642722831</v>
      </c>
      <c r="AG671" s="31">
        <f t="shared" si="153"/>
        <v>-0.62482695543787525</v>
      </c>
      <c r="AH671" s="31">
        <f t="shared" si="153"/>
        <v>0.42515479541765477</v>
      </c>
      <c r="AI671" s="31">
        <f t="shared" si="153"/>
        <v>0.40186697141310845</v>
      </c>
      <c r="AK671" s="31">
        <f t="shared" ref="AK671:AU686" si="154">(AK19-$AK19)/$AK19</f>
        <v>0</v>
      </c>
      <c r="AL671" s="31">
        <f t="shared" si="154"/>
        <v>-0.74858725975407614</v>
      </c>
      <c r="AM671" s="31">
        <f t="shared" si="154"/>
        <v>-0.74155822467790133</v>
      </c>
      <c r="AN671" s="31">
        <f t="shared" si="154"/>
        <v>1.6351663287804512</v>
      </c>
      <c r="AO671" s="31">
        <f t="shared" si="154"/>
        <v>-0.20626037757166382</v>
      </c>
      <c r="AP671" s="31">
        <f t="shared" si="154"/>
        <v>1.1162464785110926</v>
      </c>
      <c r="AQ671" s="31">
        <f t="shared" si="154"/>
        <v>-0.59761749977422751</v>
      </c>
      <c r="AR671" s="31">
        <f t="shared" si="154"/>
        <v>-0.78867175028880809</v>
      </c>
      <c r="AS671" s="31">
        <f t="shared" si="154"/>
        <v>-0.91214489419378575</v>
      </c>
      <c r="AT671" s="31">
        <f t="shared" si="154"/>
        <v>0.42515479541765477</v>
      </c>
      <c r="AU671" s="31">
        <f t="shared" si="154"/>
        <v>-0.24938735798595196</v>
      </c>
      <c r="AW671">
        <f t="shared" si="143"/>
        <v>-1.42142570495999E-2</v>
      </c>
      <c r="AX671" t="str">
        <f t="shared" si="149"/>
        <v/>
      </c>
      <c r="AY671">
        <f t="shared" si="150"/>
        <v>-1.42142570495999E-2</v>
      </c>
      <c r="AZ671" t="str">
        <f t="shared" si="151"/>
        <v/>
      </c>
    </row>
    <row r="672" spans="1:52" s="42" customFormat="1" x14ac:dyDescent="0.3">
      <c r="A672">
        <v>22</v>
      </c>
      <c r="B672" t="s">
        <v>53</v>
      </c>
      <c r="C672" t="s">
        <v>51</v>
      </c>
      <c r="D672" t="s">
        <v>52</v>
      </c>
      <c r="E672" t="s">
        <v>137</v>
      </c>
      <c r="F672" s="22">
        <v>0</v>
      </c>
      <c r="G672" s="22">
        <f t="shared" si="144"/>
        <v>1</v>
      </c>
      <c r="H672" s="26">
        <f t="shared" si="145"/>
        <v>1</v>
      </c>
      <c r="I672">
        <f t="shared" si="146"/>
        <v>0</v>
      </c>
      <c r="J672">
        <f t="shared" si="139"/>
        <v>1</v>
      </c>
      <c r="K672">
        <f t="shared" si="147"/>
        <v>3</v>
      </c>
      <c r="L672">
        <f t="shared" si="148"/>
        <v>3</v>
      </c>
      <c r="M672" s="31">
        <f t="shared" si="152"/>
        <v>0</v>
      </c>
      <c r="N672" s="31">
        <f t="shared" si="152"/>
        <v>-0.34383259996595067</v>
      </c>
      <c r="O672" s="31">
        <f t="shared" si="152"/>
        <v>-0.34215215331043103</v>
      </c>
      <c r="P672" s="31">
        <f t="shared" si="152"/>
        <v>-7.0490314971007426E-2</v>
      </c>
      <c r="Q672" s="31">
        <f t="shared" si="152"/>
        <v>-0.5921045225933903</v>
      </c>
      <c r="R672" s="31">
        <f t="shared" si="152"/>
        <v>-0.25547333746074624</v>
      </c>
      <c r="S672" s="31">
        <f t="shared" si="152"/>
        <v>-0.931983336065909</v>
      </c>
      <c r="T672" s="31">
        <f t="shared" si="152"/>
        <v>7.1123913626370312</v>
      </c>
      <c r="U672" s="31">
        <f t="shared" si="152"/>
        <v>4.9859768177367352</v>
      </c>
      <c r="V672" s="31">
        <f t="shared" si="152"/>
        <v>2.5970070780119476</v>
      </c>
      <c r="W672" s="31">
        <f t="shared" si="152"/>
        <v>-0.74823049701298605</v>
      </c>
      <c r="X672"/>
      <c r="Y672" s="31">
        <f t="shared" si="153"/>
        <v>0</v>
      </c>
      <c r="Z672" s="31">
        <f t="shared" si="153"/>
        <v>-0.19389585226529238</v>
      </c>
      <c r="AA672" s="31">
        <f t="shared" si="153"/>
        <v>-0.2038317294825403</v>
      </c>
      <c r="AB672" s="31">
        <f t="shared" si="153"/>
        <v>5.6878234199598567E-2</v>
      </c>
      <c r="AC672" s="31">
        <f t="shared" si="153"/>
        <v>-0.24485195190909795</v>
      </c>
      <c r="AD672" s="31">
        <f t="shared" si="153"/>
        <v>-0.35341200510926496</v>
      </c>
      <c r="AE672" s="31">
        <f t="shared" si="153"/>
        <v>-0.58905916277630554</v>
      </c>
      <c r="AF672" s="31">
        <f t="shared" si="153"/>
        <v>1.5440374631219476</v>
      </c>
      <c r="AG672" s="31">
        <f t="shared" si="153"/>
        <v>1.2491537236884673</v>
      </c>
      <c r="AH672" s="31">
        <f t="shared" si="153"/>
        <v>2.8411572448905513</v>
      </c>
      <c r="AI672" s="31">
        <f t="shared" si="153"/>
        <v>-0.17352172330639121</v>
      </c>
      <c r="AK672" s="31">
        <f t="shared" si="154"/>
        <v>0</v>
      </c>
      <c r="AL672" s="31">
        <f t="shared" si="154"/>
        <v>-0.60318701440168876</v>
      </c>
      <c r="AM672" s="31">
        <f t="shared" si="154"/>
        <v>-0.61393791889233529</v>
      </c>
      <c r="AN672" s="31">
        <f t="shared" si="154"/>
        <v>5.6878234199598567E-2</v>
      </c>
      <c r="AO672" s="31">
        <f t="shared" si="154"/>
        <v>-0.63456128207225815</v>
      </c>
      <c r="AP672" s="31">
        <f t="shared" si="154"/>
        <v>-0.35341200510926496</v>
      </c>
      <c r="AQ672" s="31">
        <f t="shared" si="154"/>
        <v>-0.69585225101453141</v>
      </c>
      <c r="AR672" s="31">
        <f t="shared" si="154"/>
        <v>0.32641096350629051</v>
      </c>
      <c r="AS672" s="31">
        <f t="shared" si="154"/>
        <v>-0.47488398433610407</v>
      </c>
      <c r="AT672" s="31">
        <f t="shared" si="154"/>
        <v>2.8411572448905513</v>
      </c>
      <c r="AU672" s="31">
        <f t="shared" si="154"/>
        <v>-0.38613452284255728</v>
      </c>
      <c r="AW672">
        <f t="shared" si="143"/>
        <v>0.1343779946496001</v>
      </c>
      <c r="AX672">
        <f t="shared" si="149"/>
        <v>0.1343779946496001</v>
      </c>
      <c r="AY672" t="str">
        <f t="shared" si="150"/>
        <v/>
      </c>
      <c r="AZ672">
        <f t="shared" si="151"/>
        <v>0.1343779946496001</v>
      </c>
    </row>
    <row r="673" spans="1:52" s="42" customFormat="1" x14ac:dyDescent="0.3">
      <c r="A673">
        <v>22</v>
      </c>
      <c r="B673" t="s">
        <v>54</v>
      </c>
      <c r="C673" t="s">
        <v>51</v>
      </c>
      <c r="D673" t="s">
        <v>52</v>
      </c>
      <c r="E673"/>
      <c r="F673" s="22">
        <v>0</v>
      </c>
      <c r="G673" s="22">
        <f t="shared" si="144"/>
        <v>1</v>
      </c>
      <c r="H673" s="26">
        <f t="shared" si="145"/>
        <v>0</v>
      </c>
      <c r="I673">
        <f t="shared" si="146"/>
        <v>1</v>
      </c>
      <c r="J673">
        <f t="shared" si="139"/>
        <v>0</v>
      </c>
      <c r="K673">
        <f t="shared" si="147"/>
        <v>3</v>
      </c>
      <c r="L673">
        <f t="shared" si="148"/>
        <v>0</v>
      </c>
      <c r="M673" s="31">
        <f t="shared" si="152"/>
        <v>0</v>
      </c>
      <c r="N673" s="31">
        <f t="shared" si="152"/>
        <v>0.1168808511786988</v>
      </c>
      <c r="O673" s="31">
        <f t="shared" si="152"/>
        <v>0.12554822881464756</v>
      </c>
      <c r="P673" s="31">
        <f t="shared" si="152"/>
        <v>-0.41331053781233029</v>
      </c>
      <c r="Q673" s="31">
        <f t="shared" si="152"/>
        <v>-0.45515512919285833</v>
      </c>
      <c r="R673" s="31">
        <f t="shared" si="152"/>
        <v>0.73922803108566371</v>
      </c>
      <c r="S673" s="31">
        <f t="shared" si="152"/>
        <v>0.84473465050515684</v>
      </c>
      <c r="T673" s="31">
        <f t="shared" si="152"/>
        <v>1.3152840521090509E-3</v>
      </c>
      <c r="U673" s="31">
        <f t="shared" si="152"/>
        <v>-1.0443341694244499E-2</v>
      </c>
      <c r="V673" s="31">
        <f t="shared" si="152"/>
        <v>0.76811074778355615</v>
      </c>
      <c r="W673" s="31">
        <f t="shared" si="152"/>
        <v>0.56335911828135865</v>
      </c>
      <c r="X673"/>
      <c r="Y673" s="31">
        <f t="shared" si="153"/>
        <v>0</v>
      </c>
      <c r="Z673" s="31">
        <f t="shared" si="153"/>
        <v>-2.6550185537772556E-2</v>
      </c>
      <c r="AA673" s="31">
        <f t="shared" si="153"/>
        <v>-2.2851211194118298E-2</v>
      </c>
      <c r="AB673" s="31">
        <f t="shared" si="153"/>
        <v>-0.1272999571176695</v>
      </c>
      <c r="AC673" s="31">
        <f t="shared" si="153"/>
        <v>-0.2543132697186567</v>
      </c>
      <c r="AD673" s="31">
        <f t="shared" si="153"/>
        <v>0.72042097351245626</v>
      </c>
      <c r="AE673" s="31">
        <f t="shared" si="153"/>
        <v>0.65774381867166754</v>
      </c>
      <c r="AF673" s="31">
        <f t="shared" si="153"/>
        <v>-0.44785199473111104</v>
      </c>
      <c r="AG673" s="31">
        <f t="shared" si="153"/>
        <v>-0.29480916206698488</v>
      </c>
      <c r="AH673" s="31">
        <f t="shared" si="153"/>
        <v>0.34671796497205054</v>
      </c>
      <c r="AI673" s="31">
        <f t="shared" si="153"/>
        <v>0.55745959756313357</v>
      </c>
      <c r="AK673" s="31">
        <f t="shared" si="154"/>
        <v>0</v>
      </c>
      <c r="AL673" s="31">
        <f t="shared" si="154"/>
        <v>-0.69932936477744867</v>
      </c>
      <c r="AM673" s="31">
        <f t="shared" si="154"/>
        <v>-0.69543176051404776</v>
      </c>
      <c r="AN673" s="31">
        <f t="shared" si="154"/>
        <v>-0.1272999571176695</v>
      </c>
      <c r="AO673" s="31">
        <f t="shared" si="154"/>
        <v>-0.74272150348379506</v>
      </c>
      <c r="AP673" s="31">
        <f t="shared" si="154"/>
        <v>0.72042097351245626</v>
      </c>
      <c r="AQ673" s="31">
        <f t="shared" si="154"/>
        <v>-0.48678300180204775</v>
      </c>
      <c r="AR673" s="31">
        <f t="shared" si="154"/>
        <v>-0.68535179600451113</v>
      </c>
      <c r="AS673" s="31">
        <f t="shared" si="154"/>
        <v>-0.85933895098859103</v>
      </c>
      <c r="AT673" s="31">
        <f t="shared" si="154"/>
        <v>0.34671796497205054</v>
      </c>
      <c r="AU673" s="31">
        <f t="shared" si="154"/>
        <v>-0.12228289133513462</v>
      </c>
      <c r="AW673">
        <f t="shared" si="143"/>
        <v>-3.4914852864000097E-2</v>
      </c>
      <c r="AX673" t="str">
        <f t="shared" si="149"/>
        <v/>
      </c>
      <c r="AY673">
        <f t="shared" si="150"/>
        <v>-3.4914852864000097E-2</v>
      </c>
      <c r="AZ673" t="str">
        <f t="shared" si="151"/>
        <v/>
      </c>
    </row>
    <row r="674" spans="1:52" s="42" customFormat="1" x14ac:dyDescent="0.3">
      <c r="A674">
        <v>22</v>
      </c>
      <c r="B674" t="s">
        <v>55</v>
      </c>
      <c r="C674" t="s">
        <v>51</v>
      </c>
      <c r="D674" t="s">
        <v>52</v>
      </c>
      <c r="E674"/>
      <c r="F674" s="22">
        <v>0</v>
      </c>
      <c r="G674" s="22">
        <f t="shared" si="144"/>
        <v>0</v>
      </c>
      <c r="H674" s="26">
        <f t="shared" si="145"/>
        <v>0</v>
      </c>
      <c r="I674">
        <f t="shared" si="146"/>
        <v>1</v>
      </c>
      <c r="J674">
        <f t="shared" si="139"/>
        <v>0</v>
      </c>
      <c r="K674">
        <f t="shared" si="147"/>
        <v>3</v>
      </c>
      <c r="L674">
        <f t="shared" si="148"/>
        <v>0</v>
      </c>
      <c r="M674" s="31">
        <f t="shared" si="152"/>
        <v>0</v>
      </c>
      <c r="N674" s="31">
        <f t="shared" si="152"/>
        <v>1.0641813943300533</v>
      </c>
      <c r="O674" s="31">
        <f t="shared" si="152"/>
        <v>1.0720076363879663</v>
      </c>
      <c r="P674" s="31">
        <f t="shared" si="152"/>
        <v>5.2474995688309569</v>
      </c>
      <c r="Q674" s="31">
        <f t="shared" si="152"/>
        <v>1.8129243289402992</v>
      </c>
      <c r="R674" s="31">
        <f t="shared" si="152"/>
        <v>0.62700144323261742</v>
      </c>
      <c r="S674" s="31">
        <f t="shared" si="152"/>
        <v>1.6559361071900991</v>
      </c>
      <c r="T674" s="31">
        <f t="shared" si="152"/>
        <v>2.4012130791617055</v>
      </c>
      <c r="U674" s="31">
        <f t="shared" si="152"/>
        <v>2.3392638287283236</v>
      </c>
      <c r="V674" s="31">
        <f t="shared" si="152"/>
        <v>1.5958118156307197</v>
      </c>
      <c r="W674" s="31">
        <f t="shared" si="152"/>
        <v>2.3330616696697146</v>
      </c>
      <c r="X674"/>
      <c r="Y674" s="31">
        <f t="shared" si="153"/>
        <v>0</v>
      </c>
      <c r="Z674" s="31">
        <f t="shared" si="153"/>
        <v>0.58363470116493632</v>
      </c>
      <c r="AA674" s="31">
        <f t="shared" si="153"/>
        <v>0.58112822871799619</v>
      </c>
      <c r="AB674" s="31">
        <f t="shared" si="153"/>
        <v>1.4174958922863603</v>
      </c>
      <c r="AC674" s="31">
        <f t="shared" si="153"/>
        <v>0.50011609698368065</v>
      </c>
      <c r="AD674" s="31">
        <f t="shared" si="153"/>
        <v>0.50557349877750146</v>
      </c>
      <c r="AE674" s="31">
        <f t="shared" si="153"/>
        <v>1.0484685413666657</v>
      </c>
      <c r="AF674" s="31">
        <f t="shared" si="153"/>
        <v>0.4574724803838876</v>
      </c>
      <c r="AG674" s="31">
        <f t="shared" si="153"/>
        <v>0.84399332719953868</v>
      </c>
      <c r="AH674" s="31">
        <f t="shared" si="153"/>
        <v>1.6069020246174914</v>
      </c>
      <c r="AI674" s="31">
        <f t="shared" si="153"/>
        <v>2.0075022377327572</v>
      </c>
      <c r="AK674" s="31">
        <f t="shared" si="154"/>
        <v>0</v>
      </c>
      <c r="AL674" s="31">
        <f t="shared" si="154"/>
        <v>-0.52430693196378531</v>
      </c>
      <c r="AM674" s="31">
        <f t="shared" si="154"/>
        <v>-0.52615308111543546</v>
      </c>
      <c r="AN674" s="31">
        <f t="shared" si="154"/>
        <v>1.4174958922863603</v>
      </c>
      <c r="AO674" s="31">
        <f t="shared" si="154"/>
        <v>-0.40515572844833747</v>
      </c>
      <c r="AP674" s="31">
        <f t="shared" si="154"/>
        <v>0.50557349877750146</v>
      </c>
      <c r="AQ674" s="31">
        <f t="shared" si="154"/>
        <v>-0.36732272965987117</v>
      </c>
      <c r="AR674" s="31">
        <f t="shared" si="154"/>
        <v>-0.17273417135894412</v>
      </c>
      <c r="AS674" s="31">
        <f t="shared" si="154"/>
        <v>-0.63382644081446371</v>
      </c>
      <c r="AT674" s="31">
        <f t="shared" si="154"/>
        <v>1.6069020246174914</v>
      </c>
      <c r="AU674" s="31">
        <f t="shared" si="154"/>
        <v>0.50863612979311768</v>
      </c>
      <c r="AW674">
        <f t="shared" si="143"/>
        <v>-8.5248884735999897E-2</v>
      </c>
      <c r="AX674" t="str">
        <f t="shared" si="149"/>
        <v/>
      </c>
      <c r="AY674">
        <f t="shared" si="150"/>
        <v>-8.5248884735999897E-2</v>
      </c>
      <c r="AZ674" t="str">
        <f t="shared" si="151"/>
        <v/>
      </c>
    </row>
    <row r="675" spans="1:52" s="42" customFormat="1" x14ac:dyDescent="0.3">
      <c r="A675">
        <v>22</v>
      </c>
      <c r="B675" t="s">
        <v>56</v>
      </c>
      <c r="C675" t="s">
        <v>51</v>
      </c>
      <c r="D675" t="s">
        <v>52</v>
      </c>
      <c r="E675"/>
      <c r="F675" s="22">
        <v>0</v>
      </c>
      <c r="G675" s="22">
        <f t="shared" si="144"/>
        <v>1</v>
      </c>
      <c r="H675" s="26">
        <f t="shared" si="145"/>
        <v>0</v>
      </c>
      <c r="I675">
        <f t="shared" si="146"/>
        <v>1</v>
      </c>
      <c r="J675">
        <f t="shared" si="139"/>
        <v>0</v>
      </c>
      <c r="K675">
        <f t="shared" si="147"/>
        <v>3</v>
      </c>
      <c r="L675">
        <f t="shared" si="148"/>
        <v>0</v>
      </c>
      <c r="M675" s="31">
        <f t="shared" si="152"/>
        <v>0</v>
      </c>
      <c r="N675" s="31">
        <f t="shared" si="152"/>
        <v>1.7398093116474573</v>
      </c>
      <c r="O675" s="31">
        <f t="shared" si="152"/>
        <v>1.7719168476427738</v>
      </c>
      <c r="P675" s="31">
        <f t="shared" si="152"/>
        <v>1.0887832897792009</v>
      </c>
      <c r="Q675" s="31">
        <f t="shared" si="152"/>
        <v>0.77509407647107309</v>
      </c>
      <c r="R675" s="31">
        <f t="shared" si="152"/>
        <v>0.20950797106627897</v>
      </c>
      <c r="S675" s="31">
        <f t="shared" si="152"/>
        <v>2.0168172360567223</v>
      </c>
      <c r="T675" s="31">
        <f t="shared" si="152"/>
        <v>3.9187218891493081</v>
      </c>
      <c r="U675" s="31">
        <f t="shared" si="152"/>
        <v>3.9752799762208548</v>
      </c>
      <c r="V675" s="31">
        <f t="shared" si="152"/>
        <v>4.4769921748222377</v>
      </c>
      <c r="W675" s="31">
        <f t="shared" si="152"/>
        <v>8.0115067575287355</v>
      </c>
      <c r="X675"/>
      <c r="Y675" s="31">
        <f t="shared" si="153"/>
        <v>0</v>
      </c>
      <c r="Z675" s="31">
        <f t="shared" si="153"/>
        <v>0.91478906955143402</v>
      </c>
      <c r="AA675" s="31">
        <f t="shared" si="153"/>
        <v>0.90367293471578425</v>
      </c>
      <c r="AB675" s="31">
        <f t="shared" si="153"/>
        <v>0.80346828913217161</v>
      </c>
      <c r="AC675" s="31">
        <f t="shared" si="153"/>
        <v>0.23404771385813886</v>
      </c>
      <c r="AD675" s="31">
        <f t="shared" si="153"/>
        <v>7.5493811138652889E-2</v>
      </c>
      <c r="AE675" s="31">
        <f t="shared" si="153"/>
        <v>1.1422769670881174</v>
      </c>
      <c r="AF675" s="31">
        <f t="shared" si="153"/>
        <v>0.8584345244234004</v>
      </c>
      <c r="AG675" s="31">
        <f t="shared" si="153"/>
        <v>1.4460910817294232</v>
      </c>
      <c r="AH675" s="31">
        <f t="shared" si="153"/>
        <v>2.8253325483033875</v>
      </c>
      <c r="AI675" s="31">
        <f t="shared" si="153"/>
        <v>3.550089139560404</v>
      </c>
      <c r="AK675" s="31">
        <f t="shared" si="154"/>
        <v>0</v>
      </c>
      <c r="AL675" s="31">
        <f t="shared" si="154"/>
        <v>-0.44535779126049369</v>
      </c>
      <c r="AM675" s="31">
        <f t="shared" si="154"/>
        <v>-0.44760844314154435</v>
      </c>
      <c r="AN675" s="31">
        <f t="shared" si="154"/>
        <v>0.80346828913217161</v>
      </c>
      <c r="AO675" s="31">
        <f t="shared" si="154"/>
        <v>-0.53405506948883597</v>
      </c>
      <c r="AP675" s="31">
        <f t="shared" si="154"/>
        <v>7.5493811138652889E-2</v>
      </c>
      <c r="AQ675" s="31">
        <f t="shared" si="154"/>
        <v>-0.35456794546294823</v>
      </c>
      <c r="AR675" s="31">
        <f t="shared" si="154"/>
        <v>6.882550967881268E-2</v>
      </c>
      <c r="AS675" s="31">
        <f t="shared" si="154"/>
        <v>-0.51939302061483283</v>
      </c>
      <c r="AT675" s="31">
        <f t="shared" si="154"/>
        <v>2.8253325483033875</v>
      </c>
      <c r="AU675" s="31">
        <f t="shared" si="154"/>
        <v>0.89078041847954559</v>
      </c>
      <c r="AW675">
        <f t="shared" si="143"/>
        <v>-8.5248884735999897E-2</v>
      </c>
      <c r="AX675" t="str">
        <f t="shared" si="149"/>
        <v/>
      </c>
      <c r="AY675">
        <f t="shared" si="150"/>
        <v>-8.5248884735999897E-2</v>
      </c>
      <c r="AZ675" t="str">
        <f t="shared" si="151"/>
        <v/>
      </c>
    </row>
    <row r="676" spans="1:52" s="42" customFormat="1" x14ac:dyDescent="0.3">
      <c r="A676">
        <v>22</v>
      </c>
      <c r="B676" t="s">
        <v>57</v>
      </c>
      <c r="C676" t="s">
        <v>51</v>
      </c>
      <c r="D676" t="s">
        <v>52</v>
      </c>
      <c r="E676"/>
      <c r="F676" s="22">
        <v>0</v>
      </c>
      <c r="G676" s="22">
        <f t="shared" si="144"/>
        <v>0</v>
      </c>
      <c r="H676" s="26">
        <f t="shared" si="145"/>
        <v>0</v>
      </c>
      <c r="I676">
        <f t="shared" si="146"/>
        <v>1</v>
      </c>
      <c r="J676">
        <f t="shared" si="139"/>
        <v>0</v>
      </c>
      <c r="K676">
        <f t="shared" si="147"/>
        <v>3</v>
      </c>
      <c r="L676">
        <f t="shared" si="148"/>
        <v>0</v>
      </c>
      <c r="M676" s="31">
        <f t="shared" si="152"/>
        <v>0</v>
      </c>
      <c r="N676" s="31">
        <f t="shared" si="152"/>
        <v>-0.18386570920338136</v>
      </c>
      <c r="O676" s="31">
        <f t="shared" si="152"/>
        <v>-0.18625336809531806</v>
      </c>
      <c r="P676" s="31">
        <f t="shared" si="152"/>
        <v>-6.6330484578673521E-2</v>
      </c>
      <c r="Q676" s="31">
        <f t="shared" si="152"/>
        <v>-0.6324974432773931</v>
      </c>
      <c r="R676" s="31">
        <f t="shared" si="152"/>
        <v>-9.8189756261773842E-2</v>
      </c>
      <c r="S676" s="31">
        <f t="shared" si="152"/>
        <v>-0.69630427251430815</v>
      </c>
      <c r="T676" s="31">
        <f t="shared" si="152"/>
        <v>1.3000677000337912</v>
      </c>
      <c r="U676" s="31">
        <f t="shared" si="152"/>
        <v>1.3188953808172161</v>
      </c>
      <c r="V676" s="31">
        <f t="shared" si="152"/>
        <v>2.4557412493419828</v>
      </c>
      <c r="W676" s="31">
        <f t="shared" si="152"/>
        <v>-2.0556656791925726E-2</v>
      </c>
      <c r="X676"/>
      <c r="Y676" s="31">
        <f t="shared" si="153"/>
        <v>0</v>
      </c>
      <c r="Z676" s="31">
        <f t="shared" si="153"/>
        <v>-0.23940093522857342</v>
      </c>
      <c r="AA676" s="31">
        <f t="shared" si="153"/>
        <v>-0.23829422518512039</v>
      </c>
      <c r="AB676" s="31">
        <f t="shared" si="153"/>
        <v>8.1351112599324565E-2</v>
      </c>
      <c r="AC676" s="31">
        <f t="shared" si="153"/>
        <v>-0.43661687052163223</v>
      </c>
      <c r="AD676" s="31">
        <f t="shared" si="153"/>
        <v>1.4110098287241906E-3</v>
      </c>
      <c r="AE676" s="31">
        <f t="shared" si="153"/>
        <v>-0.51911925017534155</v>
      </c>
      <c r="AF676" s="31">
        <f t="shared" si="153"/>
        <v>0.111505136859051</v>
      </c>
      <c r="AG676" s="31">
        <f t="shared" si="153"/>
        <v>0.45938027125788361</v>
      </c>
      <c r="AH676" s="31">
        <f t="shared" si="153"/>
        <v>1.5402797663789309</v>
      </c>
      <c r="AI676" s="31">
        <f t="shared" si="153"/>
        <v>0.35422898214696869</v>
      </c>
      <c r="AK676" s="31">
        <f t="shared" si="154"/>
        <v>0</v>
      </c>
      <c r="AL676" s="31">
        <f t="shared" si="154"/>
        <v>-0.67932959213736577</v>
      </c>
      <c r="AM676" s="31">
        <f t="shared" si="154"/>
        <v>-0.68499046297984878</v>
      </c>
      <c r="AN676" s="31">
        <f t="shared" si="154"/>
        <v>8.1351112599324565E-2</v>
      </c>
      <c r="AO676" s="31">
        <f t="shared" si="154"/>
        <v>-0.76162361900622688</v>
      </c>
      <c r="AP676" s="31">
        <f t="shared" si="154"/>
        <v>1.4110098287241906E-3</v>
      </c>
      <c r="AQ676" s="31">
        <f t="shared" si="154"/>
        <v>-0.75751987410116595</v>
      </c>
      <c r="AR676" s="31">
        <f t="shared" si="154"/>
        <v>-0.36084490364190008</v>
      </c>
      <c r="AS676" s="31">
        <f t="shared" si="154"/>
        <v>-0.71141278079950898</v>
      </c>
      <c r="AT676" s="31">
        <f t="shared" si="154"/>
        <v>1.5402797663789309</v>
      </c>
      <c r="AU676" s="31">
        <f t="shared" si="154"/>
        <v>-0.41711730310586181</v>
      </c>
      <c r="AW676">
        <f t="shared" si="143"/>
        <v>-3.4914852864000097E-2</v>
      </c>
      <c r="AX676" t="str">
        <f t="shared" si="149"/>
        <v/>
      </c>
      <c r="AY676">
        <f t="shared" si="150"/>
        <v>-3.4914852864000097E-2</v>
      </c>
      <c r="AZ676" t="str">
        <f t="shared" si="151"/>
        <v/>
      </c>
    </row>
    <row r="677" spans="1:52" s="42" customFormat="1" x14ac:dyDescent="0.3">
      <c r="A677">
        <v>22</v>
      </c>
      <c r="B677" t="s">
        <v>58</v>
      </c>
      <c r="C677" t="s">
        <v>51</v>
      </c>
      <c r="D677" t="s">
        <v>52</v>
      </c>
      <c r="E677" t="s">
        <v>137</v>
      </c>
      <c r="F677" s="22">
        <v>0</v>
      </c>
      <c r="G677" s="22">
        <f t="shared" si="144"/>
        <v>0</v>
      </c>
      <c r="H677" s="26">
        <f t="shared" si="145"/>
        <v>1</v>
      </c>
      <c r="I677">
        <f t="shared" si="146"/>
        <v>0</v>
      </c>
      <c r="J677">
        <f t="shared" si="139"/>
        <v>1</v>
      </c>
      <c r="K677">
        <f t="shared" si="147"/>
        <v>3</v>
      </c>
      <c r="L677">
        <f t="shared" si="148"/>
        <v>3</v>
      </c>
      <c r="M677" s="31">
        <f t="shared" si="152"/>
        <v>0</v>
      </c>
      <c r="N677" s="31">
        <f t="shared" si="152"/>
        <v>-7.6775830233500861E-2</v>
      </c>
      <c r="O677" s="31">
        <f t="shared" si="152"/>
        <v>-7.3743747909696664E-2</v>
      </c>
      <c r="P677" s="31">
        <f t="shared" si="152"/>
        <v>-0.35256358554623179</v>
      </c>
      <c r="Q677" s="31">
        <f t="shared" si="152"/>
        <v>-0.41877955325850713</v>
      </c>
      <c r="R677" s="31">
        <f t="shared" si="152"/>
        <v>-0.87361663596407746</v>
      </c>
      <c r="S677" s="31">
        <f t="shared" si="152"/>
        <v>-0.8738155844407236</v>
      </c>
      <c r="T677" s="31">
        <f t="shared" si="152"/>
        <v>10.887072005368383</v>
      </c>
      <c r="U677" s="31">
        <f t="shared" si="152"/>
        <v>7.9334286135226888</v>
      </c>
      <c r="V677" s="31">
        <f t="shared" si="152"/>
        <v>2.5253014069421192E-2</v>
      </c>
      <c r="W677" s="31">
        <f t="shared" si="152"/>
        <v>-0.65918028926033112</v>
      </c>
      <c r="X677"/>
      <c r="Y677" s="31">
        <f t="shared" si="153"/>
        <v>0</v>
      </c>
      <c r="Z677" s="31">
        <f t="shared" si="153"/>
        <v>0.23766599503169911</v>
      </c>
      <c r="AA677" s="31">
        <f t="shared" si="153"/>
        <v>0.21995462565742802</v>
      </c>
      <c r="AB677" s="31">
        <f t="shared" si="153"/>
        <v>-7.6455836718946346E-2</v>
      </c>
      <c r="AC677" s="31">
        <f t="shared" si="153"/>
        <v>0.14499050658606744</v>
      </c>
      <c r="AD677" s="31">
        <f t="shared" si="153"/>
        <v>-0.71031899810968535</v>
      </c>
      <c r="AE677" s="31">
        <f t="shared" si="153"/>
        <v>-0.29281149875603785</v>
      </c>
      <c r="AF677" s="31">
        <f t="shared" si="153"/>
        <v>2.6119499586151931</v>
      </c>
      <c r="AG677" s="31">
        <f t="shared" si="153"/>
        <v>2.3157547636415861</v>
      </c>
      <c r="AH677" s="31">
        <f t="shared" si="153"/>
        <v>0.74297514623567074</v>
      </c>
      <c r="AI677" s="31">
        <f t="shared" si="153"/>
        <v>0.22637926294282038</v>
      </c>
      <c r="AK677" s="31">
        <f t="shared" si="154"/>
        <v>0</v>
      </c>
      <c r="AL677" s="31">
        <f t="shared" si="154"/>
        <v>-0.38226900528664293</v>
      </c>
      <c r="AM677" s="31">
        <f t="shared" si="154"/>
        <v>-0.3984630996748012</v>
      </c>
      <c r="AN677" s="31">
        <f t="shared" si="154"/>
        <v>-7.6455836718946346E-2</v>
      </c>
      <c r="AO677" s="31">
        <f t="shared" si="154"/>
        <v>-0.42958983365775405</v>
      </c>
      <c r="AP677" s="31">
        <f t="shared" si="154"/>
        <v>-0.71031899810968535</v>
      </c>
      <c r="AQ677" s="31">
        <f t="shared" si="154"/>
        <v>-0.49465815836335875</v>
      </c>
      <c r="AR677" s="31">
        <f t="shared" si="154"/>
        <v>1.0776043136867004</v>
      </c>
      <c r="AS677" s="31">
        <f t="shared" si="154"/>
        <v>-0.18964711905101886</v>
      </c>
      <c r="AT677" s="31">
        <f t="shared" si="154"/>
        <v>0.74297514623567074</v>
      </c>
      <c r="AU677" s="31">
        <f t="shared" si="154"/>
        <v>-0.18632636113367473</v>
      </c>
      <c r="AW677">
        <f t="shared" si="143"/>
        <v>0.1343779946496001</v>
      </c>
      <c r="AX677">
        <f t="shared" si="149"/>
        <v>0.1343779946496001</v>
      </c>
      <c r="AY677" t="str">
        <f t="shared" si="150"/>
        <v/>
      </c>
      <c r="AZ677">
        <f t="shared" si="151"/>
        <v>0.1343779946496001</v>
      </c>
    </row>
    <row r="678" spans="1:52" s="42" customFormat="1" x14ac:dyDescent="0.3">
      <c r="A678">
        <v>22</v>
      </c>
      <c r="B678" t="s">
        <v>59</v>
      </c>
      <c r="C678" t="s">
        <v>51</v>
      </c>
      <c r="D678" t="s">
        <v>52</v>
      </c>
      <c r="E678"/>
      <c r="F678" s="22">
        <v>0</v>
      </c>
      <c r="G678" s="22">
        <f t="shared" si="144"/>
        <v>1</v>
      </c>
      <c r="H678" s="26">
        <f t="shared" si="145"/>
        <v>0</v>
      </c>
      <c r="I678">
        <f t="shared" si="146"/>
        <v>1</v>
      </c>
      <c r="J678">
        <f t="shared" si="139"/>
        <v>0</v>
      </c>
      <c r="K678">
        <f t="shared" si="147"/>
        <v>3</v>
      </c>
      <c r="L678">
        <f t="shared" si="148"/>
        <v>0</v>
      </c>
      <c r="M678" s="31">
        <f t="shared" si="152"/>
        <v>0</v>
      </c>
      <c r="N678" s="31">
        <f t="shared" si="152"/>
        <v>6.7577203341689429E-2</v>
      </c>
      <c r="O678" s="31">
        <f t="shared" si="152"/>
        <v>7.2144472022281997E-2</v>
      </c>
      <c r="P678" s="31">
        <f t="shared" si="152"/>
        <v>0.30932156669256106</v>
      </c>
      <c r="Q678" s="31">
        <f t="shared" si="152"/>
        <v>-0.59949513073930416</v>
      </c>
      <c r="R678" s="31">
        <f t="shared" si="152"/>
        <v>0.28097056282625776</v>
      </c>
      <c r="S678" s="31">
        <f t="shared" si="152"/>
        <v>-0.24463769611385427</v>
      </c>
      <c r="T678" s="31">
        <f t="shared" si="152"/>
        <v>1.420574358445202</v>
      </c>
      <c r="U678" s="31">
        <f t="shared" si="152"/>
        <v>0.84415372520130705</v>
      </c>
      <c r="V678" s="31">
        <f t="shared" si="152"/>
        <v>2.336338341644236</v>
      </c>
      <c r="W678" s="31">
        <f t="shared" si="152"/>
        <v>0.98486763672009559</v>
      </c>
      <c r="X678"/>
      <c r="Y678" s="31">
        <f t="shared" si="153"/>
        <v>0</v>
      </c>
      <c r="Z678" s="31">
        <f t="shared" si="153"/>
        <v>2.3781415457468244E-2</v>
      </c>
      <c r="AA678" s="31">
        <f t="shared" si="153"/>
        <v>2.0699564658838199E-2</v>
      </c>
      <c r="AB678" s="31">
        <f t="shared" si="153"/>
        <v>-6.3260263896656094E-2</v>
      </c>
      <c r="AC678" s="31">
        <f t="shared" si="153"/>
        <v>-0.39147604228320926</v>
      </c>
      <c r="AD678" s="31">
        <f t="shared" si="153"/>
        <v>0.48174776774245831</v>
      </c>
      <c r="AE678" s="31">
        <f t="shared" si="153"/>
        <v>4.6196279063267114E-2</v>
      </c>
      <c r="AF678" s="31">
        <f t="shared" si="153"/>
        <v>0.12209624614311901</v>
      </c>
      <c r="AG678" s="31">
        <f t="shared" si="153"/>
        <v>5.5775684303947547E-2</v>
      </c>
      <c r="AH678" s="31">
        <f t="shared" si="153"/>
        <v>1.5334902969742112</v>
      </c>
      <c r="AI678" s="31">
        <f t="shared" si="153"/>
        <v>0.94285160854316197</v>
      </c>
      <c r="AK678" s="31">
        <f t="shared" si="154"/>
        <v>0</v>
      </c>
      <c r="AL678" s="31">
        <f t="shared" si="154"/>
        <v>-0.64972226229343799</v>
      </c>
      <c r="AM678" s="31">
        <f t="shared" si="154"/>
        <v>-0.65266471304543339</v>
      </c>
      <c r="AN678" s="31">
        <f t="shared" si="154"/>
        <v>-6.3260263896656094E-2</v>
      </c>
      <c r="AO678" s="31">
        <f t="shared" si="154"/>
        <v>-0.76999156598129226</v>
      </c>
      <c r="AP678" s="31">
        <f t="shared" si="154"/>
        <v>0.48174776774245831</v>
      </c>
      <c r="AQ678" s="31">
        <f t="shared" si="154"/>
        <v>-0.6028046356290846</v>
      </c>
      <c r="AR678" s="31">
        <f t="shared" si="154"/>
        <v>-0.34376394380145991</v>
      </c>
      <c r="AS678" s="31">
        <f t="shared" si="154"/>
        <v>-0.74353493705402529</v>
      </c>
      <c r="AT678" s="31">
        <f t="shared" si="154"/>
        <v>1.5334902969742112</v>
      </c>
      <c r="AU678" s="31">
        <f t="shared" si="154"/>
        <v>-0.11824593812991818</v>
      </c>
      <c r="AW678">
        <f t="shared" si="143"/>
        <v>-1.42142570495999E-2</v>
      </c>
      <c r="AX678" t="str">
        <f t="shared" si="149"/>
        <v/>
      </c>
      <c r="AY678">
        <f t="shared" si="150"/>
        <v>-1.42142570495999E-2</v>
      </c>
      <c r="AZ678" t="str">
        <f t="shared" si="151"/>
        <v/>
      </c>
    </row>
    <row r="679" spans="1:52" s="42" customFormat="1" x14ac:dyDescent="0.3">
      <c r="A679">
        <v>23</v>
      </c>
      <c r="B679" t="s">
        <v>60</v>
      </c>
      <c r="C679" t="s">
        <v>61</v>
      </c>
      <c r="D679" t="s">
        <v>62</v>
      </c>
      <c r="E679"/>
      <c r="F679" s="22">
        <v>0</v>
      </c>
      <c r="G679" s="22">
        <f t="shared" si="144"/>
        <v>0</v>
      </c>
      <c r="H679" s="26">
        <f t="shared" si="145"/>
        <v>0</v>
      </c>
      <c r="I679">
        <f t="shared" si="146"/>
        <v>1</v>
      </c>
      <c r="J679">
        <f t="shared" si="139"/>
        <v>0</v>
      </c>
      <c r="K679">
        <f t="shared" si="147"/>
        <v>4</v>
      </c>
      <c r="L679">
        <f t="shared" si="148"/>
        <v>0</v>
      </c>
      <c r="M679" s="31">
        <f t="shared" si="152"/>
        <v>0</v>
      </c>
      <c r="N679" s="31">
        <f t="shared" si="152"/>
        <v>0.14699243885838426</v>
      </c>
      <c r="O679" s="31">
        <f t="shared" si="152"/>
        <v>0.15893380510401603</v>
      </c>
      <c r="P679" s="31">
        <f t="shared" si="152"/>
        <v>0.30395447634105965</v>
      </c>
      <c r="Q679" s="31">
        <f t="shared" si="152"/>
        <v>-0.26903696807549438</v>
      </c>
      <c r="R679" s="31">
        <f t="shared" si="152"/>
        <v>-9.6229823893739422E-2</v>
      </c>
      <c r="S679" s="31">
        <f t="shared" si="152"/>
        <v>-8.6968236780116826E-3</v>
      </c>
      <c r="T679" s="31">
        <f t="shared" si="152"/>
        <v>1.3008319184623529</v>
      </c>
      <c r="U679" s="31">
        <f t="shared" si="152"/>
        <v>1.2637391921269383</v>
      </c>
      <c r="V679" s="31">
        <f t="shared" si="152"/>
        <v>0.52389830150309757</v>
      </c>
      <c r="W679" s="31">
        <f t="shared" si="152"/>
        <v>-0.1592608530989017</v>
      </c>
      <c r="X679"/>
      <c r="Y679" s="31">
        <f t="shared" si="153"/>
        <v>0</v>
      </c>
      <c r="Z679" s="31">
        <f t="shared" si="153"/>
        <v>4.341662660132433E-2</v>
      </c>
      <c r="AA679" s="31">
        <f t="shared" si="153"/>
        <v>4.2209083585455151E-2</v>
      </c>
      <c r="AB679" s="31">
        <f t="shared" si="153"/>
        <v>0.60656967591563959</v>
      </c>
      <c r="AC679" s="31">
        <f t="shared" si="153"/>
        <v>-6.3189625160561036E-2</v>
      </c>
      <c r="AD679" s="31">
        <f t="shared" si="153"/>
        <v>0.12671296284772188</v>
      </c>
      <c r="AE679" s="31">
        <f t="shared" si="153"/>
        <v>0.25950792769697784</v>
      </c>
      <c r="AF679" s="31">
        <f t="shared" si="153"/>
        <v>0.27613615769494515</v>
      </c>
      <c r="AG679" s="31">
        <f t="shared" si="153"/>
        <v>0.59598655461079419</v>
      </c>
      <c r="AH679" s="31">
        <f t="shared" si="153"/>
        <v>0.8145427310321639</v>
      </c>
      <c r="AI679" s="31">
        <f t="shared" si="153"/>
        <v>0.68989485743598633</v>
      </c>
      <c r="AK679" s="31">
        <f t="shared" si="154"/>
        <v>0</v>
      </c>
      <c r="AL679" s="31">
        <f t="shared" si="154"/>
        <v>-0.67301047080774712</v>
      </c>
      <c r="AM679" s="31">
        <f t="shared" si="154"/>
        <v>-0.6684359053798018</v>
      </c>
      <c r="AN679" s="31">
        <f t="shared" si="154"/>
        <v>0.60656967591563959</v>
      </c>
      <c r="AO679" s="31">
        <f t="shared" si="154"/>
        <v>-0.64317415634908248</v>
      </c>
      <c r="AP679" s="31">
        <f t="shared" si="154"/>
        <v>0.12671296284772188</v>
      </c>
      <c r="AQ679" s="31">
        <f t="shared" si="154"/>
        <v>-0.59245000469259712</v>
      </c>
      <c r="AR679" s="31">
        <f t="shared" si="154"/>
        <v>-0.34394087367978338</v>
      </c>
      <c r="AS679" s="31">
        <f t="shared" si="154"/>
        <v>-0.72500281956380175</v>
      </c>
      <c r="AT679" s="31">
        <f t="shared" si="154"/>
        <v>0.8145427310321639</v>
      </c>
      <c r="AU679" s="31">
        <f t="shared" si="154"/>
        <v>7.6216035699204644E-3</v>
      </c>
      <c r="AW679">
        <f t="shared" si="143"/>
        <v>-0.38741759999999997</v>
      </c>
      <c r="AX679" t="str">
        <f t="shared" si="149"/>
        <v/>
      </c>
      <c r="AY679">
        <f t="shared" si="150"/>
        <v>-0.38741759999999997</v>
      </c>
      <c r="AZ679" t="str">
        <f t="shared" si="151"/>
        <v/>
      </c>
    </row>
    <row r="680" spans="1:52" s="42" customFormat="1" x14ac:dyDescent="0.3">
      <c r="A680">
        <v>23</v>
      </c>
      <c r="B680" t="s">
        <v>63</v>
      </c>
      <c r="C680" t="s">
        <v>61</v>
      </c>
      <c r="D680" t="s">
        <v>62</v>
      </c>
      <c r="E680"/>
      <c r="F680" s="22">
        <v>0</v>
      </c>
      <c r="G680" s="22">
        <f t="shared" si="144"/>
        <v>1</v>
      </c>
      <c r="H680" s="26">
        <f t="shared" si="145"/>
        <v>0</v>
      </c>
      <c r="I680">
        <f t="shared" si="146"/>
        <v>1</v>
      </c>
      <c r="J680">
        <f t="shared" si="139"/>
        <v>0</v>
      </c>
      <c r="K680">
        <f t="shared" si="147"/>
        <v>4</v>
      </c>
      <c r="L680">
        <f t="shared" si="148"/>
        <v>0</v>
      </c>
      <c r="M680" s="31">
        <f t="shared" si="152"/>
        <v>0</v>
      </c>
      <c r="N680" s="31">
        <f t="shared" si="152"/>
        <v>1.6099755586938784</v>
      </c>
      <c r="O680" s="31">
        <f t="shared" si="152"/>
        <v>1.6300495095803331</v>
      </c>
      <c r="P680" s="31">
        <f t="shared" si="152"/>
        <v>-0.26312675257174473</v>
      </c>
      <c r="Q680" s="31">
        <f t="shared" si="152"/>
        <v>0.1082257952437156</v>
      </c>
      <c r="R680" s="31">
        <f t="shared" si="152"/>
        <v>-0.74702503640333473</v>
      </c>
      <c r="S680" s="31">
        <f t="shared" si="152"/>
        <v>0.77476105984776167</v>
      </c>
      <c r="T680" s="31">
        <f t="shared" si="152"/>
        <v>8.1264747465089631</v>
      </c>
      <c r="U680" s="31">
        <f t="shared" si="152"/>
        <v>7.9262415143787308</v>
      </c>
      <c r="V680" s="31">
        <f t="shared" si="152"/>
        <v>-0.39896605124523693</v>
      </c>
      <c r="W680" s="31">
        <f t="shared" si="152"/>
        <v>0.26328545387003904</v>
      </c>
      <c r="X680"/>
      <c r="Y680" s="31">
        <f t="shared" si="153"/>
        <v>0</v>
      </c>
      <c r="Z680" s="31">
        <f t="shared" si="153"/>
        <v>0.82093247220653953</v>
      </c>
      <c r="AA680" s="31">
        <f t="shared" si="153"/>
        <v>0.81988745912951477</v>
      </c>
      <c r="AB680" s="31">
        <f t="shared" si="153"/>
        <v>-3.6610714323057842E-3</v>
      </c>
      <c r="AC680" s="31">
        <f t="shared" si="153"/>
        <v>0.23687113679574925</v>
      </c>
      <c r="AD680" s="31">
        <f t="shared" si="153"/>
        <v>-0.69035686519426864</v>
      </c>
      <c r="AE680" s="31">
        <f t="shared" si="153"/>
        <v>0.92755415557791798</v>
      </c>
      <c r="AF680" s="31">
        <f t="shared" si="153"/>
        <v>2.3734954412681653</v>
      </c>
      <c r="AG680" s="31">
        <f t="shared" si="153"/>
        <v>3.2312366282453731</v>
      </c>
      <c r="AH680" s="31">
        <f t="shared" si="153"/>
        <v>1.2535633991872228E-2</v>
      </c>
      <c r="AI680" s="31">
        <f t="shared" si="153"/>
        <v>1.8498175503967071</v>
      </c>
      <c r="AK680" s="31">
        <f t="shared" si="154"/>
        <v>0</v>
      </c>
      <c r="AL680" s="31">
        <f t="shared" si="154"/>
        <v>-0.39497591146172439</v>
      </c>
      <c r="AM680" s="31">
        <f t="shared" si="154"/>
        <v>-0.39699656054403931</v>
      </c>
      <c r="AN680" s="31">
        <f t="shared" si="154"/>
        <v>-3.6610714323057842E-3</v>
      </c>
      <c r="AO680" s="31">
        <f t="shared" si="154"/>
        <v>-0.53631068482816502</v>
      </c>
      <c r="AP680" s="31">
        <f t="shared" si="154"/>
        <v>-0.69035686519426864</v>
      </c>
      <c r="AQ680" s="31">
        <f t="shared" si="154"/>
        <v>-0.35281552637214569</v>
      </c>
      <c r="AR680" s="31">
        <f t="shared" si="154"/>
        <v>0.7548341727394694</v>
      </c>
      <c r="AS680" s="31">
        <f t="shared" si="154"/>
        <v>-0.27223224343585983</v>
      </c>
      <c r="AT680" s="31">
        <f t="shared" si="154"/>
        <v>1.2535633991872228E-2</v>
      </c>
      <c r="AU680" s="31">
        <f t="shared" si="154"/>
        <v>0.65217707990089524</v>
      </c>
      <c r="AW680">
        <f t="shared" si="143"/>
        <v>-0.37175039999999998</v>
      </c>
      <c r="AX680" t="str">
        <f t="shared" si="149"/>
        <v/>
      </c>
      <c r="AY680">
        <f t="shared" si="150"/>
        <v>-0.37175039999999998</v>
      </c>
      <c r="AZ680" t="str">
        <f t="shared" si="151"/>
        <v/>
      </c>
    </row>
    <row r="681" spans="1:52" s="42" customFormat="1" x14ac:dyDescent="0.3">
      <c r="A681">
        <v>23</v>
      </c>
      <c r="B681" t="s">
        <v>64</v>
      </c>
      <c r="C681" t="s">
        <v>61</v>
      </c>
      <c r="D681" t="s">
        <v>62</v>
      </c>
      <c r="E681"/>
      <c r="F681" s="22">
        <v>0</v>
      </c>
      <c r="G681" s="22">
        <f t="shared" si="144"/>
        <v>1</v>
      </c>
      <c r="H681" s="26">
        <f t="shared" si="145"/>
        <v>0</v>
      </c>
      <c r="I681">
        <f t="shared" si="146"/>
        <v>0</v>
      </c>
      <c r="J681">
        <f t="shared" si="139"/>
        <v>1</v>
      </c>
      <c r="K681">
        <f t="shared" si="147"/>
        <v>4</v>
      </c>
      <c r="L681">
        <f t="shared" si="148"/>
        <v>0</v>
      </c>
      <c r="M681" s="31">
        <f t="shared" si="152"/>
        <v>0</v>
      </c>
      <c r="N681" s="31">
        <f t="shared" si="152"/>
        <v>8.1155331558989321E-3</v>
      </c>
      <c r="O681" s="31">
        <f t="shared" si="152"/>
        <v>1.5496663113808786E-2</v>
      </c>
      <c r="P681" s="31">
        <f t="shared" si="152"/>
        <v>0.30575705570204975</v>
      </c>
      <c r="Q681" s="31">
        <f t="shared" si="152"/>
        <v>-0.44262698543847961</v>
      </c>
      <c r="R681" s="31">
        <f t="shared" si="152"/>
        <v>-0.2078670143140412</v>
      </c>
      <c r="S681" s="31">
        <f t="shared" si="152"/>
        <v>-0.62294357103495179</v>
      </c>
      <c r="T681" s="31">
        <f t="shared" si="152"/>
        <v>1.7441726855144228</v>
      </c>
      <c r="U681" s="31">
        <f t="shared" si="152"/>
        <v>1.2975151158874163</v>
      </c>
      <c r="V681" s="31">
        <f t="shared" si="152"/>
        <v>1.7334863137695011</v>
      </c>
      <c r="W681" s="31">
        <f t="shared" si="152"/>
        <v>-0.14500279807652647</v>
      </c>
      <c r="X681"/>
      <c r="Y681" s="31">
        <f t="shared" si="153"/>
        <v>0</v>
      </c>
      <c r="Z681" s="31">
        <f t="shared" si="153"/>
        <v>-4.9947483363275208E-3</v>
      </c>
      <c r="AA681" s="31">
        <f t="shared" si="153"/>
        <v>-7.6440966264623906E-4</v>
      </c>
      <c r="AB681" s="31">
        <f t="shared" si="153"/>
        <v>0.53728209784095504</v>
      </c>
      <c r="AC681" s="31">
        <f t="shared" si="153"/>
        <v>-0.21834847737221724</v>
      </c>
      <c r="AD681" s="31">
        <f t="shared" si="153"/>
        <v>0.41300589523657694</v>
      </c>
      <c r="AE681" s="31">
        <f t="shared" si="153"/>
        <v>-6.29153451173219E-2</v>
      </c>
      <c r="AF681" s="31">
        <f t="shared" si="153"/>
        <v>0.65273285382881263</v>
      </c>
      <c r="AG681" s="31">
        <f t="shared" si="153"/>
        <v>0.65910968648626334</v>
      </c>
      <c r="AH681" s="31">
        <f t="shared" si="153"/>
        <v>1.2608637043766424</v>
      </c>
      <c r="AI681" s="31">
        <f t="shared" si="153"/>
        <v>0.45224723519496096</v>
      </c>
      <c r="AK681" s="31">
        <f t="shared" si="154"/>
        <v>0</v>
      </c>
      <c r="AL681" s="31">
        <f t="shared" si="154"/>
        <v>-0.66403387643867218</v>
      </c>
      <c r="AM681" s="31">
        <f t="shared" si="154"/>
        <v>-0.65976446871487671</v>
      </c>
      <c r="AN681" s="31">
        <f t="shared" si="154"/>
        <v>0.53728209784095504</v>
      </c>
      <c r="AO681" s="31">
        <f t="shared" si="154"/>
        <v>-0.69462369313712824</v>
      </c>
      <c r="AP681" s="31">
        <f t="shared" si="154"/>
        <v>0.41300589523657694</v>
      </c>
      <c r="AQ681" s="31">
        <f t="shared" si="154"/>
        <v>-0.64250471107465013</v>
      </c>
      <c r="AR681" s="31">
        <f t="shared" si="154"/>
        <v>-0.13556783353431387</v>
      </c>
      <c r="AS681" s="31">
        <f t="shared" si="154"/>
        <v>-0.71296877047733465</v>
      </c>
      <c r="AT681" s="31">
        <f t="shared" si="154"/>
        <v>1.2608637043766424</v>
      </c>
      <c r="AU681" s="31">
        <f t="shared" si="154"/>
        <v>-0.24771990710843442</v>
      </c>
      <c r="AW681">
        <f t="shared" si="143"/>
        <v>0.36</v>
      </c>
      <c r="AX681" t="str">
        <f t="shared" si="149"/>
        <v/>
      </c>
      <c r="AY681" t="str">
        <f t="shared" si="150"/>
        <v/>
      </c>
      <c r="AZ681">
        <f t="shared" si="151"/>
        <v>0.36</v>
      </c>
    </row>
    <row r="682" spans="1:52" s="42" customFormat="1" x14ac:dyDescent="0.3">
      <c r="A682">
        <v>23</v>
      </c>
      <c r="B682" t="s">
        <v>65</v>
      </c>
      <c r="C682" t="s">
        <v>61</v>
      </c>
      <c r="D682" t="s">
        <v>62</v>
      </c>
      <c r="E682"/>
      <c r="F682" s="22">
        <v>0</v>
      </c>
      <c r="G682" s="22">
        <f t="shared" si="144"/>
        <v>0</v>
      </c>
      <c r="H682" s="26">
        <f t="shared" si="145"/>
        <v>0</v>
      </c>
      <c r="I682">
        <f t="shared" si="146"/>
        <v>0</v>
      </c>
      <c r="J682">
        <f t="shared" si="139"/>
        <v>1</v>
      </c>
      <c r="K682">
        <f t="shared" si="147"/>
        <v>4</v>
      </c>
      <c r="L682">
        <f t="shared" si="148"/>
        <v>0</v>
      </c>
      <c r="M682" s="31">
        <f t="shared" si="152"/>
        <v>0</v>
      </c>
      <c r="N682" s="31">
        <f t="shared" si="152"/>
        <v>0.17094754517852306</v>
      </c>
      <c r="O682" s="31">
        <f t="shared" si="152"/>
        <v>0.17267977939226511</v>
      </c>
      <c r="P682" s="31">
        <f t="shared" si="152"/>
        <v>-0.7665138355349429</v>
      </c>
      <c r="Q682" s="31">
        <f t="shared" si="152"/>
        <v>-0.67014752992023097</v>
      </c>
      <c r="R682" s="31">
        <f t="shared" si="152"/>
        <v>-0.85004553973204455</v>
      </c>
      <c r="S682" s="31">
        <f t="shared" si="152"/>
        <v>-0.75044200712384579</v>
      </c>
      <c r="T682" s="31">
        <f t="shared" si="152"/>
        <v>4.2362600906562031</v>
      </c>
      <c r="U682" s="31">
        <f t="shared" si="152"/>
        <v>3.3600878605914626</v>
      </c>
      <c r="V682" s="31">
        <f t="shared" si="152"/>
        <v>-0.93212875124724781</v>
      </c>
      <c r="W682" s="31">
        <f t="shared" si="152"/>
        <v>-0.73456005823233206</v>
      </c>
      <c r="X682"/>
      <c r="Y682" s="31">
        <f t="shared" si="153"/>
        <v>0</v>
      </c>
      <c r="Z682" s="31">
        <f t="shared" si="153"/>
        <v>0.29720708766938059</v>
      </c>
      <c r="AA682" s="31">
        <f t="shared" si="153"/>
        <v>0.29034065009618404</v>
      </c>
      <c r="AB682" s="31">
        <f t="shared" si="153"/>
        <v>-0.34323314806150795</v>
      </c>
      <c r="AC682" s="31">
        <f t="shared" si="153"/>
        <v>-0.23252769422730019</v>
      </c>
      <c r="AD682" s="31">
        <f t="shared" si="153"/>
        <v>-0.16237569444154079</v>
      </c>
      <c r="AE682" s="31">
        <f t="shared" si="153"/>
        <v>0.11638501067158964</v>
      </c>
      <c r="AF682" s="31">
        <f t="shared" si="153"/>
        <v>2.1118353144275495</v>
      </c>
      <c r="AG682" s="31">
        <f t="shared" si="153"/>
        <v>2.1373757986749404</v>
      </c>
      <c r="AH682" s="31">
        <f t="shared" si="153"/>
        <v>-0.77514388263639245</v>
      </c>
      <c r="AI682" s="31">
        <f t="shared" si="153"/>
        <v>0.32272641573243477</v>
      </c>
      <c r="AK682" s="31">
        <f t="shared" si="154"/>
        <v>0</v>
      </c>
      <c r="AL682" s="31">
        <f t="shared" si="154"/>
        <v>-0.50793995395845837</v>
      </c>
      <c r="AM682" s="31">
        <f t="shared" si="154"/>
        <v>-0.51306472698700134</v>
      </c>
      <c r="AN682" s="31">
        <f t="shared" si="154"/>
        <v>-0.34323314806150795</v>
      </c>
      <c r="AO682" s="31">
        <f t="shared" si="154"/>
        <v>-0.6778181672564193</v>
      </c>
      <c r="AP682" s="31">
        <f t="shared" si="154"/>
        <v>-0.16237569444154079</v>
      </c>
      <c r="AQ682" s="31">
        <f t="shared" si="154"/>
        <v>-0.5280002554726636</v>
      </c>
      <c r="AR682" s="31">
        <f t="shared" si="154"/>
        <v>0.62766573514154334</v>
      </c>
      <c r="AS682" s="31">
        <f t="shared" si="154"/>
        <v>-0.45703305437563491</v>
      </c>
      <c r="AT682" s="31">
        <f t="shared" si="154"/>
        <v>-0.77514388263639245</v>
      </c>
      <c r="AU682" s="31">
        <f t="shared" si="154"/>
        <v>-0.28646345765502473</v>
      </c>
      <c r="AW682">
        <f t="shared" si="143"/>
        <v>0.36</v>
      </c>
      <c r="AX682" t="str">
        <f t="shared" si="149"/>
        <v/>
      </c>
      <c r="AY682" t="str">
        <f t="shared" si="150"/>
        <v/>
      </c>
      <c r="AZ682">
        <f t="shared" si="151"/>
        <v>0.36</v>
      </c>
    </row>
    <row r="683" spans="1:52" s="42" customFormat="1" x14ac:dyDescent="0.3">
      <c r="A683">
        <v>23</v>
      </c>
      <c r="B683" t="s">
        <v>66</v>
      </c>
      <c r="C683" t="s">
        <v>61</v>
      </c>
      <c r="D683" t="s">
        <v>62</v>
      </c>
      <c r="E683" t="s">
        <v>137</v>
      </c>
      <c r="F683" s="22">
        <v>0</v>
      </c>
      <c r="G683" s="22">
        <f t="shared" si="144"/>
        <v>1</v>
      </c>
      <c r="H683" s="26">
        <f t="shared" si="145"/>
        <v>1</v>
      </c>
      <c r="I683">
        <f t="shared" si="146"/>
        <v>0</v>
      </c>
      <c r="J683">
        <f t="shared" si="139"/>
        <v>1</v>
      </c>
      <c r="K683">
        <f t="shared" si="147"/>
        <v>4</v>
      </c>
      <c r="L683">
        <f t="shared" si="148"/>
        <v>4</v>
      </c>
      <c r="M683" s="31">
        <f t="shared" si="152"/>
        <v>0</v>
      </c>
      <c r="N683" s="31">
        <f t="shared" si="152"/>
        <v>-0.17793251021175502</v>
      </c>
      <c r="O683" s="31">
        <f t="shared" si="152"/>
        <v>-0.17181137271015332</v>
      </c>
      <c r="P683" s="31">
        <f t="shared" si="152"/>
        <v>-0.60656820379167598</v>
      </c>
      <c r="Q683" s="31">
        <f t="shared" si="152"/>
        <v>-0.66216696917570794</v>
      </c>
      <c r="R683" s="31">
        <f t="shared" si="152"/>
        <v>-0.68666501030667593</v>
      </c>
      <c r="S683" s="31">
        <f t="shared" si="152"/>
        <v>-0.71496187444417025</v>
      </c>
      <c r="T683" s="31">
        <f t="shared" si="152"/>
        <v>1.0306142590502356</v>
      </c>
      <c r="U683" s="31">
        <f t="shared" si="152"/>
        <v>0.81693844793636217</v>
      </c>
      <c r="V683" s="31">
        <f t="shared" si="152"/>
        <v>4.0853026602505699E-2</v>
      </c>
      <c r="W683" s="31">
        <f t="shared" si="152"/>
        <v>-0.56007570603400958</v>
      </c>
      <c r="X683"/>
      <c r="Y683" s="31">
        <f t="shared" si="153"/>
        <v>0</v>
      </c>
      <c r="Z683" s="31">
        <f t="shared" si="153"/>
        <v>-0.15474671790654843</v>
      </c>
      <c r="AA683" s="31">
        <f t="shared" si="153"/>
        <v>-0.15346318403188722</v>
      </c>
      <c r="AB683" s="31">
        <f t="shared" si="153"/>
        <v>-0.32855962945671524</v>
      </c>
      <c r="AC683" s="31">
        <f t="shared" si="153"/>
        <v>-0.45396579284160132</v>
      </c>
      <c r="AD683" s="31">
        <f t="shared" si="153"/>
        <v>-0.1254024614619903</v>
      </c>
      <c r="AE683" s="31">
        <f t="shared" si="153"/>
        <v>-0.15027386146249128</v>
      </c>
      <c r="AF683" s="31">
        <f t="shared" si="153"/>
        <v>0.14625302446705726</v>
      </c>
      <c r="AG683" s="31">
        <f t="shared" si="153"/>
        <v>0.2742935627863794</v>
      </c>
      <c r="AH683" s="31">
        <f t="shared" si="153"/>
        <v>0.55785958641939049</v>
      </c>
      <c r="AI683" s="31">
        <f t="shared" si="153"/>
        <v>0.16020757128715479</v>
      </c>
      <c r="AK683" s="31">
        <f t="shared" si="154"/>
        <v>0</v>
      </c>
      <c r="AL683" s="31">
        <f t="shared" si="154"/>
        <v>-0.73329149081908707</v>
      </c>
      <c r="AM683" s="31">
        <f t="shared" si="154"/>
        <v>-0.73096329551876649</v>
      </c>
      <c r="AN683" s="31">
        <f t="shared" si="154"/>
        <v>-0.32855962945671524</v>
      </c>
      <c r="AO683" s="31">
        <f t="shared" si="154"/>
        <v>-0.78419969234761078</v>
      </c>
      <c r="AP683" s="31">
        <f t="shared" si="154"/>
        <v>-0.1254024614619903</v>
      </c>
      <c r="AQ683" s="31">
        <f t="shared" si="154"/>
        <v>-0.70142274990016862</v>
      </c>
      <c r="AR683" s="31">
        <f t="shared" si="154"/>
        <v>-0.40649880181341058</v>
      </c>
      <c r="AS683" s="31">
        <f t="shared" si="154"/>
        <v>-0.76850479137543615</v>
      </c>
      <c r="AT683" s="31">
        <f t="shared" si="154"/>
        <v>0.55785958641939049</v>
      </c>
      <c r="AU683" s="31">
        <f t="shared" si="154"/>
        <v>-0.36253482356460132</v>
      </c>
      <c r="AW683">
        <f t="shared" si="143"/>
        <v>0.36</v>
      </c>
      <c r="AX683">
        <f t="shared" si="149"/>
        <v>0.36</v>
      </c>
      <c r="AY683" t="str">
        <f t="shared" si="150"/>
        <v/>
      </c>
      <c r="AZ683">
        <f t="shared" si="151"/>
        <v>0.36</v>
      </c>
    </row>
    <row r="684" spans="1:52" s="42" customFormat="1" x14ac:dyDescent="0.3">
      <c r="A684">
        <v>23</v>
      </c>
      <c r="B684" t="s">
        <v>67</v>
      </c>
      <c r="C684" t="s">
        <v>61</v>
      </c>
      <c r="D684" t="s">
        <v>62</v>
      </c>
      <c r="E684"/>
      <c r="F684" s="22">
        <v>0</v>
      </c>
      <c r="G684" s="22">
        <f t="shared" si="144"/>
        <v>0</v>
      </c>
      <c r="H684" s="26">
        <f t="shared" si="145"/>
        <v>0</v>
      </c>
      <c r="I684">
        <f t="shared" si="146"/>
        <v>0</v>
      </c>
      <c r="J684">
        <f t="shared" si="139"/>
        <v>1</v>
      </c>
      <c r="K684">
        <f t="shared" si="147"/>
        <v>4</v>
      </c>
      <c r="L684">
        <f t="shared" si="148"/>
        <v>0</v>
      </c>
      <c r="M684" s="31">
        <f t="shared" si="152"/>
        <v>0</v>
      </c>
      <c r="N684" s="31">
        <f t="shared" si="152"/>
        <v>0.20653212381131059</v>
      </c>
      <c r="O684" s="31">
        <f t="shared" si="152"/>
        <v>0.21116505088985063</v>
      </c>
      <c r="P684" s="31">
        <f t="shared" si="152"/>
        <v>-0.60116667852632943</v>
      </c>
      <c r="Q684" s="31">
        <f t="shared" si="152"/>
        <v>-0.58803070782705769</v>
      </c>
      <c r="R684" s="31">
        <f t="shared" si="152"/>
        <v>-0.69336689432014342</v>
      </c>
      <c r="S684" s="31">
        <f t="shared" si="152"/>
        <v>-0.65467078505539722</v>
      </c>
      <c r="T684" s="31">
        <f t="shared" si="152"/>
        <v>4.0065938237999115</v>
      </c>
      <c r="U684" s="31">
        <f t="shared" si="152"/>
        <v>3.4528782137548433</v>
      </c>
      <c r="V684" s="31">
        <f t="shared" si="152"/>
        <v>-0.76149162287699956</v>
      </c>
      <c r="W684" s="31">
        <f t="shared" si="152"/>
        <v>-0.64936538907241015</v>
      </c>
      <c r="X684"/>
      <c r="Y684" s="31">
        <f t="shared" si="153"/>
        <v>0</v>
      </c>
      <c r="Z684" s="31">
        <f t="shared" si="153"/>
        <v>0.22584247446938679</v>
      </c>
      <c r="AA684" s="31">
        <f t="shared" si="153"/>
        <v>0.22589638234798967</v>
      </c>
      <c r="AB684" s="31">
        <f t="shared" si="153"/>
        <v>-0.28120273051968858</v>
      </c>
      <c r="AC684" s="31">
        <f t="shared" si="153"/>
        <v>-0.25263126812668046</v>
      </c>
      <c r="AD684" s="31">
        <f t="shared" si="153"/>
        <v>0.19125123309872893</v>
      </c>
      <c r="AE684" s="31">
        <f t="shared" si="153"/>
        <v>0.37283177734376477</v>
      </c>
      <c r="AF684" s="31">
        <f t="shared" si="153"/>
        <v>1.4114675561087722</v>
      </c>
      <c r="AG684" s="31">
        <f t="shared" si="153"/>
        <v>1.6751246325366436</v>
      </c>
      <c r="AH684" s="31">
        <f t="shared" si="153"/>
        <v>-0.21624305749726738</v>
      </c>
      <c r="AI684" s="31">
        <f t="shared" si="153"/>
        <v>0.4357547766824631</v>
      </c>
      <c r="AK684" s="31">
        <f t="shared" si="154"/>
        <v>0</v>
      </c>
      <c r="AL684" s="31">
        <f t="shared" si="154"/>
        <v>-0.56626276677140841</v>
      </c>
      <c r="AM684" s="31">
        <f t="shared" si="154"/>
        <v>-0.56537634303679662</v>
      </c>
      <c r="AN684" s="31">
        <f t="shared" si="154"/>
        <v>-0.28120273051968858</v>
      </c>
      <c r="AO684" s="31">
        <f t="shared" si="154"/>
        <v>-0.69861842928857587</v>
      </c>
      <c r="AP684" s="31">
        <f t="shared" si="154"/>
        <v>0.19125123309872893</v>
      </c>
      <c r="AQ684" s="31">
        <f t="shared" si="154"/>
        <v>-0.53275755328490593</v>
      </c>
      <c r="AR684" s="31">
        <f t="shared" si="154"/>
        <v>0.245475490171401</v>
      </c>
      <c r="AS684" s="31">
        <f t="shared" si="154"/>
        <v>-0.51862046939769901</v>
      </c>
      <c r="AT684" s="31">
        <f t="shared" si="154"/>
        <v>-0.21624305749726738</v>
      </c>
      <c r="AU684" s="31">
        <f t="shared" si="154"/>
        <v>-0.21473202863898355</v>
      </c>
      <c r="AW684">
        <f t="shared" si="143"/>
        <v>0.36</v>
      </c>
      <c r="AX684" t="str">
        <f t="shared" si="149"/>
        <v/>
      </c>
      <c r="AY684" t="str">
        <f t="shared" si="150"/>
        <v/>
      </c>
      <c r="AZ684">
        <f t="shared" si="151"/>
        <v>0.36</v>
      </c>
    </row>
    <row r="685" spans="1:52" s="42" customFormat="1" x14ac:dyDescent="0.3">
      <c r="A685">
        <v>23</v>
      </c>
      <c r="B685" t="s">
        <v>68</v>
      </c>
      <c r="C685" t="s">
        <v>61</v>
      </c>
      <c r="D685" t="s">
        <v>62</v>
      </c>
      <c r="E685"/>
      <c r="F685" s="22">
        <v>0</v>
      </c>
      <c r="G685" s="22">
        <f t="shared" si="144"/>
        <v>0</v>
      </c>
      <c r="H685" s="26">
        <f t="shared" si="145"/>
        <v>0</v>
      </c>
      <c r="I685">
        <f t="shared" si="146"/>
        <v>1</v>
      </c>
      <c r="J685">
        <f t="shared" si="139"/>
        <v>0</v>
      </c>
      <c r="K685">
        <f t="shared" si="147"/>
        <v>4</v>
      </c>
      <c r="L685">
        <f t="shared" si="148"/>
        <v>0</v>
      </c>
      <c r="M685" s="31">
        <f t="shared" si="152"/>
        <v>0</v>
      </c>
      <c r="N685" s="31">
        <f t="shared" si="152"/>
        <v>-0.37161562772292422</v>
      </c>
      <c r="O685" s="31">
        <f t="shared" si="152"/>
        <v>-0.36913447492236917</v>
      </c>
      <c r="P685" s="31">
        <f t="shared" si="152"/>
        <v>-0.82430711471764073</v>
      </c>
      <c r="Q685" s="31">
        <f t="shared" si="152"/>
        <v>-0.87897465385835527</v>
      </c>
      <c r="R685" s="31">
        <f t="shared" si="152"/>
        <v>-0.82544836225921048</v>
      </c>
      <c r="S685" s="31">
        <f t="shared" si="152"/>
        <v>-0.88109108641319567</v>
      </c>
      <c r="T685" s="31">
        <f t="shared" si="152"/>
        <v>0.74183743349727671</v>
      </c>
      <c r="U685" s="31">
        <f t="shared" si="152"/>
        <v>0.35757040670302448</v>
      </c>
      <c r="V685" s="31">
        <f t="shared" si="152"/>
        <v>-0.48312841050972222</v>
      </c>
      <c r="W685" s="31">
        <f t="shared" si="152"/>
        <v>-0.85301296881360611</v>
      </c>
      <c r="X685"/>
      <c r="Y685" s="31">
        <f t="shared" si="153"/>
        <v>0</v>
      </c>
      <c r="Z685" s="31">
        <f t="shared" si="153"/>
        <v>-0.27809544026234206</v>
      </c>
      <c r="AA685" s="31">
        <f t="shared" si="153"/>
        <v>-0.27807658093916121</v>
      </c>
      <c r="AB685" s="31">
        <f t="shared" si="153"/>
        <v>-0.62618961946855067</v>
      </c>
      <c r="AC685" s="31">
        <f t="shared" si="153"/>
        <v>-0.7087464822657018</v>
      </c>
      <c r="AD685" s="31">
        <f t="shared" si="153"/>
        <v>-0.37236882441592084</v>
      </c>
      <c r="AE685" s="31">
        <f t="shared" si="153"/>
        <v>-0.42894462752217571</v>
      </c>
      <c r="AF685" s="31">
        <f t="shared" si="153"/>
        <v>0.20671408446425557</v>
      </c>
      <c r="AG685" s="31">
        <f t="shared" si="153"/>
        <v>8.5136311663426611E-2</v>
      </c>
      <c r="AH685" s="31">
        <f t="shared" si="153"/>
        <v>0.24799893408958257</v>
      </c>
      <c r="AI685" s="31">
        <f t="shared" si="153"/>
        <v>-0.3374832860525443</v>
      </c>
      <c r="AK685" s="31">
        <f t="shared" si="154"/>
        <v>0</v>
      </c>
      <c r="AL685" s="31">
        <f t="shared" si="154"/>
        <v>-0.7563007197513486</v>
      </c>
      <c r="AM685" s="31">
        <f t="shared" si="154"/>
        <v>-0.75561690070524479</v>
      </c>
      <c r="AN685" s="31">
        <f t="shared" si="154"/>
        <v>-0.62618961946855067</v>
      </c>
      <c r="AO685" s="31">
        <f t="shared" si="154"/>
        <v>-0.88049654289230972</v>
      </c>
      <c r="AP685" s="31">
        <f t="shared" si="154"/>
        <v>-0.37236882441592084</v>
      </c>
      <c r="AQ685" s="31">
        <f t="shared" si="154"/>
        <v>-0.80507040393142204</v>
      </c>
      <c r="AR685" s="31">
        <f t="shared" si="154"/>
        <v>-0.37445644295556541</v>
      </c>
      <c r="AS685" s="31">
        <f t="shared" si="154"/>
        <v>-0.81100088668689985</v>
      </c>
      <c r="AT685" s="31">
        <f t="shared" si="154"/>
        <v>0.24799893408958257</v>
      </c>
      <c r="AU685" s="31">
        <f t="shared" si="154"/>
        <v>-0.64180209356819806</v>
      </c>
      <c r="AW685">
        <f t="shared" si="143"/>
        <v>-0.33258239999999989</v>
      </c>
      <c r="AX685" t="str">
        <f t="shared" si="149"/>
        <v/>
      </c>
      <c r="AY685">
        <f t="shared" si="150"/>
        <v>-0.33258239999999989</v>
      </c>
      <c r="AZ685" t="str">
        <f t="shared" si="151"/>
        <v/>
      </c>
    </row>
    <row r="686" spans="1:52" s="42" customFormat="1" x14ac:dyDescent="0.3">
      <c r="A686">
        <v>23</v>
      </c>
      <c r="B686" t="s">
        <v>69</v>
      </c>
      <c r="C686" t="s">
        <v>61</v>
      </c>
      <c r="D686" t="s">
        <v>62</v>
      </c>
      <c r="E686"/>
      <c r="F686" s="22">
        <v>0</v>
      </c>
      <c r="G686" s="22">
        <f t="shared" si="144"/>
        <v>1</v>
      </c>
      <c r="H686" s="26">
        <f t="shared" si="145"/>
        <v>0</v>
      </c>
      <c r="I686">
        <f t="shared" si="146"/>
        <v>1</v>
      </c>
      <c r="J686">
        <f t="shared" si="139"/>
        <v>0</v>
      </c>
      <c r="K686">
        <f t="shared" si="147"/>
        <v>4</v>
      </c>
      <c r="L686">
        <f t="shared" si="148"/>
        <v>0</v>
      </c>
      <c r="M686" s="31">
        <f t="shared" si="152"/>
        <v>0</v>
      </c>
      <c r="N686" s="31">
        <f t="shared" si="152"/>
        <v>-0.41507534081063407</v>
      </c>
      <c r="O686" s="31">
        <f t="shared" si="152"/>
        <v>-0.41410150257188133</v>
      </c>
      <c r="P686" s="31">
        <f t="shared" si="152"/>
        <v>-0.88181301415030355</v>
      </c>
      <c r="Q686" s="31">
        <f t="shared" si="152"/>
        <v>-0.86512894950966179</v>
      </c>
      <c r="R686" s="31">
        <f t="shared" si="152"/>
        <v>-0.88341957214869804</v>
      </c>
      <c r="S686" s="31">
        <f t="shared" si="152"/>
        <v>-0.87790461962858846</v>
      </c>
      <c r="T686" s="31">
        <f t="shared" si="152"/>
        <v>1.3078157614378396</v>
      </c>
      <c r="U686" s="31">
        <f t="shared" si="152"/>
        <v>0.79483050926648435</v>
      </c>
      <c r="V686" s="31">
        <f t="shared" si="152"/>
        <v>-0.9821045542984902</v>
      </c>
      <c r="W686" s="31">
        <f t="shared" si="152"/>
        <v>-0.91429708240648699</v>
      </c>
      <c r="X686"/>
      <c r="Y686" s="31">
        <f t="shared" si="153"/>
        <v>0</v>
      </c>
      <c r="Z686" s="31">
        <f t="shared" si="153"/>
        <v>-0.21164373803388489</v>
      </c>
      <c r="AA686" s="31">
        <f t="shared" si="153"/>
        <v>-0.21319417554938902</v>
      </c>
      <c r="AB686" s="31">
        <f t="shared" si="153"/>
        <v>-0.69735790236271999</v>
      </c>
      <c r="AC686" s="31">
        <f t="shared" si="153"/>
        <v>-0.62043432641215446</v>
      </c>
      <c r="AD686" s="31">
        <f t="shared" si="153"/>
        <v>-0.37360100241267241</v>
      </c>
      <c r="AE686" s="31">
        <f t="shared" si="153"/>
        <v>-0.23623366268233731</v>
      </c>
      <c r="AF686" s="31">
        <f t="shared" si="153"/>
        <v>0.70339210742553127</v>
      </c>
      <c r="AG686" s="31">
        <f t="shared" si="153"/>
        <v>0.55139516458843529</v>
      </c>
      <c r="AH686" s="31">
        <f t="shared" si="153"/>
        <v>-0.88396887824916448</v>
      </c>
      <c r="AI686" s="31">
        <f t="shared" si="153"/>
        <v>-0.41000174072883766</v>
      </c>
      <c r="AK686" s="31">
        <f t="shared" si="154"/>
        <v>0</v>
      </c>
      <c r="AL686" s="31">
        <f t="shared" si="154"/>
        <v>-0.69951971532345403</v>
      </c>
      <c r="AM686" s="31">
        <f t="shared" si="154"/>
        <v>-0.70068653725977714</v>
      </c>
      <c r="AN686" s="31">
        <f t="shared" si="154"/>
        <v>-0.69735790236271999</v>
      </c>
      <c r="AO686" s="31">
        <f t="shared" si="154"/>
        <v>-0.83196296146014903</v>
      </c>
      <c r="AP686" s="31">
        <f t="shared" si="154"/>
        <v>-0.37360100241267241</v>
      </c>
      <c r="AQ686" s="31">
        <f t="shared" si="154"/>
        <v>-0.72760566214508726</v>
      </c>
      <c r="AR686" s="31">
        <f t="shared" si="154"/>
        <v>-0.12470391985779154</v>
      </c>
      <c r="AS686" s="31">
        <f t="shared" si="154"/>
        <v>-0.73056973551396365</v>
      </c>
      <c r="AT686" s="31">
        <f t="shared" si="154"/>
        <v>-0.88396887824916448</v>
      </c>
      <c r="AU686" s="31">
        <f t="shared" si="154"/>
        <v>-0.67472900860827922</v>
      </c>
      <c r="AW686">
        <f t="shared" si="143"/>
        <v>-0.34824959999999988</v>
      </c>
      <c r="AX686" t="str">
        <f t="shared" si="149"/>
        <v/>
      </c>
      <c r="AY686">
        <f t="shared" si="150"/>
        <v>-0.34824959999999988</v>
      </c>
      <c r="AZ686" t="str">
        <f t="shared" si="151"/>
        <v/>
      </c>
    </row>
    <row r="687" spans="1:52" s="42" customFormat="1" x14ac:dyDescent="0.3">
      <c r="A687">
        <v>23</v>
      </c>
      <c r="B687" t="s">
        <v>70</v>
      </c>
      <c r="C687" t="s">
        <v>61</v>
      </c>
      <c r="D687" t="s">
        <v>62</v>
      </c>
      <c r="E687"/>
      <c r="F687" s="22">
        <v>0</v>
      </c>
      <c r="G687" s="22">
        <f t="shared" si="144"/>
        <v>1</v>
      </c>
      <c r="H687" s="26">
        <f t="shared" si="145"/>
        <v>0</v>
      </c>
      <c r="I687">
        <f t="shared" si="146"/>
        <v>1</v>
      </c>
      <c r="J687">
        <f t="shared" si="139"/>
        <v>0</v>
      </c>
      <c r="K687">
        <f t="shared" si="147"/>
        <v>4</v>
      </c>
      <c r="L687">
        <f t="shared" si="148"/>
        <v>0</v>
      </c>
      <c r="M687" s="31">
        <f t="shared" ref="M687:W702" si="155">(M35-$M35)/$M35</f>
        <v>0</v>
      </c>
      <c r="N687" s="31">
        <f t="shared" si="155"/>
        <v>-0.2301044308613267</v>
      </c>
      <c r="O687" s="31">
        <f t="shared" si="155"/>
        <v>-0.22059227072480922</v>
      </c>
      <c r="P687" s="31">
        <f t="shared" si="155"/>
        <v>4.5604683692091683</v>
      </c>
      <c r="Q687" s="31">
        <f t="shared" si="155"/>
        <v>5.3815808068649135E-2</v>
      </c>
      <c r="R687" s="31">
        <f t="shared" si="155"/>
        <v>0.61337610837779022</v>
      </c>
      <c r="S687" s="31">
        <f t="shared" si="155"/>
        <v>-0.30451076682189382</v>
      </c>
      <c r="T687" s="31">
        <f t="shared" si="155"/>
        <v>2.9010893425545296E-2</v>
      </c>
      <c r="U687" s="31">
        <f t="shared" si="155"/>
        <v>-0.20043257675103793</v>
      </c>
      <c r="V687" s="31">
        <f t="shared" si="155"/>
        <v>8.2002909984741787</v>
      </c>
      <c r="W687" s="31">
        <f t="shared" si="155"/>
        <v>0.85016154761640927</v>
      </c>
      <c r="X687"/>
      <c r="Y687" s="31">
        <f t="shared" ref="Y687:AI702" si="156">(Y35-$Y35)/$Y35</f>
        <v>0</v>
      </c>
      <c r="Z687" s="31">
        <f t="shared" si="156"/>
        <v>-0.31385245991256783</v>
      </c>
      <c r="AA687" s="31">
        <f t="shared" si="156"/>
        <v>-0.30927290535650054</v>
      </c>
      <c r="AB687" s="31">
        <f t="shared" si="156"/>
        <v>4.1272796348776666</v>
      </c>
      <c r="AC687" s="31">
        <f t="shared" si="156"/>
        <v>2.5214831738517587E-2</v>
      </c>
      <c r="AD687" s="31">
        <f t="shared" si="156"/>
        <v>0.34586792344835388</v>
      </c>
      <c r="AE687" s="31">
        <f t="shared" si="156"/>
        <v>-0.29996120412094274</v>
      </c>
      <c r="AF687" s="31">
        <f t="shared" si="156"/>
        <v>-7.5174766518130695E-2</v>
      </c>
      <c r="AG687" s="31">
        <f t="shared" si="156"/>
        <v>-0.23760060547065204</v>
      </c>
      <c r="AH687" s="31">
        <f t="shared" si="156"/>
        <v>3.4546733611971239</v>
      </c>
      <c r="AI687" s="31">
        <f t="shared" si="156"/>
        <v>0.50600933032257756</v>
      </c>
      <c r="AK687" s="31">
        <f t="shared" ref="AK687:AU702" si="157">(AK35-$AK35)/$AK35</f>
        <v>0</v>
      </c>
      <c r="AL687" s="31">
        <f t="shared" si="157"/>
        <v>-0.75807789377693235</v>
      </c>
      <c r="AM687" s="31">
        <f t="shared" si="157"/>
        <v>-0.75294699797432962</v>
      </c>
      <c r="AN687" s="31">
        <f t="shared" si="157"/>
        <v>4.1272796348776666</v>
      </c>
      <c r="AO687" s="31">
        <f t="shared" si="157"/>
        <v>-0.64040721511398502</v>
      </c>
      <c r="AP687" s="31">
        <f t="shared" si="157"/>
        <v>0.34586792344835388</v>
      </c>
      <c r="AQ687" s="31">
        <f t="shared" si="157"/>
        <v>-0.76932610328975148</v>
      </c>
      <c r="AR687" s="31">
        <f t="shared" si="157"/>
        <v>-0.51353329496449773</v>
      </c>
      <c r="AS687" s="31">
        <f t="shared" si="157"/>
        <v>-0.87628151985291858</v>
      </c>
      <c r="AT687" s="31">
        <f t="shared" si="157"/>
        <v>3.4546733611971239</v>
      </c>
      <c r="AU687" s="31">
        <f t="shared" si="157"/>
        <v>-0.1168161899198141</v>
      </c>
      <c r="AW687">
        <f t="shared" si="143"/>
        <v>-0.34824959999999988</v>
      </c>
      <c r="AX687" t="str">
        <f t="shared" si="149"/>
        <v/>
      </c>
      <c r="AY687">
        <f t="shared" si="150"/>
        <v>-0.34824959999999988</v>
      </c>
      <c r="AZ687" t="str">
        <f t="shared" si="151"/>
        <v/>
      </c>
    </row>
    <row r="688" spans="1:52" s="42" customFormat="1" x14ac:dyDescent="0.3">
      <c r="A688">
        <v>23</v>
      </c>
      <c r="B688" t="s">
        <v>71</v>
      </c>
      <c r="C688" t="s">
        <v>61</v>
      </c>
      <c r="D688" t="s">
        <v>62</v>
      </c>
      <c r="E688"/>
      <c r="F688" s="22">
        <v>0</v>
      </c>
      <c r="G688" s="22">
        <f t="shared" si="144"/>
        <v>0</v>
      </c>
      <c r="H688" s="26">
        <f t="shared" si="145"/>
        <v>0</v>
      </c>
      <c r="I688">
        <f t="shared" si="146"/>
        <v>1</v>
      </c>
      <c r="J688">
        <f t="shared" si="139"/>
        <v>0</v>
      </c>
      <c r="K688">
        <f t="shared" si="147"/>
        <v>4</v>
      </c>
      <c r="L688">
        <f t="shared" si="148"/>
        <v>0</v>
      </c>
      <c r="M688" s="31">
        <f t="shared" si="155"/>
        <v>0</v>
      </c>
      <c r="N688" s="31">
        <f t="shared" si="155"/>
        <v>-0.26826008962485759</v>
      </c>
      <c r="O688" s="31">
        <f t="shared" si="155"/>
        <v>-0.25286086925465262</v>
      </c>
      <c r="P688" s="31">
        <f t="shared" si="155"/>
        <v>4.8485112211255457</v>
      </c>
      <c r="Q688" s="31">
        <f t="shared" si="155"/>
        <v>0.16724977248552994</v>
      </c>
      <c r="R688" s="31">
        <f t="shared" si="155"/>
        <v>0.22952558357564257</v>
      </c>
      <c r="S688" s="31">
        <f t="shared" si="155"/>
        <v>-0.38720725346410284</v>
      </c>
      <c r="T688" s="31">
        <f t="shared" si="155"/>
        <v>-0.25819195987513144</v>
      </c>
      <c r="U688" s="31">
        <f t="shared" si="155"/>
        <v>-0.41757347421110813</v>
      </c>
      <c r="V688" s="31">
        <f t="shared" si="155"/>
        <v>7.718243789093612</v>
      </c>
      <c r="W688" s="31">
        <f t="shared" si="155"/>
        <v>0.79322264583225577</v>
      </c>
      <c r="X688"/>
      <c r="Y688" s="31">
        <f t="shared" si="156"/>
        <v>0</v>
      </c>
      <c r="Z688" s="31">
        <f t="shared" si="156"/>
        <v>-0.35295848428938104</v>
      </c>
      <c r="AA688" s="31">
        <f t="shared" si="156"/>
        <v>-0.34464767014694858</v>
      </c>
      <c r="AB688" s="31">
        <f t="shared" si="156"/>
        <v>4.6285485720134316</v>
      </c>
      <c r="AC688" s="31">
        <f t="shared" si="156"/>
        <v>0.1322930199437089</v>
      </c>
      <c r="AD688" s="31">
        <f t="shared" si="156"/>
        <v>0.12217378258358805</v>
      </c>
      <c r="AE688" s="31">
        <f t="shared" si="156"/>
        <v>-0.38204671184623484</v>
      </c>
      <c r="AF688" s="31">
        <f t="shared" si="156"/>
        <v>-0.30940354987978141</v>
      </c>
      <c r="AG688" s="31">
        <f t="shared" si="156"/>
        <v>-0.42384729148428779</v>
      </c>
      <c r="AH688" s="31">
        <f t="shared" si="156"/>
        <v>3.4760722024638557</v>
      </c>
      <c r="AI688" s="31">
        <f t="shared" si="156"/>
        <v>0.45867002370340682</v>
      </c>
      <c r="AK688" s="31">
        <f t="shared" si="157"/>
        <v>0</v>
      </c>
      <c r="AL688" s="31">
        <f t="shared" si="157"/>
        <v>-0.77314757291331659</v>
      </c>
      <c r="AM688" s="31">
        <f t="shared" si="157"/>
        <v>-0.76436835928872482</v>
      </c>
      <c r="AN688" s="31">
        <f t="shared" si="157"/>
        <v>4.6285485720134316</v>
      </c>
      <c r="AO688" s="31">
        <f t="shared" si="157"/>
        <v>-0.59999455542573876</v>
      </c>
      <c r="AP688" s="31">
        <f t="shared" si="157"/>
        <v>0.12217378258358805</v>
      </c>
      <c r="AQ688" s="31">
        <f t="shared" si="157"/>
        <v>-0.79885861369457312</v>
      </c>
      <c r="AR688" s="31">
        <f t="shared" si="157"/>
        <v>-0.63466689133060583</v>
      </c>
      <c r="AS688" s="31">
        <f t="shared" si="157"/>
        <v>-0.90378341489392966</v>
      </c>
      <c r="AT688" s="31">
        <f t="shared" si="157"/>
        <v>3.4760722024638557</v>
      </c>
      <c r="AU688" s="31">
        <f t="shared" si="157"/>
        <v>-0.1279896069585626</v>
      </c>
      <c r="AW688">
        <f t="shared" si="143"/>
        <v>-0.33258239999999989</v>
      </c>
      <c r="AX688" t="str">
        <f t="shared" si="149"/>
        <v/>
      </c>
      <c r="AY688">
        <f t="shared" si="150"/>
        <v>-0.33258239999999989</v>
      </c>
      <c r="AZ688" t="str">
        <f t="shared" si="151"/>
        <v/>
      </c>
    </row>
    <row r="689" spans="1:52" s="42" customFormat="1" x14ac:dyDescent="0.3">
      <c r="A689">
        <v>23</v>
      </c>
      <c r="B689" t="s">
        <v>72</v>
      </c>
      <c r="C689" t="s">
        <v>61</v>
      </c>
      <c r="D689" t="s">
        <v>62</v>
      </c>
      <c r="E689"/>
      <c r="F689" s="22">
        <v>0</v>
      </c>
      <c r="G689" s="22">
        <f t="shared" si="144"/>
        <v>0</v>
      </c>
      <c r="H689" s="26">
        <f t="shared" si="145"/>
        <v>0</v>
      </c>
      <c r="I689">
        <f t="shared" si="146"/>
        <v>0</v>
      </c>
      <c r="J689">
        <f t="shared" si="139"/>
        <v>1</v>
      </c>
      <c r="K689">
        <f t="shared" si="147"/>
        <v>4</v>
      </c>
      <c r="L689">
        <f t="shared" si="148"/>
        <v>0</v>
      </c>
      <c r="M689" s="31">
        <f t="shared" si="155"/>
        <v>0</v>
      </c>
      <c r="N689" s="31">
        <f t="shared" si="155"/>
        <v>-0.19875318983254067</v>
      </c>
      <c r="O689" s="31">
        <f t="shared" si="155"/>
        <v>-0.1916014547586293</v>
      </c>
      <c r="P689" s="31">
        <f t="shared" si="155"/>
        <v>0.32010750293901741</v>
      </c>
      <c r="Q689" s="31">
        <f t="shared" si="155"/>
        <v>-0.59077598239294205</v>
      </c>
      <c r="R689" s="31">
        <f t="shared" si="155"/>
        <v>0.12984201955319383</v>
      </c>
      <c r="S689" s="31">
        <f t="shared" si="155"/>
        <v>-0.64692080912457217</v>
      </c>
      <c r="T689" s="31">
        <f t="shared" si="155"/>
        <v>1.3711986662615885</v>
      </c>
      <c r="U689" s="31">
        <f t="shared" si="155"/>
        <v>1.0700933503667402</v>
      </c>
      <c r="V689" s="31">
        <f t="shared" si="155"/>
        <v>6.5284709183509806</v>
      </c>
      <c r="W689" s="31">
        <f t="shared" si="155"/>
        <v>0.78894992316725743</v>
      </c>
      <c r="X689"/>
      <c r="Y689" s="31">
        <f t="shared" si="156"/>
        <v>0</v>
      </c>
      <c r="Z689" s="31">
        <f t="shared" si="156"/>
        <v>-0.18760883429560643</v>
      </c>
      <c r="AA689" s="31">
        <f t="shared" si="156"/>
        <v>-0.19033071661529274</v>
      </c>
      <c r="AB689" s="31">
        <f t="shared" si="156"/>
        <v>0.42457970624665192</v>
      </c>
      <c r="AC689" s="31">
        <f t="shared" si="156"/>
        <v>-0.39535310897148379</v>
      </c>
      <c r="AD689" s="31">
        <f t="shared" si="156"/>
        <v>0.68653600283345151</v>
      </c>
      <c r="AE689" s="31">
        <f t="shared" si="156"/>
        <v>-0.13385950957939699</v>
      </c>
      <c r="AF689" s="31">
        <f t="shared" si="156"/>
        <v>0.46917138276813242</v>
      </c>
      <c r="AG689" s="31">
        <f t="shared" si="156"/>
        <v>0.48905674975987934</v>
      </c>
      <c r="AH689" s="31">
        <f t="shared" si="156"/>
        <v>2.5954726404091399</v>
      </c>
      <c r="AI689" s="31">
        <f t="shared" si="156"/>
        <v>0.58997529925255432</v>
      </c>
      <c r="AK689" s="31">
        <f t="shared" si="157"/>
        <v>0</v>
      </c>
      <c r="AL689" s="31">
        <f t="shared" si="157"/>
        <v>-0.71036115769560237</v>
      </c>
      <c r="AM689" s="31">
        <f t="shared" si="157"/>
        <v>-0.70921767768929989</v>
      </c>
      <c r="AN689" s="31">
        <f t="shared" si="157"/>
        <v>0.42457970624665192</v>
      </c>
      <c r="AO689" s="31">
        <f t="shared" si="157"/>
        <v>-0.77271998323154689</v>
      </c>
      <c r="AP689" s="31">
        <f t="shared" si="157"/>
        <v>0.68653600283345151</v>
      </c>
      <c r="AQ689" s="31">
        <f t="shared" si="157"/>
        <v>-0.70149883198992413</v>
      </c>
      <c r="AR689" s="31">
        <f t="shared" si="157"/>
        <v>-0.25404781286284467</v>
      </c>
      <c r="AS689" s="31">
        <f t="shared" si="157"/>
        <v>-0.74520919541309183</v>
      </c>
      <c r="AT689" s="31">
        <f t="shared" si="157"/>
        <v>2.5954726404091399</v>
      </c>
      <c r="AU689" s="31">
        <f t="shared" si="157"/>
        <v>-0.26737007963582365</v>
      </c>
      <c r="AW689">
        <f t="shared" si="143"/>
        <v>0.36</v>
      </c>
      <c r="AX689" t="str">
        <f t="shared" si="149"/>
        <v/>
      </c>
      <c r="AY689" t="str">
        <f t="shared" si="150"/>
        <v/>
      </c>
      <c r="AZ689">
        <f t="shared" si="151"/>
        <v>0.36</v>
      </c>
    </row>
    <row r="690" spans="1:52" s="42" customFormat="1" x14ac:dyDescent="0.3">
      <c r="A690">
        <v>23</v>
      </c>
      <c r="B690" t="s">
        <v>73</v>
      </c>
      <c r="C690" t="s">
        <v>61</v>
      </c>
      <c r="D690" t="s">
        <v>62</v>
      </c>
      <c r="E690" t="s">
        <v>137</v>
      </c>
      <c r="F690" s="22">
        <v>0</v>
      </c>
      <c r="G690" s="22">
        <f t="shared" si="144"/>
        <v>1</v>
      </c>
      <c r="H690" s="26">
        <f t="shared" si="145"/>
        <v>1</v>
      </c>
      <c r="I690">
        <f t="shared" si="146"/>
        <v>0</v>
      </c>
      <c r="J690">
        <f t="shared" si="139"/>
        <v>1</v>
      </c>
      <c r="K690">
        <f t="shared" si="147"/>
        <v>4</v>
      </c>
      <c r="L690">
        <f t="shared" si="148"/>
        <v>4</v>
      </c>
      <c r="M690" s="31">
        <f t="shared" si="155"/>
        <v>0</v>
      </c>
      <c r="N690" s="31">
        <f t="shared" si="155"/>
        <v>-0.24108993924019556</v>
      </c>
      <c r="O690" s="31">
        <f t="shared" si="155"/>
        <v>-0.23343458463197933</v>
      </c>
      <c r="P690" s="31">
        <f t="shared" si="155"/>
        <v>1.5533283250240357</v>
      </c>
      <c r="Q690" s="31">
        <f t="shared" si="155"/>
        <v>-0.42746178015864517</v>
      </c>
      <c r="R690" s="31">
        <f t="shared" si="155"/>
        <v>0.87617512509911633</v>
      </c>
      <c r="S690" s="31">
        <f t="shared" si="155"/>
        <v>-0.54727112942663803</v>
      </c>
      <c r="T690" s="31">
        <f t="shared" si="155"/>
        <v>0.58397169757443324</v>
      </c>
      <c r="U690" s="31">
        <f t="shared" si="155"/>
        <v>0.39100493209954529</v>
      </c>
      <c r="V690" s="31">
        <f t="shared" si="155"/>
        <v>6.8639152196625952</v>
      </c>
      <c r="W690" s="31">
        <f t="shared" si="155"/>
        <v>0.68908622828071919</v>
      </c>
      <c r="X690"/>
      <c r="Y690" s="31">
        <f t="shared" si="156"/>
        <v>0</v>
      </c>
      <c r="Z690" s="31">
        <f t="shared" si="156"/>
        <v>-0.23098349749236807</v>
      </c>
      <c r="AA690" s="31">
        <f t="shared" si="156"/>
        <v>-0.23267117078741018</v>
      </c>
      <c r="AB690" s="31">
        <f t="shared" si="156"/>
        <v>1.5214590629333518</v>
      </c>
      <c r="AC690" s="31">
        <f t="shared" si="156"/>
        <v>-0.28340416332798574</v>
      </c>
      <c r="AD690" s="31">
        <f t="shared" si="156"/>
        <v>1.4021290050143953</v>
      </c>
      <c r="AE690" s="31">
        <f t="shared" si="156"/>
        <v>-0.13967356309341117</v>
      </c>
      <c r="AF690" s="31">
        <f t="shared" si="156"/>
        <v>8.0375697525555179E-2</v>
      </c>
      <c r="AG690" s="31">
        <f t="shared" si="156"/>
        <v>0.10416506833845304</v>
      </c>
      <c r="AH690" s="31">
        <f t="shared" si="156"/>
        <v>2.6647555019614768</v>
      </c>
      <c r="AI690" s="31">
        <f t="shared" si="156"/>
        <v>0.48885751666724153</v>
      </c>
      <c r="AK690" s="31">
        <f t="shared" si="157"/>
        <v>0</v>
      </c>
      <c r="AL690" s="31">
        <f t="shared" si="157"/>
        <v>-0.75330580506735234</v>
      </c>
      <c r="AM690" s="31">
        <f t="shared" si="157"/>
        <v>-0.75208858681124025</v>
      </c>
      <c r="AN690" s="31">
        <f t="shared" si="157"/>
        <v>1.5214590629333518</v>
      </c>
      <c r="AO690" s="31">
        <f t="shared" si="157"/>
        <v>-0.73406210539915118</v>
      </c>
      <c r="AP690" s="31">
        <f t="shared" si="157"/>
        <v>1.4021290050143953</v>
      </c>
      <c r="AQ690" s="31">
        <f t="shared" si="157"/>
        <v>-0.70422477170335473</v>
      </c>
      <c r="AR690" s="31">
        <f t="shared" si="157"/>
        <v>-0.45090638311375797</v>
      </c>
      <c r="AS690" s="31">
        <f t="shared" si="157"/>
        <v>-0.80937969600006643</v>
      </c>
      <c r="AT690" s="31">
        <f t="shared" si="157"/>
        <v>2.6647555019614768</v>
      </c>
      <c r="AU690" s="31">
        <f t="shared" si="157"/>
        <v>-0.25028214452138203</v>
      </c>
      <c r="AW690">
        <f t="shared" si="143"/>
        <v>0.36</v>
      </c>
      <c r="AX690">
        <f t="shared" si="149"/>
        <v>0.36</v>
      </c>
      <c r="AY690" t="str">
        <f t="shared" si="150"/>
        <v/>
      </c>
      <c r="AZ690">
        <f t="shared" si="151"/>
        <v>0.36</v>
      </c>
    </row>
    <row r="691" spans="1:52" s="42" customFormat="1" x14ac:dyDescent="0.3">
      <c r="A691">
        <v>23</v>
      </c>
      <c r="B691" t="s">
        <v>74</v>
      </c>
      <c r="C691" t="s">
        <v>61</v>
      </c>
      <c r="D691" t="s">
        <v>62</v>
      </c>
      <c r="E691"/>
      <c r="F691" s="22">
        <v>0</v>
      </c>
      <c r="G691" s="22">
        <f t="shared" si="144"/>
        <v>0</v>
      </c>
      <c r="H691" s="26">
        <f t="shared" si="145"/>
        <v>0</v>
      </c>
      <c r="I691">
        <f t="shared" si="146"/>
        <v>0</v>
      </c>
      <c r="J691">
        <f t="shared" si="139"/>
        <v>1</v>
      </c>
      <c r="K691">
        <f t="shared" si="147"/>
        <v>4</v>
      </c>
      <c r="L691">
        <f t="shared" si="148"/>
        <v>0</v>
      </c>
      <c r="M691" s="31">
        <f t="shared" si="155"/>
        <v>0</v>
      </c>
      <c r="N691" s="31">
        <f t="shared" si="155"/>
        <v>-0.11042283237890989</v>
      </c>
      <c r="O691" s="31">
        <f t="shared" si="155"/>
        <v>-0.10773637762785269</v>
      </c>
      <c r="P691" s="31">
        <f t="shared" si="155"/>
        <v>2.4010276470430725</v>
      </c>
      <c r="Q691" s="31">
        <f t="shared" si="155"/>
        <v>0.12791403621071518</v>
      </c>
      <c r="R691" s="31">
        <f t="shared" si="155"/>
        <v>1.2919435525723533</v>
      </c>
      <c r="S691" s="31">
        <f t="shared" si="155"/>
        <v>-0.17702939331304199</v>
      </c>
      <c r="T691" s="31">
        <f t="shared" si="155"/>
        <v>1.3884095076398513</v>
      </c>
      <c r="U691" s="31">
        <f t="shared" si="155"/>
        <v>0.88215544055435169</v>
      </c>
      <c r="V691" s="31">
        <f t="shared" si="155"/>
        <v>2.3554916173940983</v>
      </c>
      <c r="W691" s="31">
        <f t="shared" si="155"/>
        <v>0.42271384634609416</v>
      </c>
      <c r="X691"/>
      <c r="Y691" s="31">
        <f t="shared" si="156"/>
        <v>0</v>
      </c>
      <c r="Z691" s="31">
        <f t="shared" si="156"/>
        <v>-7.9344638803539022E-2</v>
      </c>
      <c r="AA691" s="31">
        <f t="shared" si="156"/>
        <v>-8.2862043554882803E-2</v>
      </c>
      <c r="AB691" s="31">
        <f t="shared" si="156"/>
        <v>1.7671062044174637</v>
      </c>
      <c r="AC691" s="31">
        <f t="shared" si="156"/>
        <v>9.9211085911852667E-2</v>
      </c>
      <c r="AD691" s="31">
        <f t="shared" si="156"/>
        <v>1.6689923384886605</v>
      </c>
      <c r="AE691" s="31">
        <f t="shared" si="156"/>
        <v>0.31250176446064803</v>
      </c>
      <c r="AF691" s="31">
        <f t="shared" si="156"/>
        <v>0.64703907380016812</v>
      </c>
      <c r="AG691" s="31">
        <f t="shared" si="156"/>
        <v>0.46053347801990124</v>
      </c>
      <c r="AH691" s="31">
        <f t="shared" si="156"/>
        <v>1.2194518739036806</v>
      </c>
      <c r="AI691" s="31">
        <f t="shared" si="156"/>
        <v>0.40232617682680777</v>
      </c>
      <c r="AK691" s="31">
        <f t="shared" si="157"/>
        <v>0</v>
      </c>
      <c r="AL691" s="31">
        <f t="shared" si="157"/>
        <v>-0.68694291497961113</v>
      </c>
      <c r="AM691" s="31">
        <f t="shared" si="157"/>
        <v>-0.68790183626370593</v>
      </c>
      <c r="AN691" s="31">
        <f t="shared" si="157"/>
        <v>1.7671062044174637</v>
      </c>
      <c r="AO691" s="31">
        <f t="shared" si="157"/>
        <v>-0.61940640886018417</v>
      </c>
      <c r="AP691" s="31">
        <f t="shared" si="157"/>
        <v>1.6689923384886605</v>
      </c>
      <c r="AQ691" s="31">
        <f t="shared" si="157"/>
        <v>-0.56797815623069614</v>
      </c>
      <c r="AR691" s="31">
        <f t="shared" si="157"/>
        <v>-0.15271740463214317</v>
      </c>
      <c r="AS691" s="31">
        <f t="shared" si="157"/>
        <v>-0.75572219567596588</v>
      </c>
      <c r="AT691" s="31">
        <f t="shared" si="157"/>
        <v>1.2194518739036806</v>
      </c>
      <c r="AU691" s="31">
        <f t="shared" si="157"/>
        <v>-0.31533345990125744</v>
      </c>
      <c r="AW691">
        <f t="shared" si="143"/>
        <v>0.36</v>
      </c>
      <c r="AX691" t="str">
        <f t="shared" si="149"/>
        <v/>
      </c>
      <c r="AY691" t="str">
        <f t="shared" si="150"/>
        <v/>
      </c>
      <c r="AZ691">
        <f t="shared" si="151"/>
        <v>0.36</v>
      </c>
    </row>
    <row r="692" spans="1:52" s="42" customFormat="1" x14ac:dyDescent="0.3">
      <c r="A692">
        <v>23</v>
      </c>
      <c r="B692" t="s">
        <v>75</v>
      </c>
      <c r="C692" t="s">
        <v>61</v>
      </c>
      <c r="D692" t="s">
        <v>62</v>
      </c>
      <c r="E692"/>
      <c r="F692" s="22">
        <v>0</v>
      </c>
      <c r="G692" s="22">
        <f t="shared" si="144"/>
        <v>1</v>
      </c>
      <c r="H692" s="26">
        <f t="shared" si="145"/>
        <v>0</v>
      </c>
      <c r="I692">
        <f t="shared" si="146"/>
        <v>0</v>
      </c>
      <c r="J692">
        <f t="shared" si="139"/>
        <v>1</v>
      </c>
      <c r="K692">
        <f t="shared" si="147"/>
        <v>4</v>
      </c>
      <c r="L692">
        <f t="shared" si="148"/>
        <v>0</v>
      </c>
      <c r="M692" s="31">
        <f t="shared" si="155"/>
        <v>0</v>
      </c>
      <c r="N692" s="31">
        <f t="shared" si="155"/>
        <v>-6.6127193303402568E-2</v>
      </c>
      <c r="O692" s="31">
        <f t="shared" si="155"/>
        <v>-5.9390829354458802E-2</v>
      </c>
      <c r="P692" s="31">
        <f t="shared" si="155"/>
        <v>3.8134494673887072</v>
      </c>
      <c r="Q692" s="31">
        <f t="shared" si="155"/>
        <v>0.47543444841735971</v>
      </c>
      <c r="R692" s="31">
        <f t="shared" si="155"/>
        <v>2.1721877192152377</v>
      </c>
      <c r="S692" s="31">
        <f t="shared" si="155"/>
        <v>5.8502605088864519E-2</v>
      </c>
      <c r="T692" s="31">
        <f t="shared" si="155"/>
        <v>1.2011003998809204</v>
      </c>
      <c r="U692" s="31">
        <f t="shared" si="155"/>
        <v>0.74559625026289911</v>
      </c>
      <c r="V692" s="31">
        <f t="shared" si="155"/>
        <v>3.6741110092004643</v>
      </c>
      <c r="W692" s="31">
        <f t="shared" si="155"/>
        <v>0.7178059663083598</v>
      </c>
      <c r="X692"/>
      <c r="Y692" s="31">
        <f t="shared" si="156"/>
        <v>0</v>
      </c>
      <c r="Z692" s="31">
        <f t="shared" si="156"/>
        <v>-9.7522295341303439E-2</v>
      </c>
      <c r="AA692" s="31">
        <f t="shared" si="156"/>
        <v>-9.5147126848063729E-2</v>
      </c>
      <c r="AB692" s="31">
        <f t="shared" si="156"/>
        <v>2.5461102265736764</v>
      </c>
      <c r="AC692" s="31">
        <f t="shared" si="156"/>
        <v>0.25264045983540206</v>
      </c>
      <c r="AD692" s="31">
        <f t="shared" si="156"/>
        <v>2.3414008304041714</v>
      </c>
      <c r="AE692" s="31">
        <f t="shared" si="156"/>
        <v>0.4370580519062206</v>
      </c>
      <c r="AF692" s="31">
        <f t="shared" si="156"/>
        <v>0.46943630133848069</v>
      </c>
      <c r="AG692" s="31">
        <f t="shared" si="156"/>
        <v>0.29649147330349984</v>
      </c>
      <c r="AH692" s="31">
        <f t="shared" si="156"/>
        <v>1.3886206728693957</v>
      </c>
      <c r="AI692" s="31">
        <f t="shared" si="156"/>
        <v>0.50271483544701656</v>
      </c>
      <c r="AK692" s="31">
        <f t="shared" si="157"/>
        <v>0</v>
      </c>
      <c r="AL692" s="31">
        <f t="shared" si="157"/>
        <v>-0.72937462213961335</v>
      </c>
      <c r="AM692" s="31">
        <f t="shared" si="157"/>
        <v>-0.72721461079123695</v>
      </c>
      <c r="AN692" s="31">
        <f t="shared" si="157"/>
        <v>2.5461102265736764</v>
      </c>
      <c r="AO692" s="31">
        <f t="shared" si="157"/>
        <v>-0.57188286892122209</v>
      </c>
      <c r="AP692" s="31">
        <f t="shared" si="157"/>
        <v>2.3414008304041714</v>
      </c>
      <c r="AQ692" s="31">
        <f t="shared" si="157"/>
        <v>-0.51077454214400986</v>
      </c>
      <c r="AR692" s="31">
        <f t="shared" si="157"/>
        <v>-0.24375293064040704</v>
      </c>
      <c r="AS692" s="31">
        <f t="shared" si="157"/>
        <v>-0.78307798439421772</v>
      </c>
      <c r="AT692" s="31">
        <f t="shared" si="157"/>
        <v>1.3886206728693957</v>
      </c>
      <c r="AU692" s="31">
        <f t="shared" si="157"/>
        <v>-0.23208837701514087</v>
      </c>
      <c r="AW692">
        <f t="shared" si="143"/>
        <v>0.36</v>
      </c>
      <c r="AX692" t="str">
        <f t="shared" si="149"/>
        <v/>
      </c>
      <c r="AY692" t="str">
        <f t="shared" si="150"/>
        <v/>
      </c>
      <c r="AZ692">
        <f t="shared" si="151"/>
        <v>0.36</v>
      </c>
    </row>
    <row r="693" spans="1:52" s="42" customFormat="1" x14ac:dyDescent="0.3">
      <c r="A693">
        <v>23</v>
      </c>
      <c r="B693" t="s">
        <v>76</v>
      </c>
      <c r="C693" t="s">
        <v>61</v>
      </c>
      <c r="D693" t="s">
        <v>62</v>
      </c>
      <c r="E693"/>
      <c r="F693" s="22">
        <v>0</v>
      </c>
      <c r="G693" s="22">
        <f t="shared" si="144"/>
        <v>1</v>
      </c>
      <c r="H693" s="26">
        <f t="shared" si="145"/>
        <v>0</v>
      </c>
      <c r="I693">
        <f t="shared" si="146"/>
        <v>1</v>
      </c>
      <c r="J693">
        <f t="shared" si="139"/>
        <v>0</v>
      </c>
      <c r="K693">
        <f t="shared" si="147"/>
        <v>4</v>
      </c>
      <c r="L693">
        <f t="shared" si="148"/>
        <v>0</v>
      </c>
      <c r="M693" s="31">
        <f t="shared" si="155"/>
        <v>0</v>
      </c>
      <c r="N693" s="31">
        <f t="shared" si="155"/>
        <v>0.33105180092059322</v>
      </c>
      <c r="O693" s="31">
        <f t="shared" si="155"/>
        <v>0.33175496845778302</v>
      </c>
      <c r="P693" s="31">
        <f t="shared" si="155"/>
        <v>-0.51813973881566888</v>
      </c>
      <c r="Q693" s="31">
        <f t="shared" si="155"/>
        <v>-0.49536659562029695</v>
      </c>
      <c r="R693" s="31">
        <f t="shared" si="155"/>
        <v>-0.5266300764181685</v>
      </c>
      <c r="S693" s="31">
        <f t="shared" si="155"/>
        <v>-0.50782308085879468</v>
      </c>
      <c r="T693" s="31">
        <f t="shared" si="155"/>
        <v>5.4068227771560844</v>
      </c>
      <c r="U693" s="31">
        <f t="shared" si="155"/>
        <v>4.884264870716585</v>
      </c>
      <c r="V693" s="31">
        <f t="shared" si="155"/>
        <v>-0.92822937215620727</v>
      </c>
      <c r="W693" s="31">
        <f t="shared" si="155"/>
        <v>-0.7860430364069324</v>
      </c>
      <c r="X693"/>
      <c r="Y693" s="31">
        <f t="shared" si="156"/>
        <v>0</v>
      </c>
      <c r="Z693" s="31">
        <f t="shared" si="156"/>
        <v>0.41783883153455648</v>
      </c>
      <c r="AA693" s="31">
        <f t="shared" si="156"/>
        <v>0.41374638133444613</v>
      </c>
      <c r="AB693" s="31">
        <f t="shared" si="156"/>
        <v>-0.31707441066764636</v>
      </c>
      <c r="AC693" s="31">
        <f t="shared" si="156"/>
        <v>-0.12364873808493054</v>
      </c>
      <c r="AD693" s="31">
        <f t="shared" si="156"/>
        <v>0.61582347604307364</v>
      </c>
      <c r="AE693" s="31">
        <f t="shared" si="156"/>
        <v>0.83414868316483504</v>
      </c>
      <c r="AF693" s="31">
        <f t="shared" si="156"/>
        <v>1.4204034010686264</v>
      </c>
      <c r="AG693" s="31">
        <f t="shared" si="156"/>
        <v>2.0212697599355574</v>
      </c>
      <c r="AH693" s="31">
        <f t="shared" si="156"/>
        <v>-0.74083184018754311</v>
      </c>
      <c r="AI693" s="31">
        <f t="shared" si="156"/>
        <v>3.6346388819567262E-2</v>
      </c>
      <c r="AK693" s="31">
        <f t="shared" si="157"/>
        <v>0</v>
      </c>
      <c r="AL693" s="31">
        <f t="shared" si="157"/>
        <v>-0.40955209850519664</v>
      </c>
      <c r="AM693" s="31">
        <f t="shared" si="157"/>
        <v>-0.41221301215577122</v>
      </c>
      <c r="AN693" s="31">
        <f t="shared" si="157"/>
        <v>-0.31707441066764636</v>
      </c>
      <c r="AO693" s="31">
        <f t="shared" si="157"/>
        <v>-0.60972441545235068</v>
      </c>
      <c r="AP693" s="31">
        <f t="shared" si="157"/>
        <v>0.61582347604307364</v>
      </c>
      <c r="AQ693" s="31">
        <f t="shared" si="157"/>
        <v>-0.34610670591096876</v>
      </c>
      <c r="AR693" s="31">
        <f t="shared" si="157"/>
        <v>0.29914225237692282</v>
      </c>
      <c r="AS693" s="31">
        <f t="shared" si="157"/>
        <v>-0.41894133530713668</v>
      </c>
      <c r="AT693" s="31">
        <f t="shared" si="157"/>
        <v>-0.74083184018754311</v>
      </c>
      <c r="AU693" s="31">
        <f t="shared" si="157"/>
        <v>-0.43263724712509355</v>
      </c>
      <c r="AW693">
        <f t="shared" si="143"/>
        <v>-0.37175039999999998</v>
      </c>
      <c r="AX693" t="str">
        <f t="shared" si="149"/>
        <v/>
      </c>
      <c r="AY693">
        <f t="shared" si="150"/>
        <v>-0.37175039999999998</v>
      </c>
      <c r="AZ693" t="str">
        <f t="shared" si="151"/>
        <v/>
      </c>
    </row>
    <row r="694" spans="1:52" s="42" customFormat="1" x14ac:dyDescent="0.3">
      <c r="A694">
        <v>23</v>
      </c>
      <c r="B694" t="s">
        <v>77</v>
      </c>
      <c r="C694" t="s">
        <v>61</v>
      </c>
      <c r="D694" t="s">
        <v>62</v>
      </c>
      <c r="E694"/>
      <c r="F694" s="22">
        <v>0</v>
      </c>
      <c r="G694" s="22">
        <f t="shared" si="144"/>
        <v>0</v>
      </c>
      <c r="H694" s="26">
        <f t="shared" si="145"/>
        <v>0</v>
      </c>
      <c r="I694">
        <f t="shared" si="146"/>
        <v>1</v>
      </c>
      <c r="J694">
        <f t="shared" si="139"/>
        <v>0</v>
      </c>
      <c r="K694">
        <f t="shared" si="147"/>
        <v>4</v>
      </c>
      <c r="L694">
        <f t="shared" si="148"/>
        <v>0</v>
      </c>
      <c r="M694" s="31">
        <f t="shared" si="155"/>
        <v>0</v>
      </c>
      <c r="N694" s="31">
        <f t="shared" si="155"/>
        <v>0.36120632039291983</v>
      </c>
      <c r="O694" s="31">
        <f t="shared" si="155"/>
        <v>0.36418782607723826</v>
      </c>
      <c r="P694" s="31">
        <f t="shared" si="155"/>
        <v>-0.58727579586145462</v>
      </c>
      <c r="Q694" s="31">
        <f t="shared" si="155"/>
        <v>-0.5255696042879402</v>
      </c>
      <c r="R694" s="31">
        <f t="shared" si="155"/>
        <v>-0.5979370734665751</v>
      </c>
      <c r="S694" s="31">
        <f t="shared" si="155"/>
        <v>-0.54134673853412518</v>
      </c>
      <c r="T694" s="31">
        <f t="shared" si="155"/>
        <v>4.6165777703007311</v>
      </c>
      <c r="U694" s="31">
        <f t="shared" si="155"/>
        <v>4.167132551875504</v>
      </c>
      <c r="V694" s="31">
        <f t="shared" si="155"/>
        <v>-0.91252304230924197</v>
      </c>
      <c r="W694" s="31">
        <f t="shared" si="155"/>
        <v>-0.70665566263564705</v>
      </c>
      <c r="X694"/>
      <c r="Y694" s="31">
        <f t="shared" si="156"/>
        <v>0</v>
      </c>
      <c r="Z694" s="31">
        <f t="shared" si="156"/>
        <v>0.45536919694815453</v>
      </c>
      <c r="AA694" s="31">
        <f t="shared" si="156"/>
        <v>0.44860387212510477</v>
      </c>
      <c r="AB694" s="31">
        <f t="shared" si="156"/>
        <v>-0.41993341621996627</v>
      </c>
      <c r="AC694" s="31">
        <f t="shared" si="156"/>
        <v>-0.14961880241768924</v>
      </c>
      <c r="AD694" s="31">
        <f t="shared" si="156"/>
        <v>0.45513088512428218</v>
      </c>
      <c r="AE694" s="31">
        <f t="shared" si="156"/>
        <v>0.75249864039710057</v>
      </c>
      <c r="AF694" s="31">
        <f t="shared" si="156"/>
        <v>1.3011837799098214</v>
      </c>
      <c r="AG694" s="31">
        <f t="shared" si="156"/>
        <v>1.8093521957587024</v>
      </c>
      <c r="AH694" s="31">
        <f t="shared" si="156"/>
        <v>-0.63795469281455519</v>
      </c>
      <c r="AI694" s="31">
        <f t="shared" si="156"/>
        <v>0.33158511428722481</v>
      </c>
      <c r="AK694" s="31">
        <f t="shared" si="157"/>
        <v>0</v>
      </c>
      <c r="AL694" s="31">
        <f t="shared" si="157"/>
        <v>-0.47605102813641653</v>
      </c>
      <c r="AM694" s="31">
        <f t="shared" si="157"/>
        <v>-0.47712983353915006</v>
      </c>
      <c r="AN694" s="31">
        <f t="shared" si="157"/>
        <v>-0.41993341621996627</v>
      </c>
      <c r="AO694" s="31">
        <f t="shared" si="157"/>
        <v>-0.64376183146069443</v>
      </c>
      <c r="AP694" s="31">
        <f t="shared" si="157"/>
        <v>0.45513088512428218</v>
      </c>
      <c r="AQ694" s="31">
        <f t="shared" si="157"/>
        <v>-0.39945705598291403</v>
      </c>
      <c r="AR694" s="31">
        <f t="shared" si="157"/>
        <v>0.2466781464040155</v>
      </c>
      <c r="AS694" s="31">
        <f t="shared" si="157"/>
        <v>-0.45602617478363711</v>
      </c>
      <c r="AT694" s="31">
        <f t="shared" si="157"/>
        <v>-0.63795469281455519</v>
      </c>
      <c r="AU694" s="31">
        <f t="shared" si="157"/>
        <v>-0.30695937537815915</v>
      </c>
      <c r="AW694">
        <f t="shared" si="143"/>
        <v>-0.38741759999999997</v>
      </c>
      <c r="AX694" t="str">
        <f t="shared" si="149"/>
        <v/>
      </c>
      <c r="AY694">
        <f t="shared" si="150"/>
        <v>-0.38741759999999997</v>
      </c>
      <c r="AZ694" t="str">
        <f t="shared" si="151"/>
        <v/>
      </c>
    </row>
    <row r="695" spans="1:52" s="42" customFormat="1" x14ac:dyDescent="0.3">
      <c r="A695">
        <v>24</v>
      </c>
      <c r="B695" t="s">
        <v>78</v>
      </c>
      <c r="C695" t="s">
        <v>79</v>
      </c>
      <c r="D695" t="s">
        <v>80</v>
      </c>
      <c r="E695" t="s">
        <v>137</v>
      </c>
      <c r="F695" s="22">
        <v>0</v>
      </c>
      <c r="G695" s="22">
        <f t="shared" si="144"/>
        <v>0</v>
      </c>
      <c r="H695" s="26">
        <f t="shared" si="145"/>
        <v>1</v>
      </c>
      <c r="I695">
        <f t="shared" si="146"/>
        <v>0</v>
      </c>
      <c r="J695">
        <f t="shared" si="139"/>
        <v>1</v>
      </c>
      <c r="K695">
        <f t="shared" si="147"/>
        <v>3</v>
      </c>
      <c r="L695">
        <f t="shared" si="148"/>
        <v>3</v>
      </c>
      <c r="M695" s="31">
        <f t="shared" si="155"/>
        <v>0</v>
      </c>
      <c r="N695" s="31">
        <f t="shared" si="155"/>
        <v>-0.45073324999546283</v>
      </c>
      <c r="O695" s="31">
        <f t="shared" si="155"/>
        <v>-0.44329997771683072</v>
      </c>
      <c r="P695" s="31">
        <f t="shared" si="155"/>
        <v>0.36788966651797583</v>
      </c>
      <c r="Q695" s="31">
        <f t="shared" si="155"/>
        <v>-0.67500591193085635</v>
      </c>
      <c r="R695" s="31">
        <f t="shared" si="155"/>
        <v>-3.4956465946664218E-2</v>
      </c>
      <c r="S695" s="31">
        <f t="shared" si="155"/>
        <v>-0.77172496428620652</v>
      </c>
      <c r="T695" s="31">
        <f t="shared" si="155"/>
        <v>1.3151814427185413</v>
      </c>
      <c r="U695" s="31">
        <f t="shared" si="155"/>
        <v>1.0851230711856517</v>
      </c>
      <c r="V695" s="31">
        <f t="shared" si="155"/>
        <v>4.2707899035546779</v>
      </c>
      <c r="W695" s="31">
        <f t="shared" si="155"/>
        <v>-0.5067086257970872</v>
      </c>
      <c r="X695"/>
      <c r="Y695" s="31">
        <f t="shared" si="156"/>
        <v>0</v>
      </c>
      <c r="Z695" s="31">
        <f t="shared" si="156"/>
        <v>-0.44756290587483299</v>
      </c>
      <c r="AA695" s="31">
        <f t="shared" si="156"/>
        <v>-0.44520276937728109</v>
      </c>
      <c r="AB695" s="31">
        <f t="shared" si="156"/>
        <v>0.46808237636026684</v>
      </c>
      <c r="AC695" s="31">
        <f t="shared" si="156"/>
        <v>-0.50455539185467246</v>
      </c>
      <c r="AD695" s="31">
        <f t="shared" si="156"/>
        <v>-0.2157817524269425</v>
      </c>
      <c r="AE695" s="31">
        <f t="shared" si="156"/>
        <v>-0.66189499802487828</v>
      </c>
      <c r="AF695" s="31">
        <f t="shared" si="156"/>
        <v>-0.30006805865273156</v>
      </c>
      <c r="AG695" s="31">
        <f t="shared" si="156"/>
        <v>-0.11858277524972376</v>
      </c>
      <c r="AH695" s="31">
        <f t="shared" si="156"/>
        <v>1.7903423346037752</v>
      </c>
      <c r="AI695" s="31">
        <f t="shared" si="156"/>
        <v>-1.1150118495404678E-2</v>
      </c>
      <c r="AK695" s="31">
        <f t="shared" si="157"/>
        <v>0</v>
      </c>
      <c r="AL695" s="31">
        <f t="shared" si="157"/>
        <v>-0.80346485831537007</v>
      </c>
      <c r="AM695" s="31">
        <f t="shared" si="157"/>
        <v>-0.7986214041090639</v>
      </c>
      <c r="AN695" s="31">
        <f t="shared" si="157"/>
        <v>0.46808237636026684</v>
      </c>
      <c r="AO695" s="31">
        <f t="shared" si="157"/>
        <v>-0.83308124244620996</v>
      </c>
      <c r="AP695" s="31">
        <f t="shared" si="157"/>
        <v>-0.2157817524269425</v>
      </c>
      <c r="AQ695" s="31">
        <f t="shared" si="157"/>
        <v>-0.84780075489691453</v>
      </c>
      <c r="AR695" s="31">
        <f t="shared" si="157"/>
        <v>-0.63542971500719048</v>
      </c>
      <c r="AS695" s="31">
        <f t="shared" si="157"/>
        <v>-0.83051980413607118</v>
      </c>
      <c r="AT695" s="31">
        <f t="shared" si="157"/>
        <v>1.7903423346037752</v>
      </c>
      <c r="AU695" s="31">
        <f t="shared" si="157"/>
        <v>-0.51398957247614507</v>
      </c>
      <c r="AW695">
        <f t="shared" si="143"/>
        <v>2.4191999999999998E-3</v>
      </c>
      <c r="AX695">
        <f t="shared" si="149"/>
        <v>2.4191999999999998E-3</v>
      </c>
      <c r="AY695" t="str">
        <f t="shared" si="150"/>
        <v/>
      </c>
      <c r="AZ695">
        <f t="shared" si="151"/>
        <v>2.4191999999999998E-3</v>
      </c>
    </row>
    <row r="696" spans="1:52" s="42" customFormat="1" x14ac:dyDescent="0.3">
      <c r="A696">
        <v>24</v>
      </c>
      <c r="B696" t="s">
        <v>81</v>
      </c>
      <c r="C696" t="s">
        <v>79</v>
      </c>
      <c r="D696" t="s">
        <v>80</v>
      </c>
      <c r="E696"/>
      <c r="F696" s="22">
        <v>0</v>
      </c>
      <c r="G696" s="22">
        <f t="shared" si="144"/>
        <v>1</v>
      </c>
      <c r="H696" s="26">
        <f t="shared" si="145"/>
        <v>0</v>
      </c>
      <c r="I696">
        <f t="shared" si="146"/>
        <v>1</v>
      </c>
      <c r="J696">
        <f t="shared" si="139"/>
        <v>0</v>
      </c>
      <c r="K696">
        <f t="shared" si="147"/>
        <v>3</v>
      </c>
      <c r="L696">
        <f t="shared" si="148"/>
        <v>0</v>
      </c>
      <c r="M696" s="31">
        <f t="shared" si="155"/>
        <v>0</v>
      </c>
      <c r="N696" s="31">
        <f t="shared" si="155"/>
        <v>-0.23310596445348725</v>
      </c>
      <c r="O696" s="31">
        <f t="shared" si="155"/>
        <v>-0.2315983432329296</v>
      </c>
      <c r="P696" s="31">
        <f t="shared" si="155"/>
        <v>-2.1675431747778872E-2</v>
      </c>
      <c r="Q696" s="31">
        <f t="shared" si="155"/>
        <v>-0.58925370434535218</v>
      </c>
      <c r="R696" s="31">
        <f t="shared" si="155"/>
        <v>1.2689974334506307</v>
      </c>
      <c r="S696" s="31">
        <f t="shared" si="155"/>
        <v>-0.15332353003167276</v>
      </c>
      <c r="T696" s="31">
        <f t="shared" si="155"/>
        <v>7.9246650126719748E-2</v>
      </c>
      <c r="U696" s="31">
        <f t="shared" si="155"/>
        <v>-0.23803141908188577</v>
      </c>
      <c r="V696" s="31">
        <f t="shared" si="155"/>
        <v>1.9771093531144601</v>
      </c>
      <c r="W696" s="31">
        <f t="shared" si="155"/>
        <v>0.2166234818048369</v>
      </c>
      <c r="X696"/>
      <c r="Y696" s="31">
        <f t="shared" si="156"/>
        <v>0</v>
      </c>
      <c r="Z696" s="31">
        <f t="shared" si="156"/>
        <v>-0.28201219559860652</v>
      </c>
      <c r="AA696" s="31">
        <f t="shared" si="156"/>
        <v>-0.27771093677616016</v>
      </c>
      <c r="AB696" s="31">
        <f t="shared" si="156"/>
        <v>4.1049044720583641E-2</v>
      </c>
      <c r="AC696" s="31">
        <f t="shared" si="156"/>
        <v>-0.57078924169390532</v>
      </c>
      <c r="AD696" s="31">
        <f t="shared" si="156"/>
        <v>1.0056959972190678</v>
      </c>
      <c r="AE696" s="31">
        <f t="shared" si="156"/>
        <v>-0.17257292396757251</v>
      </c>
      <c r="AF696" s="31">
        <f t="shared" si="156"/>
        <v>-0.16718982494624673</v>
      </c>
      <c r="AG696" s="31">
        <f t="shared" si="156"/>
        <v>-0.37288084480185946</v>
      </c>
      <c r="AH696" s="31">
        <f t="shared" si="156"/>
        <v>0.61289183181966378</v>
      </c>
      <c r="AI696" s="31">
        <f t="shared" si="156"/>
        <v>0.20138439949573908</v>
      </c>
      <c r="AK696" s="31">
        <f t="shared" si="157"/>
        <v>0</v>
      </c>
      <c r="AL696" s="31">
        <f t="shared" si="157"/>
        <v>-0.80212219126196027</v>
      </c>
      <c r="AM696" s="31">
        <f t="shared" si="157"/>
        <v>-0.80056816553128973</v>
      </c>
      <c r="AN696" s="31">
        <f t="shared" si="157"/>
        <v>4.1049044720583641E-2</v>
      </c>
      <c r="AO696" s="31">
        <f t="shared" si="157"/>
        <v>-0.85891678685385031</v>
      </c>
      <c r="AP696" s="31">
        <f t="shared" si="157"/>
        <v>1.0056959972190678</v>
      </c>
      <c r="AQ696" s="31">
        <f t="shared" si="157"/>
        <v>-0.76381307560771416</v>
      </c>
      <c r="AR696" s="31">
        <f t="shared" si="157"/>
        <v>-0.54697053611587343</v>
      </c>
      <c r="AS696" s="31">
        <f t="shared" si="157"/>
        <v>-0.8991899426439447</v>
      </c>
      <c r="AT696" s="31">
        <f t="shared" si="157"/>
        <v>0.61289183181966378</v>
      </c>
      <c r="AU696" s="31">
        <f t="shared" si="157"/>
        <v>-0.33913586925886224</v>
      </c>
      <c r="AW696">
        <f t="shared" si="143"/>
        <v>-0.17567999999999989</v>
      </c>
      <c r="AX696" t="str">
        <f t="shared" si="149"/>
        <v/>
      </c>
      <c r="AY696">
        <f t="shared" si="150"/>
        <v>-0.17567999999999989</v>
      </c>
      <c r="AZ696" t="str">
        <f t="shared" si="151"/>
        <v/>
      </c>
    </row>
    <row r="697" spans="1:52" s="42" customFormat="1" x14ac:dyDescent="0.3">
      <c r="A697">
        <v>24</v>
      </c>
      <c r="B697" t="s">
        <v>82</v>
      </c>
      <c r="C697" t="s">
        <v>79</v>
      </c>
      <c r="D697" t="s">
        <v>80</v>
      </c>
      <c r="E697"/>
      <c r="F697" s="22">
        <v>0</v>
      </c>
      <c r="G697" s="22">
        <f t="shared" si="144"/>
        <v>1</v>
      </c>
      <c r="H697" s="26">
        <f t="shared" si="145"/>
        <v>0</v>
      </c>
      <c r="I697">
        <f t="shared" si="146"/>
        <v>0</v>
      </c>
      <c r="J697">
        <f t="shared" si="139"/>
        <v>1</v>
      </c>
      <c r="K697">
        <f t="shared" si="147"/>
        <v>3</v>
      </c>
      <c r="L697">
        <f t="shared" si="148"/>
        <v>0</v>
      </c>
      <c r="M697" s="31">
        <f t="shared" si="155"/>
        <v>0</v>
      </c>
      <c r="N697" s="31">
        <f t="shared" si="155"/>
        <v>-0.34680462844220444</v>
      </c>
      <c r="O697" s="31">
        <f t="shared" si="155"/>
        <v>-0.34271842820401699</v>
      </c>
      <c r="P697" s="31">
        <f t="shared" si="155"/>
        <v>0.74553405831199437</v>
      </c>
      <c r="Q697" s="31">
        <f t="shared" si="155"/>
        <v>-0.52539967692299538</v>
      </c>
      <c r="R697" s="31">
        <f t="shared" si="155"/>
        <v>0.6575965315798008</v>
      </c>
      <c r="S697" s="31">
        <f t="shared" si="155"/>
        <v>-0.49102005222175521</v>
      </c>
      <c r="T697" s="31">
        <f t="shared" si="155"/>
        <v>1.7061701115362771</v>
      </c>
      <c r="U697" s="31">
        <f t="shared" si="155"/>
        <v>0.8998904901240361</v>
      </c>
      <c r="V697" s="31">
        <f t="shared" si="155"/>
        <v>3.9319937353642263</v>
      </c>
      <c r="W697" s="31">
        <f t="shared" si="155"/>
        <v>0.57379871485081846</v>
      </c>
      <c r="X697"/>
      <c r="Y697" s="31">
        <f t="shared" si="156"/>
        <v>0</v>
      </c>
      <c r="Z697" s="31">
        <f t="shared" si="156"/>
        <v>-0.3434901901339093</v>
      </c>
      <c r="AA697" s="31">
        <f t="shared" si="156"/>
        <v>-0.34679376681724233</v>
      </c>
      <c r="AB697" s="31">
        <f t="shared" si="156"/>
        <v>0.14552954083661479</v>
      </c>
      <c r="AC697" s="31">
        <f t="shared" si="156"/>
        <v>-0.42224600456480527</v>
      </c>
      <c r="AD697" s="31">
        <f t="shared" si="156"/>
        <v>0.3394831727351294</v>
      </c>
      <c r="AE697" s="31">
        <f t="shared" si="156"/>
        <v>-0.40453373713158297</v>
      </c>
      <c r="AF697" s="31">
        <f t="shared" si="156"/>
        <v>0.73943029959006401</v>
      </c>
      <c r="AG697" s="31">
        <f t="shared" si="156"/>
        <v>0.31112412281844887</v>
      </c>
      <c r="AH697" s="31">
        <f t="shared" si="156"/>
        <v>1.5129303008992174</v>
      </c>
      <c r="AI697" s="31">
        <f t="shared" si="156"/>
        <v>0.35844591947310805</v>
      </c>
      <c r="AK697" s="31">
        <f t="shared" si="157"/>
        <v>0</v>
      </c>
      <c r="AL697" s="31">
        <f t="shared" si="157"/>
        <v>-0.78480313194411444</v>
      </c>
      <c r="AM697" s="31">
        <f t="shared" si="157"/>
        <v>-0.78635030817969798</v>
      </c>
      <c r="AN697" s="31">
        <f t="shared" si="157"/>
        <v>0.14552954083661479</v>
      </c>
      <c r="AO697" s="31">
        <f t="shared" si="157"/>
        <v>-0.7734700133869109</v>
      </c>
      <c r="AP697" s="31">
        <f t="shared" si="157"/>
        <v>0.3394831727351294</v>
      </c>
      <c r="AQ697" s="31">
        <f t="shared" si="157"/>
        <v>-0.8116789396275359</v>
      </c>
      <c r="AR697" s="31">
        <f t="shared" si="157"/>
        <v>-6.3096744077538527E-2</v>
      </c>
      <c r="AS697" s="31">
        <f t="shared" si="157"/>
        <v>-0.79332852910466278</v>
      </c>
      <c r="AT697" s="31">
        <f t="shared" si="157"/>
        <v>1.5129303008992174</v>
      </c>
      <c r="AU697" s="31">
        <f t="shared" si="157"/>
        <v>-0.40105261931734393</v>
      </c>
      <c r="AW697">
        <f t="shared" si="143"/>
        <v>0.16646399999999989</v>
      </c>
      <c r="AX697" t="str">
        <f t="shared" si="149"/>
        <v/>
      </c>
      <c r="AY697" t="str">
        <f t="shared" si="150"/>
        <v/>
      </c>
      <c r="AZ697">
        <f t="shared" si="151"/>
        <v>0.16646399999999989</v>
      </c>
    </row>
    <row r="698" spans="1:52" s="42" customFormat="1" x14ac:dyDescent="0.3">
      <c r="A698">
        <v>24</v>
      </c>
      <c r="B698" t="s">
        <v>83</v>
      </c>
      <c r="C698" t="s">
        <v>79</v>
      </c>
      <c r="D698" t="s">
        <v>80</v>
      </c>
      <c r="E698"/>
      <c r="F698" s="22">
        <v>0</v>
      </c>
      <c r="G698" s="22">
        <f t="shared" si="144"/>
        <v>0</v>
      </c>
      <c r="H698" s="26">
        <f t="shared" si="145"/>
        <v>0</v>
      </c>
      <c r="I698">
        <f t="shared" si="146"/>
        <v>0</v>
      </c>
      <c r="J698">
        <f t="shared" si="139"/>
        <v>1</v>
      </c>
      <c r="K698">
        <f t="shared" si="147"/>
        <v>3</v>
      </c>
      <c r="L698">
        <f t="shared" si="148"/>
        <v>0</v>
      </c>
      <c r="M698" s="31">
        <f t="shared" si="155"/>
        <v>0</v>
      </c>
      <c r="N698" s="31">
        <f t="shared" si="155"/>
        <v>1.7339994619841581</v>
      </c>
      <c r="O698" s="31">
        <f t="shared" si="155"/>
        <v>1.7394037683325034</v>
      </c>
      <c r="P698" s="31">
        <f t="shared" si="155"/>
        <v>-0.14040861192395723</v>
      </c>
      <c r="Q698" s="31">
        <f t="shared" si="155"/>
        <v>-2.4796058671738432E-2</v>
      </c>
      <c r="R698" s="31">
        <f t="shared" si="155"/>
        <v>-0.5512474578268507</v>
      </c>
      <c r="S698" s="31">
        <f t="shared" si="155"/>
        <v>5.2786405295930386E-2</v>
      </c>
      <c r="T698" s="31">
        <f t="shared" si="155"/>
        <v>7.5213590840401015</v>
      </c>
      <c r="U698" s="31">
        <f t="shared" si="155"/>
        <v>6.5799492024180761</v>
      </c>
      <c r="V698" s="31">
        <f t="shared" si="155"/>
        <v>0.71015676352078705</v>
      </c>
      <c r="W698" s="31">
        <f t="shared" si="155"/>
        <v>2.1049845670590384</v>
      </c>
      <c r="X698"/>
      <c r="Y698" s="31">
        <f t="shared" si="156"/>
        <v>0</v>
      </c>
      <c r="Z698" s="31">
        <f t="shared" si="156"/>
        <v>0.6282658058095103</v>
      </c>
      <c r="AA698" s="31">
        <f t="shared" si="156"/>
        <v>0.61850254060324705</v>
      </c>
      <c r="AB698" s="31">
        <f t="shared" si="156"/>
        <v>1.0349518157357811E-3</v>
      </c>
      <c r="AC698" s="31">
        <f t="shared" si="156"/>
        <v>9.7319853258332659E-2</v>
      </c>
      <c r="AD698" s="31">
        <f t="shared" si="156"/>
        <v>-0.57892422033093971</v>
      </c>
      <c r="AE698" s="31">
        <f t="shared" si="156"/>
        <v>6.6493268766114152E-2</v>
      </c>
      <c r="AF698" s="31">
        <f t="shared" si="156"/>
        <v>0.89151174484651108</v>
      </c>
      <c r="AG698" s="31">
        <f t="shared" si="156"/>
        <v>1.2538887157349621</v>
      </c>
      <c r="AH698" s="31">
        <f t="shared" si="156"/>
        <v>1.5081309583774585</v>
      </c>
      <c r="AI698" s="31">
        <f t="shared" si="156"/>
        <v>1.8518022762324069</v>
      </c>
      <c r="AK698" s="31">
        <f t="shared" si="157"/>
        <v>0</v>
      </c>
      <c r="AL698" s="31">
        <f t="shared" si="157"/>
        <v>-0.44205111271717479</v>
      </c>
      <c r="AM698" s="31">
        <f t="shared" si="157"/>
        <v>-0.45375709703853234</v>
      </c>
      <c r="AN698" s="31">
        <f t="shared" si="157"/>
        <v>1.0349518157357811E-3</v>
      </c>
      <c r="AO698" s="31">
        <f t="shared" si="157"/>
        <v>-0.59643258838928614</v>
      </c>
      <c r="AP698" s="31">
        <f t="shared" si="157"/>
        <v>-0.57892422033093971</v>
      </c>
      <c r="AQ698" s="31">
        <f t="shared" si="157"/>
        <v>-0.56645003241000447</v>
      </c>
      <c r="AR698" s="31">
        <f t="shared" si="157"/>
        <v>-1.9798428370344959E-2</v>
      </c>
      <c r="AS698" s="31">
        <f t="shared" si="157"/>
        <v>-0.54962675928245142</v>
      </c>
      <c r="AT698" s="31">
        <f t="shared" si="157"/>
        <v>1.5081309583774585</v>
      </c>
      <c r="AU698" s="31">
        <f t="shared" si="157"/>
        <v>0.20289575055384576</v>
      </c>
      <c r="AW698">
        <f t="shared" si="143"/>
        <v>6.7968000000000004E-3</v>
      </c>
      <c r="AX698" t="str">
        <f t="shared" si="149"/>
        <v/>
      </c>
      <c r="AY698" t="str">
        <f t="shared" si="150"/>
        <v/>
      </c>
      <c r="AZ698">
        <f t="shared" si="151"/>
        <v>6.7968000000000004E-3</v>
      </c>
    </row>
    <row r="699" spans="1:52" s="42" customFormat="1" x14ac:dyDescent="0.3">
      <c r="A699">
        <v>24</v>
      </c>
      <c r="B699" t="s">
        <v>84</v>
      </c>
      <c r="C699" t="s">
        <v>79</v>
      </c>
      <c r="D699" t="s">
        <v>80</v>
      </c>
      <c r="E699"/>
      <c r="F699" s="22">
        <v>0</v>
      </c>
      <c r="G699" s="22">
        <f t="shared" si="144"/>
        <v>1</v>
      </c>
      <c r="H699" s="26">
        <f t="shared" si="145"/>
        <v>0</v>
      </c>
      <c r="I699">
        <f t="shared" si="146"/>
        <v>0</v>
      </c>
      <c r="J699">
        <f t="shared" si="139"/>
        <v>1</v>
      </c>
      <c r="K699">
        <f t="shared" si="147"/>
        <v>3</v>
      </c>
      <c r="L699">
        <f t="shared" si="148"/>
        <v>0</v>
      </c>
      <c r="M699" s="31">
        <f t="shared" si="155"/>
        <v>0</v>
      </c>
      <c r="N699" s="31">
        <f t="shared" si="155"/>
        <v>2.5751066593371315</v>
      </c>
      <c r="O699" s="31">
        <f t="shared" si="155"/>
        <v>2.5848330909073223</v>
      </c>
      <c r="P699" s="31">
        <f t="shared" si="155"/>
        <v>-0.28483394223612452</v>
      </c>
      <c r="Q699" s="31">
        <f t="shared" si="155"/>
        <v>1.5577748210993332</v>
      </c>
      <c r="R699" s="31">
        <f t="shared" si="155"/>
        <v>-0.79351992839108587</v>
      </c>
      <c r="S699" s="31">
        <f t="shared" si="155"/>
        <v>0.56030083527517394</v>
      </c>
      <c r="T699" s="31">
        <f t="shared" si="155"/>
        <v>9.3249595010726747</v>
      </c>
      <c r="U699" s="31">
        <f t="shared" si="155"/>
        <v>8.2450586443926621</v>
      </c>
      <c r="V699" s="31">
        <f t="shared" si="155"/>
        <v>2.0616143139992615E-2</v>
      </c>
      <c r="W699" s="31">
        <f t="shared" si="155"/>
        <v>7.8769835961101577</v>
      </c>
      <c r="X699"/>
      <c r="Y699" s="31">
        <f t="shared" si="156"/>
        <v>0</v>
      </c>
      <c r="Z699" s="31">
        <f t="shared" si="156"/>
        <v>1.0129923512422787</v>
      </c>
      <c r="AA699" s="31">
        <f t="shared" si="156"/>
        <v>1.0131970581436585</v>
      </c>
      <c r="AB699" s="31">
        <f t="shared" si="156"/>
        <v>3.3223032514808314E-3</v>
      </c>
      <c r="AC699" s="31">
        <f t="shared" si="156"/>
        <v>1.0619458535301127</v>
      </c>
      <c r="AD699" s="31">
        <f t="shared" si="156"/>
        <v>-0.74231923935721222</v>
      </c>
      <c r="AE699" s="31">
        <f t="shared" si="156"/>
        <v>0.30022772612902804</v>
      </c>
      <c r="AF699" s="31">
        <f t="shared" si="156"/>
        <v>1.0449398730975386</v>
      </c>
      <c r="AG699" s="31">
        <f t="shared" si="156"/>
        <v>1.5437527013281089</v>
      </c>
      <c r="AH699" s="31">
        <f t="shared" si="156"/>
        <v>0.86771990885639738</v>
      </c>
      <c r="AI699" s="31">
        <f t="shared" si="156"/>
        <v>3.50403384773794</v>
      </c>
      <c r="AK699" s="31">
        <f t="shared" si="157"/>
        <v>0</v>
      </c>
      <c r="AL699" s="31">
        <f t="shared" si="157"/>
        <v>-0.36175461355553779</v>
      </c>
      <c r="AM699" s="31">
        <f t="shared" si="157"/>
        <v>-0.35931449282300271</v>
      </c>
      <c r="AN699" s="31">
        <f t="shared" si="157"/>
        <v>3.3223032514808314E-3</v>
      </c>
      <c r="AO699" s="31">
        <f t="shared" si="157"/>
        <v>-0.27428547181029167</v>
      </c>
      <c r="AP699" s="31">
        <f t="shared" si="157"/>
        <v>-0.74231923935721222</v>
      </c>
      <c r="AQ699" s="31">
        <f t="shared" si="157"/>
        <v>-0.45726917161628994</v>
      </c>
      <c r="AR699" s="31">
        <f t="shared" si="157"/>
        <v>4.9565274262898494E-2</v>
      </c>
      <c r="AS699" s="31">
        <f t="shared" si="157"/>
        <v>-0.51598273664270367</v>
      </c>
      <c r="AT699" s="31">
        <f t="shared" si="157"/>
        <v>0.86771990885639738</v>
      </c>
      <c r="AU699" s="31">
        <f t="shared" si="157"/>
        <v>0.91897287131809624</v>
      </c>
      <c r="AW699">
        <f t="shared" si="143"/>
        <v>6.7968000000000004E-3</v>
      </c>
      <c r="AX699" t="str">
        <f t="shared" si="149"/>
        <v/>
      </c>
      <c r="AY699" t="str">
        <f t="shared" si="150"/>
        <v/>
      </c>
      <c r="AZ699">
        <f t="shared" si="151"/>
        <v>6.7968000000000004E-3</v>
      </c>
    </row>
    <row r="700" spans="1:52" s="42" customFormat="1" x14ac:dyDescent="0.3">
      <c r="A700">
        <v>24</v>
      </c>
      <c r="B700" t="s">
        <v>85</v>
      </c>
      <c r="C700" t="s">
        <v>79</v>
      </c>
      <c r="D700" t="s">
        <v>80</v>
      </c>
      <c r="E700"/>
      <c r="F700" s="22">
        <v>0</v>
      </c>
      <c r="G700" s="22">
        <f t="shared" si="144"/>
        <v>0</v>
      </c>
      <c r="H700" s="26">
        <f t="shared" si="145"/>
        <v>0</v>
      </c>
      <c r="I700">
        <f t="shared" si="146"/>
        <v>0</v>
      </c>
      <c r="J700">
        <f t="shared" si="139"/>
        <v>1</v>
      </c>
      <c r="K700">
        <f t="shared" si="147"/>
        <v>3</v>
      </c>
      <c r="L700">
        <f t="shared" si="148"/>
        <v>0</v>
      </c>
      <c r="M700" s="31">
        <f t="shared" si="155"/>
        <v>0</v>
      </c>
      <c r="N700" s="31">
        <f t="shared" si="155"/>
        <v>-0.12553807574976567</v>
      </c>
      <c r="O700" s="31">
        <f t="shared" si="155"/>
        <v>-0.12841707680821524</v>
      </c>
      <c r="P700" s="31">
        <f t="shared" si="155"/>
        <v>2.4711132247490082</v>
      </c>
      <c r="Q700" s="31">
        <f t="shared" si="155"/>
        <v>-0.66516737994302344</v>
      </c>
      <c r="R700" s="31">
        <f t="shared" si="155"/>
        <v>1.3468299711815563</v>
      </c>
      <c r="S700" s="31">
        <f t="shared" si="155"/>
        <v>-0.40559675824609226</v>
      </c>
      <c r="T700" s="31">
        <f t="shared" si="155"/>
        <v>2.4716572164428392</v>
      </c>
      <c r="U700" s="31">
        <f t="shared" si="155"/>
        <v>1.4303319165640933</v>
      </c>
      <c r="V700" s="31">
        <f t="shared" si="155"/>
        <v>3.404827685517585</v>
      </c>
      <c r="W700" s="31">
        <f t="shared" si="155"/>
        <v>0.49567255570618018</v>
      </c>
      <c r="X700"/>
      <c r="Y700" s="31">
        <f t="shared" si="156"/>
        <v>0</v>
      </c>
      <c r="Z700" s="31">
        <f t="shared" si="156"/>
        <v>-0.17940488835574195</v>
      </c>
      <c r="AA700" s="31">
        <f t="shared" si="156"/>
        <v>-0.18063444747048679</v>
      </c>
      <c r="AB700" s="31">
        <f t="shared" si="156"/>
        <v>0.62695335109095551</v>
      </c>
      <c r="AC700" s="31">
        <f t="shared" si="156"/>
        <v>-0.46002808472164552</v>
      </c>
      <c r="AD700" s="31">
        <f t="shared" si="156"/>
        <v>0.56724725478087268</v>
      </c>
      <c r="AE700" s="31">
        <f t="shared" si="156"/>
        <v>-0.23948427677926035</v>
      </c>
      <c r="AF700" s="31">
        <f t="shared" si="156"/>
        <v>1.1362193240312286</v>
      </c>
      <c r="AG700" s="31">
        <f t="shared" si="156"/>
        <v>0.60183138926485014</v>
      </c>
      <c r="AH700" s="31">
        <f t="shared" si="156"/>
        <v>1.4949965447024347</v>
      </c>
      <c r="AI700" s="31">
        <f t="shared" si="156"/>
        <v>0.50265974066238817</v>
      </c>
      <c r="AK700" s="31">
        <f t="shared" si="157"/>
        <v>0</v>
      </c>
      <c r="AL700" s="31">
        <f t="shared" si="157"/>
        <v>-0.7272603679384021</v>
      </c>
      <c r="AM700" s="31">
        <f t="shared" si="157"/>
        <v>-0.72825756561879817</v>
      </c>
      <c r="AN700" s="31">
        <f t="shared" si="157"/>
        <v>0.62695335109095551</v>
      </c>
      <c r="AO700" s="31">
        <f t="shared" si="157"/>
        <v>-0.81468995252875043</v>
      </c>
      <c r="AP700" s="31">
        <f t="shared" si="157"/>
        <v>0.56724725478087268</v>
      </c>
      <c r="AQ700" s="31">
        <f t="shared" si="157"/>
        <v>-0.71290750986059725</v>
      </c>
      <c r="AR700" s="31">
        <f t="shared" si="157"/>
        <v>0.15679485054854511</v>
      </c>
      <c r="AS700" s="31">
        <f t="shared" si="157"/>
        <v>-0.74211940267835608</v>
      </c>
      <c r="AT700" s="31">
        <f t="shared" si="157"/>
        <v>1.4949965447024347</v>
      </c>
      <c r="AU700" s="31">
        <f t="shared" si="157"/>
        <v>-0.32107750862194112</v>
      </c>
      <c r="AW700">
        <f t="shared" si="143"/>
        <v>0.16646399999999989</v>
      </c>
      <c r="AX700" t="str">
        <f t="shared" si="149"/>
        <v/>
      </c>
      <c r="AY700" t="str">
        <f t="shared" si="150"/>
        <v/>
      </c>
      <c r="AZ700">
        <f t="shared" si="151"/>
        <v>0.16646399999999989</v>
      </c>
    </row>
    <row r="701" spans="1:52" s="42" customFormat="1" x14ac:dyDescent="0.3">
      <c r="A701">
        <v>24</v>
      </c>
      <c r="B701" t="s">
        <v>86</v>
      </c>
      <c r="C701" t="s">
        <v>79</v>
      </c>
      <c r="D701" t="s">
        <v>80</v>
      </c>
      <c r="E701"/>
      <c r="F701" s="22">
        <v>0</v>
      </c>
      <c r="G701" s="22">
        <f t="shared" si="144"/>
        <v>0</v>
      </c>
      <c r="H701" s="26">
        <f t="shared" si="145"/>
        <v>0</v>
      </c>
      <c r="I701">
        <f t="shared" si="146"/>
        <v>1</v>
      </c>
      <c r="J701">
        <f t="shared" si="139"/>
        <v>0</v>
      </c>
      <c r="K701">
        <f t="shared" si="147"/>
        <v>3</v>
      </c>
      <c r="L701">
        <f t="shared" si="148"/>
        <v>0</v>
      </c>
      <c r="M701" s="31">
        <f t="shared" si="155"/>
        <v>0</v>
      </c>
      <c r="N701" s="31">
        <f t="shared" si="155"/>
        <v>-0.14475633289402731</v>
      </c>
      <c r="O701" s="31">
        <f t="shared" si="155"/>
        <v>-0.139246742972371</v>
      </c>
      <c r="P701" s="31">
        <f t="shared" si="155"/>
        <v>-0.4129544148662434</v>
      </c>
      <c r="Q701" s="31">
        <f t="shared" si="155"/>
        <v>-0.591141719139331</v>
      </c>
      <c r="R701" s="31">
        <f t="shared" si="155"/>
        <v>0.55544727161699237</v>
      </c>
      <c r="S701" s="31">
        <f t="shared" si="155"/>
        <v>-0.15366249854614761</v>
      </c>
      <c r="T701" s="31">
        <f t="shared" si="155"/>
        <v>8.3941546951067036E-2</v>
      </c>
      <c r="U701" s="31">
        <f t="shared" si="155"/>
        <v>-0.22504667173903631</v>
      </c>
      <c r="V701" s="31">
        <f t="shared" si="155"/>
        <v>5.3571467037346521</v>
      </c>
      <c r="W701" s="31">
        <f t="shared" si="155"/>
        <v>0.9754823205033667</v>
      </c>
      <c r="X701"/>
      <c r="Y701" s="31">
        <f t="shared" si="156"/>
        <v>0</v>
      </c>
      <c r="Z701" s="31">
        <f t="shared" si="156"/>
        <v>-0.24306160369196755</v>
      </c>
      <c r="AA701" s="31">
        <f t="shared" si="156"/>
        <v>-0.2342421940497012</v>
      </c>
      <c r="AB701" s="31">
        <f t="shared" si="156"/>
        <v>-0.26510689149902023</v>
      </c>
      <c r="AC701" s="31">
        <f t="shared" si="156"/>
        <v>-0.57895598032889484</v>
      </c>
      <c r="AD701" s="31">
        <f t="shared" si="156"/>
        <v>0.39821639662119818</v>
      </c>
      <c r="AE701" s="31">
        <f t="shared" si="156"/>
        <v>-0.2287559016883999</v>
      </c>
      <c r="AF701" s="31">
        <f t="shared" si="156"/>
        <v>-0.23300733823397554</v>
      </c>
      <c r="AG701" s="31">
        <f t="shared" si="156"/>
        <v>-0.40586268333194142</v>
      </c>
      <c r="AH701" s="31">
        <f t="shared" si="156"/>
        <v>1.843365969637434</v>
      </c>
      <c r="AI701" s="31">
        <f t="shared" si="156"/>
        <v>0.49193740049996543</v>
      </c>
      <c r="AK701" s="31">
        <f t="shared" si="157"/>
        <v>0</v>
      </c>
      <c r="AL701" s="31">
        <f t="shared" si="157"/>
        <v>-0.77598670597551911</v>
      </c>
      <c r="AM701" s="31">
        <f t="shared" si="157"/>
        <v>-0.77021043225211305</v>
      </c>
      <c r="AN701" s="31">
        <f t="shared" si="157"/>
        <v>-0.26510689149902023</v>
      </c>
      <c r="AO701" s="31">
        <f t="shared" si="157"/>
        <v>-0.87781687862587265</v>
      </c>
      <c r="AP701" s="31">
        <f t="shared" si="157"/>
        <v>0.39821639662119818</v>
      </c>
      <c r="AQ701" s="31">
        <f t="shared" si="157"/>
        <v>-0.80738406700857346</v>
      </c>
      <c r="AR701" s="31">
        <f t="shared" si="157"/>
        <v>-0.58575130914165485</v>
      </c>
      <c r="AS701" s="31">
        <f t="shared" si="157"/>
        <v>-0.90393385150512129</v>
      </c>
      <c r="AT701" s="31">
        <f t="shared" si="157"/>
        <v>1.843365969637434</v>
      </c>
      <c r="AU701" s="31">
        <f t="shared" si="157"/>
        <v>-0.20435155554867282</v>
      </c>
      <c r="AW701">
        <f t="shared" si="143"/>
        <v>-0.17567999999999989</v>
      </c>
      <c r="AX701" t="str">
        <f t="shared" si="149"/>
        <v/>
      </c>
      <c r="AY701">
        <f t="shared" si="150"/>
        <v>-0.17567999999999989</v>
      </c>
      <c r="AZ701" t="str">
        <f t="shared" si="151"/>
        <v/>
      </c>
    </row>
    <row r="702" spans="1:52" s="42" customFormat="1" x14ac:dyDescent="0.3">
      <c r="A702">
        <v>24</v>
      </c>
      <c r="B702" t="s">
        <v>87</v>
      </c>
      <c r="C702" t="s">
        <v>79</v>
      </c>
      <c r="D702" t="s">
        <v>80</v>
      </c>
      <c r="E702" t="s">
        <v>137</v>
      </c>
      <c r="F702" s="22">
        <v>0</v>
      </c>
      <c r="G702" s="22">
        <f t="shared" si="144"/>
        <v>1</v>
      </c>
      <c r="H702" s="26">
        <f t="shared" si="145"/>
        <v>1</v>
      </c>
      <c r="I702">
        <f t="shared" si="146"/>
        <v>0</v>
      </c>
      <c r="J702">
        <f t="shared" si="139"/>
        <v>1</v>
      </c>
      <c r="K702">
        <f t="shared" si="147"/>
        <v>3</v>
      </c>
      <c r="L702">
        <f t="shared" si="148"/>
        <v>3</v>
      </c>
      <c r="M702" s="31">
        <f t="shared" si="155"/>
        <v>0</v>
      </c>
      <c r="N702" s="31">
        <f t="shared" si="155"/>
        <v>-0.32148704357977537</v>
      </c>
      <c r="O702" s="31">
        <f t="shared" si="155"/>
        <v>-0.31687810369760228</v>
      </c>
      <c r="P702" s="31">
        <f t="shared" si="155"/>
        <v>-0.25844050071626451</v>
      </c>
      <c r="Q702" s="31">
        <f t="shared" si="155"/>
        <v>-0.68810815826441707</v>
      </c>
      <c r="R702" s="31">
        <f t="shared" si="155"/>
        <v>-0.3523485370908529</v>
      </c>
      <c r="S702" s="31">
        <f t="shared" si="155"/>
        <v>-0.78104930680939955</v>
      </c>
      <c r="T702" s="31">
        <f t="shared" si="155"/>
        <v>1.7206571199659175</v>
      </c>
      <c r="U702" s="31">
        <f t="shared" si="155"/>
        <v>1.4210521367249986</v>
      </c>
      <c r="V702" s="31">
        <f t="shared" si="155"/>
        <v>1.4927998993807787</v>
      </c>
      <c r="W702" s="31">
        <f t="shared" si="155"/>
        <v>-0.21265413098316754</v>
      </c>
      <c r="X702"/>
      <c r="Y702" s="31">
        <f t="shared" si="156"/>
        <v>0</v>
      </c>
      <c r="Z702" s="31">
        <f t="shared" si="156"/>
        <v>-0.29703683957871191</v>
      </c>
      <c r="AA702" s="31">
        <f t="shared" si="156"/>
        <v>-0.29699085039125855</v>
      </c>
      <c r="AB702" s="31">
        <f t="shared" si="156"/>
        <v>1.8687740268639737E-2</v>
      </c>
      <c r="AC702" s="31">
        <f t="shared" si="156"/>
        <v>-0.41489244608279013</v>
      </c>
      <c r="AD702" s="31">
        <f t="shared" si="156"/>
        <v>-0.25322285315380716</v>
      </c>
      <c r="AE702" s="31">
        <f t="shared" si="156"/>
        <v>-0.63717539974307824</v>
      </c>
      <c r="AF702" s="31">
        <f t="shared" si="156"/>
        <v>-5.9969982064870489E-2</v>
      </c>
      <c r="AG702" s="31">
        <f t="shared" si="156"/>
        <v>0.11800648327474596</v>
      </c>
      <c r="AH702" s="31">
        <f t="shared" si="156"/>
        <v>1.3168536163703422</v>
      </c>
      <c r="AI702" s="31">
        <f t="shared" si="156"/>
        <v>0.26915921734594866</v>
      </c>
      <c r="AK702" s="31">
        <f t="shared" si="157"/>
        <v>0</v>
      </c>
      <c r="AL702" s="31">
        <f t="shared" si="157"/>
        <v>-0.73984525439992899</v>
      </c>
      <c r="AM702" s="31">
        <f t="shared" si="157"/>
        <v>-0.74160782920289237</v>
      </c>
      <c r="AN702" s="31">
        <f t="shared" si="157"/>
        <v>1.8687740268639737E-2</v>
      </c>
      <c r="AO702" s="31">
        <f t="shared" si="157"/>
        <v>-0.79244496592869051</v>
      </c>
      <c r="AP702" s="31">
        <f t="shared" si="157"/>
        <v>-0.25322285315380716</v>
      </c>
      <c r="AQ702" s="31">
        <f t="shared" si="157"/>
        <v>-0.83536701442242733</v>
      </c>
      <c r="AR702" s="31">
        <f t="shared" si="157"/>
        <v>-0.51306696215412784</v>
      </c>
      <c r="AS702" s="31">
        <f t="shared" si="157"/>
        <v>-0.77714109149325994</v>
      </c>
      <c r="AT702" s="31">
        <f t="shared" si="157"/>
        <v>1.3168536163703422</v>
      </c>
      <c r="AU702" s="31">
        <f t="shared" si="157"/>
        <v>-0.39308529763256961</v>
      </c>
      <c r="AW702">
        <f t="shared" si="143"/>
        <v>2.4191999999999998E-3</v>
      </c>
      <c r="AX702">
        <f t="shared" si="149"/>
        <v>2.4191999999999998E-3</v>
      </c>
      <c r="AY702" t="str">
        <f t="shared" si="150"/>
        <v/>
      </c>
      <c r="AZ702">
        <f t="shared" si="151"/>
        <v>2.4191999999999998E-3</v>
      </c>
    </row>
    <row r="703" spans="1:52" s="42" customFormat="1" x14ac:dyDescent="0.3">
      <c r="A703">
        <v>24</v>
      </c>
      <c r="B703" t="s">
        <v>88</v>
      </c>
      <c r="C703" t="s">
        <v>89</v>
      </c>
      <c r="D703" t="s">
        <v>80</v>
      </c>
      <c r="E703"/>
      <c r="F703" s="22">
        <v>0</v>
      </c>
      <c r="G703" s="22">
        <f t="shared" si="144"/>
        <v>0</v>
      </c>
      <c r="H703" s="26">
        <f t="shared" si="145"/>
        <v>0</v>
      </c>
      <c r="I703">
        <f t="shared" si="146"/>
        <v>1</v>
      </c>
      <c r="J703">
        <f t="shared" si="139"/>
        <v>0</v>
      </c>
      <c r="K703">
        <f t="shared" si="147"/>
        <v>3</v>
      </c>
      <c r="L703">
        <f t="shared" si="148"/>
        <v>0</v>
      </c>
      <c r="M703" s="31">
        <f t="shared" ref="M703:W710" si="158">(M51-$M51)/$M51</f>
        <v>0</v>
      </c>
      <c r="N703" s="31">
        <f t="shared" si="158"/>
        <v>-0.2325612367554668</v>
      </c>
      <c r="O703" s="31">
        <f t="shared" si="158"/>
        <v>-0.22615724767244585</v>
      </c>
      <c r="P703" s="31">
        <f t="shared" si="158"/>
        <v>0.36788966651797583</v>
      </c>
      <c r="Q703" s="31">
        <f t="shared" si="158"/>
        <v>-0.56437045407313269</v>
      </c>
      <c r="R703" s="31">
        <f t="shared" si="158"/>
        <v>-3.4956465946664218E-2</v>
      </c>
      <c r="S703" s="31">
        <f t="shared" si="158"/>
        <v>-0.49247578018724686</v>
      </c>
      <c r="T703" s="31">
        <f t="shared" si="158"/>
        <v>1.3151814427185413</v>
      </c>
      <c r="U703" s="31">
        <f t="shared" si="158"/>
        <v>1.2097001787975303</v>
      </c>
      <c r="V703" s="31">
        <f t="shared" si="158"/>
        <v>4.2707899035546779</v>
      </c>
      <c r="W703" s="31">
        <f t="shared" si="158"/>
        <v>-4.932017229952336E-2</v>
      </c>
      <c r="X703"/>
      <c r="Y703" s="31">
        <f t="shared" ref="Y703:AI710" si="159">(Y51-$Y51)/$Y51</f>
        <v>0</v>
      </c>
      <c r="Z703" s="31">
        <f t="shared" si="159"/>
        <v>-0.2794289830142922</v>
      </c>
      <c r="AA703" s="31">
        <f t="shared" si="159"/>
        <v>-0.28272142918399379</v>
      </c>
      <c r="AB703" s="31">
        <f t="shared" si="159"/>
        <v>0.5154585634440193</v>
      </c>
      <c r="AC703" s="31">
        <f t="shared" si="159"/>
        <v>-0.34677313257631942</v>
      </c>
      <c r="AD703" s="31">
        <f t="shared" si="159"/>
        <v>-0.20762133688748646</v>
      </c>
      <c r="AE703" s="31">
        <f t="shared" si="159"/>
        <v>-0.40871261459622832</v>
      </c>
      <c r="AF703" s="31">
        <f t="shared" si="159"/>
        <v>-0.28588246625393904</v>
      </c>
      <c r="AG703" s="31">
        <f t="shared" si="159"/>
        <v>1.9668768448339244E-2</v>
      </c>
      <c r="AH703" s="31">
        <f t="shared" si="159"/>
        <v>1.7484464782593128</v>
      </c>
      <c r="AI703" s="31">
        <f t="shared" si="159"/>
        <v>0.14660771464307082</v>
      </c>
      <c r="AK703" s="31">
        <f t="shared" ref="AK703:AU710" si="160">(AK51-$AK51)/$AK51</f>
        <v>0</v>
      </c>
      <c r="AL703" s="31">
        <f t="shared" si="160"/>
        <v>-0.66429826203481934</v>
      </c>
      <c r="AM703" s="31">
        <f t="shared" si="160"/>
        <v>-0.66711362604565017</v>
      </c>
      <c r="AN703" s="31">
        <f t="shared" si="160"/>
        <v>0.5154585634440193</v>
      </c>
      <c r="AO703" s="31">
        <f t="shared" si="160"/>
        <v>-0.69149500389389218</v>
      </c>
      <c r="AP703" s="31">
        <f t="shared" si="160"/>
        <v>-0.20762133688748646</v>
      </c>
      <c r="AQ703" s="31">
        <f t="shared" si="160"/>
        <v>-0.64456516344192216</v>
      </c>
      <c r="AR703" s="31">
        <f t="shared" si="160"/>
        <v>-0.63009440386118354</v>
      </c>
      <c r="AS703" s="31">
        <f t="shared" si="160"/>
        <v>-0.77743618948949966</v>
      </c>
      <c r="AT703" s="31">
        <f t="shared" si="160"/>
        <v>1.7484464782593128</v>
      </c>
      <c r="AU703" s="31">
        <f t="shared" si="160"/>
        <v>-0.39564926775235781</v>
      </c>
      <c r="AW703">
        <f t="shared" si="143"/>
        <v>-0.1629849599999999</v>
      </c>
      <c r="AX703" t="str">
        <f t="shared" si="149"/>
        <v/>
      </c>
      <c r="AY703">
        <f t="shared" si="150"/>
        <v>-0.1629849599999999</v>
      </c>
      <c r="AZ703" t="str">
        <f t="shared" si="151"/>
        <v/>
      </c>
    </row>
    <row r="704" spans="1:52" s="42" customFormat="1" x14ac:dyDescent="0.3">
      <c r="A704">
        <v>24</v>
      </c>
      <c r="B704" t="s">
        <v>90</v>
      </c>
      <c r="C704" t="s">
        <v>89</v>
      </c>
      <c r="D704" t="s">
        <v>80</v>
      </c>
      <c r="E704"/>
      <c r="F704" s="22">
        <v>0</v>
      </c>
      <c r="G704" s="22">
        <f t="shared" si="144"/>
        <v>1</v>
      </c>
      <c r="H704" s="26">
        <f t="shared" si="145"/>
        <v>0</v>
      </c>
      <c r="I704">
        <f t="shared" si="146"/>
        <v>1</v>
      </c>
      <c r="J704">
        <f t="shared" si="139"/>
        <v>0</v>
      </c>
      <c r="K704">
        <f t="shared" si="147"/>
        <v>3</v>
      </c>
      <c r="L704">
        <f t="shared" si="148"/>
        <v>0</v>
      </c>
      <c r="M704" s="31">
        <f t="shared" si="158"/>
        <v>0</v>
      </c>
      <c r="N704" s="31">
        <f t="shared" si="158"/>
        <v>-0.38086431988486913</v>
      </c>
      <c r="O704" s="31">
        <f t="shared" si="158"/>
        <v>-0.37051006539908882</v>
      </c>
      <c r="P704" s="31">
        <f t="shared" si="158"/>
        <v>-2.1675431747778872E-2</v>
      </c>
      <c r="Q704" s="31">
        <f t="shared" si="158"/>
        <v>-0.59994530239430421</v>
      </c>
      <c r="R704" s="31">
        <f t="shared" si="158"/>
        <v>1.2689974334506307</v>
      </c>
      <c r="S704" s="31">
        <f t="shared" si="158"/>
        <v>-0.3684069231443533</v>
      </c>
      <c r="T704" s="31">
        <f t="shared" si="158"/>
        <v>7.9246650126719748E-2</v>
      </c>
      <c r="U704" s="31">
        <f t="shared" si="158"/>
        <v>-0.30563869368164825</v>
      </c>
      <c r="V704" s="31">
        <f t="shared" si="158"/>
        <v>1.9771093531144601</v>
      </c>
      <c r="W704" s="31">
        <f t="shared" si="158"/>
        <v>-3.9062629156198507E-2</v>
      </c>
      <c r="X704"/>
      <c r="Y704" s="31">
        <f t="shared" si="159"/>
        <v>0</v>
      </c>
      <c r="Z704" s="31">
        <f t="shared" si="159"/>
        <v>-0.37125359607884145</v>
      </c>
      <c r="AA704" s="31">
        <f t="shared" si="159"/>
        <v>-0.37232133207748436</v>
      </c>
      <c r="AB704" s="31">
        <f t="shared" si="159"/>
        <v>5.0749155833469416E-2</v>
      </c>
      <c r="AC704" s="31">
        <f t="shared" si="159"/>
        <v>-0.46858485323800253</v>
      </c>
      <c r="AD704" s="31">
        <f t="shared" si="159"/>
        <v>1.0407900400734997</v>
      </c>
      <c r="AE704" s="31">
        <f t="shared" si="159"/>
        <v>-0.28959911222421197</v>
      </c>
      <c r="AF704" s="31">
        <f t="shared" si="159"/>
        <v>-0.1758699877415259</v>
      </c>
      <c r="AG704" s="31">
        <f t="shared" si="159"/>
        <v>-0.41795447323802554</v>
      </c>
      <c r="AH704" s="31">
        <f t="shared" si="159"/>
        <v>0.59166449967752255</v>
      </c>
      <c r="AI704" s="31">
        <f t="shared" si="159"/>
        <v>-2.2425608589857282E-3</v>
      </c>
      <c r="AK704" s="31">
        <f t="shared" si="160"/>
        <v>0</v>
      </c>
      <c r="AL704" s="31">
        <f t="shared" si="160"/>
        <v>-0.75181572485342607</v>
      </c>
      <c r="AM704" s="31">
        <f t="shared" si="160"/>
        <v>-0.75009835850059747</v>
      </c>
      <c r="AN704" s="31">
        <f t="shared" si="160"/>
        <v>5.0749155833469416E-2</v>
      </c>
      <c r="AO704" s="31">
        <f t="shared" si="160"/>
        <v>-0.73547074487607511</v>
      </c>
      <c r="AP704" s="31">
        <f t="shared" si="160"/>
        <v>1.0407900400734997</v>
      </c>
      <c r="AQ704" s="31">
        <f t="shared" si="160"/>
        <v>-0.70590954514633064</v>
      </c>
      <c r="AR704" s="31">
        <f t="shared" si="160"/>
        <v>-0.55281559085672471</v>
      </c>
      <c r="AS704" s="31">
        <f t="shared" si="160"/>
        <v>-0.88790335358889239</v>
      </c>
      <c r="AT704" s="31">
        <f t="shared" si="160"/>
        <v>0.59166449967752255</v>
      </c>
      <c r="AU704" s="31">
        <f t="shared" si="160"/>
        <v>-0.42354820001918231</v>
      </c>
      <c r="AW704">
        <f t="shared" si="143"/>
        <v>-5.1839999999999997E-2</v>
      </c>
      <c r="AX704" t="str">
        <f t="shared" si="149"/>
        <v/>
      </c>
      <c r="AY704">
        <f t="shared" si="150"/>
        <v>-5.1839999999999997E-2</v>
      </c>
      <c r="AZ704" t="str">
        <f t="shared" si="151"/>
        <v/>
      </c>
    </row>
    <row r="705" spans="1:52" s="42" customFormat="1" x14ac:dyDescent="0.3">
      <c r="A705">
        <v>24</v>
      </c>
      <c r="B705" t="s">
        <v>91</v>
      </c>
      <c r="C705" t="s">
        <v>89</v>
      </c>
      <c r="D705" t="s">
        <v>80</v>
      </c>
      <c r="E705" t="s">
        <v>137</v>
      </c>
      <c r="F705" s="22">
        <v>0</v>
      </c>
      <c r="G705" s="22">
        <f t="shared" si="144"/>
        <v>1</v>
      </c>
      <c r="H705" s="26">
        <f t="shared" si="145"/>
        <v>1</v>
      </c>
      <c r="I705">
        <f t="shared" si="146"/>
        <v>0</v>
      </c>
      <c r="J705">
        <f t="shared" si="139"/>
        <v>1</v>
      </c>
      <c r="K705">
        <f t="shared" si="147"/>
        <v>3</v>
      </c>
      <c r="L705">
        <f t="shared" si="148"/>
        <v>3</v>
      </c>
      <c r="M705" s="31">
        <f t="shared" si="158"/>
        <v>0</v>
      </c>
      <c r="N705" s="31">
        <f t="shared" si="158"/>
        <v>-0.45178657633850466</v>
      </c>
      <c r="O705" s="31">
        <f t="shared" si="158"/>
        <v>-0.44799065023948337</v>
      </c>
      <c r="P705" s="31">
        <f t="shared" si="158"/>
        <v>0.74553405831199437</v>
      </c>
      <c r="Q705" s="31">
        <f t="shared" si="158"/>
        <v>-0.64176061793105688</v>
      </c>
      <c r="R705" s="31">
        <f t="shared" si="158"/>
        <v>0.6575965315798008</v>
      </c>
      <c r="S705" s="31">
        <f t="shared" si="158"/>
        <v>-0.65929439569796011</v>
      </c>
      <c r="T705" s="31">
        <f t="shared" si="158"/>
        <v>1.7061701115362771</v>
      </c>
      <c r="U705" s="31">
        <f t="shared" si="158"/>
        <v>0.73982071106709013</v>
      </c>
      <c r="V705" s="31">
        <f t="shared" si="158"/>
        <v>3.9319937353642263</v>
      </c>
      <c r="W705" s="31">
        <f t="shared" si="158"/>
        <v>-8.2551627303107056E-2</v>
      </c>
      <c r="X705"/>
      <c r="Y705" s="31">
        <f t="shared" si="159"/>
        <v>0</v>
      </c>
      <c r="Z705" s="31">
        <f t="shared" si="159"/>
        <v>-0.39076949900788466</v>
      </c>
      <c r="AA705" s="31">
        <f t="shared" si="159"/>
        <v>-0.3991238118753811</v>
      </c>
      <c r="AB705" s="31">
        <f t="shared" si="159"/>
        <v>0.14170475331210441</v>
      </c>
      <c r="AC705" s="31">
        <f t="shared" si="159"/>
        <v>-0.48257028102519423</v>
      </c>
      <c r="AD705" s="31">
        <f t="shared" si="159"/>
        <v>0.33036292184534588</v>
      </c>
      <c r="AE705" s="31">
        <f t="shared" si="159"/>
        <v>-0.54079886427801249</v>
      </c>
      <c r="AF705" s="31">
        <f t="shared" si="159"/>
        <v>0.69039107851863935</v>
      </c>
      <c r="AG705" s="31">
        <f t="shared" si="159"/>
        <v>0.17893148605656659</v>
      </c>
      <c r="AH705" s="31">
        <f t="shared" si="159"/>
        <v>1.3946668089216405</v>
      </c>
      <c r="AI705" s="31">
        <f t="shared" si="159"/>
        <v>9.6153286840729879E-2</v>
      </c>
      <c r="AK705" s="31">
        <f t="shared" si="160"/>
        <v>0</v>
      </c>
      <c r="AL705" s="31">
        <f t="shared" si="160"/>
        <v>-0.77728004901645964</v>
      </c>
      <c r="AM705" s="31">
        <f t="shared" si="160"/>
        <v>-0.78093730781442716</v>
      </c>
      <c r="AN705" s="31">
        <f t="shared" si="160"/>
        <v>0.14170475331210441</v>
      </c>
      <c r="AO705" s="31">
        <f t="shared" si="160"/>
        <v>-0.78688920510402438</v>
      </c>
      <c r="AP705" s="31">
        <f t="shared" si="160"/>
        <v>0.33036292184534588</v>
      </c>
      <c r="AQ705" s="31">
        <f t="shared" si="160"/>
        <v>-0.79917569648206999</v>
      </c>
      <c r="AR705" s="31">
        <f t="shared" si="160"/>
        <v>-8.9090260255495282E-2</v>
      </c>
      <c r="AS705" s="31">
        <f t="shared" si="160"/>
        <v>-0.77620900220318578</v>
      </c>
      <c r="AT705" s="31">
        <f t="shared" si="160"/>
        <v>1.3946668089216405</v>
      </c>
      <c r="AU705" s="31">
        <f t="shared" si="160"/>
        <v>-0.48058546461735713</v>
      </c>
      <c r="AW705">
        <f t="shared" si="143"/>
        <v>0.79487999999999981</v>
      </c>
      <c r="AX705">
        <f t="shared" si="149"/>
        <v>0.79487999999999981</v>
      </c>
      <c r="AY705" t="str">
        <f t="shared" si="150"/>
        <v/>
      </c>
      <c r="AZ705">
        <f t="shared" si="151"/>
        <v>0.79487999999999981</v>
      </c>
    </row>
    <row r="706" spans="1:52" s="42" customFormat="1" x14ac:dyDescent="0.3">
      <c r="A706">
        <v>24</v>
      </c>
      <c r="B706" t="s">
        <v>92</v>
      </c>
      <c r="C706" t="s">
        <v>89</v>
      </c>
      <c r="D706" t="s">
        <v>80</v>
      </c>
      <c r="E706"/>
      <c r="F706" s="22">
        <v>0</v>
      </c>
      <c r="G706" s="22">
        <f t="shared" si="144"/>
        <v>0</v>
      </c>
      <c r="H706" s="26">
        <f t="shared" si="145"/>
        <v>0</v>
      </c>
      <c r="I706">
        <f t="shared" si="146"/>
        <v>1</v>
      </c>
      <c r="J706">
        <f t="shared" si="139"/>
        <v>0</v>
      </c>
      <c r="K706">
        <f t="shared" si="147"/>
        <v>3</v>
      </c>
      <c r="L706">
        <f t="shared" si="148"/>
        <v>0</v>
      </c>
      <c r="M706" s="31">
        <f t="shared" si="158"/>
        <v>0</v>
      </c>
      <c r="N706" s="31">
        <f t="shared" si="158"/>
        <v>1.063422601784725</v>
      </c>
      <c r="O706" s="31">
        <f t="shared" si="158"/>
        <v>1.0702583973213187</v>
      </c>
      <c r="P706" s="31">
        <f t="shared" si="158"/>
        <v>-0.14040861192395723</v>
      </c>
      <c r="Q706" s="31">
        <f t="shared" si="158"/>
        <v>-0.18425207346186154</v>
      </c>
      <c r="R706" s="31">
        <f t="shared" si="158"/>
        <v>-0.5512474578268507</v>
      </c>
      <c r="S706" s="31">
        <f t="shared" si="158"/>
        <v>-0.33981109558667638</v>
      </c>
      <c r="T706" s="31">
        <f t="shared" si="158"/>
        <v>7.5213590840401015</v>
      </c>
      <c r="U706" s="31">
        <f t="shared" si="158"/>
        <v>6.8613904087326629</v>
      </c>
      <c r="V706" s="31">
        <f t="shared" si="158"/>
        <v>0.71015676352078705</v>
      </c>
      <c r="W706" s="31">
        <f t="shared" si="158"/>
        <v>0.80864264012197595</v>
      </c>
      <c r="X706"/>
      <c r="Y706" s="31">
        <f t="shared" si="159"/>
        <v>0</v>
      </c>
      <c r="Z706" s="31">
        <f t="shared" si="159"/>
        <v>0.39747075730596837</v>
      </c>
      <c r="AA706" s="31">
        <f t="shared" si="159"/>
        <v>0.38740859139445161</v>
      </c>
      <c r="AB706" s="31">
        <f t="shared" si="159"/>
        <v>-3.5192628666507074E-3</v>
      </c>
      <c r="AC706" s="31">
        <f t="shared" si="159"/>
        <v>7.6754690128100239E-2</v>
      </c>
      <c r="AD706" s="31">
        <f t="shared" si="159"/>
        <v>-0.59381398798653839</v>
      </c>
      <c r="AE706" s="31">
        <f t="shared" si="159"/>
        <v>-0.22784175926179973</v>
      </c>
      <c r="AF706" s="31">
        <f t="shared" si="159"/>
        <v>0.81566710303487822</v>
      </c>
      <c r="AG706" s="31">
        <f t="shared" si="159"/>
        <v>1.3397528823548088</v>
      </c>
      <c r="AH706" s="31">
        <f t="shared" si="159"/>
        <v>1.2188762526250112</v>
      </c>
      <c r="AI706" s="31">
        <f t="shared" si="159"/>
        <v>1.1614424949295084</v>
      </c>
      <c r="AK706" s="31">
        <f t="shared" si="160"/>
        <v>0</v>
      </c>
      <c r="AL706" s="31">
        <f t="shared" si="160"/>
        <v>-0.44159261960613377</v>
      </c>
      <c r="AM706" s="31">
        <f t="shared" si="160"/>
        <v>-0.45589407753033812</v>
      </c>
      <c r="AN706" s="31">
        <f t="shared" si="160"/>
        <v>-3.5192628666507074E-3</v>
      </c>
      <c r="AO706" s="31">
        <f t="shared" si="160"/>
        <v>-0.51714869237058969</v>
      </c>
      <c r="AP706" s="31">
        <f t="shared" si="160"/>
        <v>-0.59381398798653839</v>
      </c>
      <c r="AQ706" s="31">
        <f t="shared" si="160"/>
        <v>-0.58505398814434129</v>
      </c>
      <c r="AR706" s="31">
        <f t="shared" si="160"/>
        <v>-4.9667509554042415E-2</v>
      </c>
      <c r="AS706" s="31">
        <f t="shared" si="160"/>
        <v>-0.48554156591703629</v>
      </c>
      <c r="AT706" s="31">
        <f t="shared" si="160"/>
        <v>1.2188762526250112</v>
      </c>
      <c r="AU706" s="31">
        <f t="shared" si="160"/>
        <v>9.1148775293978232E-2</v>
      </c>
      <c r="AW706">
        <f t="shared" si="143"/>
        <v>-0.58005503999999974</v>
      </c>
      <c r="AX706" t="str">
        <f t="shared" si="149"/>
        <v/>
      </c>
      <c r="AY706">
        <f t="shared" si="150"/>
        <v>-0.58005503999999974</v>
      </c>
      <c r="AZ706" t="str">
        <f t="shared" si="151"/>
        <v/>
      </c>
    </row>
    <row r="707" spans="1:52" s="42" customFormat="1" x14ac:dyDescent="0.3">
      <c r="A707">
        <v>24</v>
      </c>
      <c r="B707" t="s">
        <v>93</v>
      </c>
      <c r="C707" t="s">
        <v>89</v>
      </c>
      <c r="D707" t="s">
        <v>80</v>
      </c>
      <c r="E707"/>
      <c r="F707" s="22">
        <v>0</v>
      </c>
      <c r="G707" s="22">
        <f t="shared" si="144"/>
        <v>1</v>
      </c>
      <c r="H707" s="26">
        <f t="shared" si="145"/>
        <v>0</v>
      </c>
      <c r="I707">
        <f t="shared" si="146"/>
        <v>1</v>
      </c>
      <c r="J707">
        <f t="shared" si="139"/>
        <v>0</v>
      </c>
      <c r="K707">
        <f t="shared" si="147"/>
        <v>3</v>
      </c>
      <c r="L707">
        <f t="shared" si="148"/>
        <v>0</v>
      </c>
      <c r="M707" s="31">
        <f t="shared" si="158"/>
        <v>0</v>
      </c>
      <c r="N707" s="31">
        <f t="shared" si="158"/>
        <v>2.668854378992124</v>
      </c>
      <c r="O707" s="31">
        <f t="shared" si="158"/>
        <v>2.6801132024070715</v>
      </c>
      <c r="P707" s="31">
        <f t="shared" si="158"/>
        <v>-0.28483394223612452</v>
      </c>
      <c r="Q707" s="31">
        <f t="shared" si="158"/>
        <v>0.4830001799952327</v>
      </c>
      <c r="R707" s="31">
        <f t="shared" si="158"/>
        <v>-0.79351992839108587</v>
      </c>
      <c r="S707" s="31">
        <f t="shared" si="158"/>
        <v>0.41817635641001949</v>
      </c>
      <c r="T707" s="31">
        <f t="shared" si="158"/>
        <v>9.3249595010726747</v>
      </c>
      <c r="U707" s="31">
        <f t="shared" si="158"/>
        <v>8.8203088134422387</v>
      </c>
      <c r="V707" s="31">
        <f t="shared" si="158"/>
        <v>2.0616143139992615E-2</v>
      </c>
      <c r="W707" s="31">
        <f t="shared" si="158"/>
        <v>6.1012789390983704</v>
      </c>
      <c r="X707"/>
      <c r="Y707" s="31">
        <f t="shared" si="159"/>
        <v>0</v>
      </c>
      <c r="Z707" s="31">
        <f t="shared" si="159"/>
        <v>1.127144110949216</v>
      </c>
      <c r="AA707" s="31">
        <f t="shared" si="159"/>
        <v>1.0894380150002585</v>
      </c>
      <c r="AB707" s="31">
        <f t="shared" si="159"/>
        <v>-1.3243556515085551E-2</v>
      </c>
      <c r="AC707" s="31">
        <f t="shared" si="159"/>
        <v>0.58681716267507544</v>
      </c>
      <c r="AD707" s="31">
        <f t="shared" si="159"/>
        <v>-0.73737861524850223</v>
      </c>
      <c r="AE707" s="31">
        <f t="shared" si="159"/>
        <v>0.32700643018029557</v>
      </c>
      <c r="AF707" s="31">
        <f t="shared" si="159"/>
        <v>1.0363719841600825</v>
      </c>
      <c r="AG707" s="31">
        <f t="shared" si="159"/>
        <v>1.888726661009408</v>
      </c>
      <c r="AH707" s="31">
        <f t="shared" si="159"/>
        <v>0.84793074731211049</v>
      </c>
      <c r="AI707" s="31">
        <f t="shared" si="159"/>
        <v>2.7875253978369465</v>
      </c>
      <c r="AK707" s="31">
        <f t="shared" si="160"/>
        <v>0</v>
      </c>
      <c r="AL707" s="31">
        <f t="shared" si="160"/>
        <v>-0.23502977803622549</v>
      </c>
      <c r="AM707" s="31">
        <f t="shared" si="160"/>
        <v>-0.26262338739609292</v>
      </c>
      <c r="AN707" s="31">
        <f t="shared" si="160"/>
        <v>-1.3243556515085551E-2</v>
      </c>
      <c r="AO707" s="31">
        <f t="shared" si="160"/>
        <v>-0.37744253524913041</v>
      </c>
      <c r="AP707" s="31">
        <f t="shared" si="160"/>
        <v>-0.73737861524850223</v>
      </c>
      <c r="AQ707" s="31">
        <f t="shared" si="160"/>
        <v>-0.37792468994143663</v>
      </c>
      <c r="AR707" s="31">
        <f t="shared" si="160"/>
        <v>6.1026150635018678E-2</v>
      </c>
      <c r="AS707" s="31">
        <f t="shared" si="160"/>
        <v>-0.36940822543573826</v>
      </c>
      <c r="AT707" s="31">
        <f t="shared" si="160"/>
        <v>0.84793074731211049</v>
      </c>
      <c r="AU707" s="31">
        <f t="shared" si="160"/>
        <v>0.69071092807799184</v>
      </c>
      <c r="AW707">
        <f t="shared" si="143"/>
        <v>-0.58005503999999974</v>
      </c>
      <c r="AX707" t="str">
        <f t="shared" si="149"/>
        <v/>
      </c>
      <c r="AY707">
        <f t="shared" si="150"/>
        <v>-0.58005503999999974</v>
      </c>
      <c r="AZ707" t="str">
        <f t="shared" si="151"/>
        <v/>
      </c>
    </row>
    <row r="708" spans="1:52" s="42" customFormat="1" x14ac:dyDescent="0.3">
      <c r="A708">
        <v>24</v>
      </c>
      <c r="B708" t="s">
        <v>94</v>
      </c>
      <c r="C708" t="s">
        <v>89</v>
      </c>
      <c r="D708" t="s">
        <v>80</v>
      </c>
      <c r="E708" t="s">
        <v>137</v>
      </c>
      <c r="F708" s="22">
        <v>0</v>
      </c>
      <c r="G708" s="22">
        <f t="shared" si="144"/>
        <v>0</v>
      </c>
      <c r="H708" s="26">
        <f t="shared" si="145"/>
        <v>1</v>
      </c>
      <c r="I708">
        <f t="shared" si="146"/>
        <v>0</v>
      </c>
      <c r="J708">
        <f t="shared" si="139"/>
        <v>1</v>
      </c>
      <c r="K708">
        <f t="shared" si="147"/>
        <v>3</v>
      </c>
      <c r="L708">
        <f t="shared" si="148"/>
        <v>3</v>
      </c>
      <c r="M708" s="31">
        <f t="shared" si="158"/>
        <v>0</v>
      </c>
      <c r="N708" s="31">
        <f t="shared" si="158"/>
        <v>-0.35963941174420377</v>
      </c>
      <c r="O708" s="31">
        <f t="shared" si="158"/>
        <v>-0.35122253672012727</v>
      </c>
      <c r="P708" s="31">
        <f t="shared" si="158"/>
        <v>2.4711132247490082</v>
      </c>
      <c r="Q708" s="31">
        <f t="shared" si="158"/>
        <v>-0.77542260019041087</v>
      </c>
      <c r="R708" s="31">
        <f t="shared" si="158"/>
        <v>1.3468299711815563</v>
      </c>
      <c r="S708" s="31">
        <f t="shared" si="158"/>
        <v>-0.52887769496475201</v>
      </c>
      <c r="T708" s="31">
        <f t="shared" si="158"/>
        <v>2.4716572164428392</v>
      </c>
      <c r="U708" s="31">
        <f t="shared" si="158"/>
        <v>1.2081986729941281</v>
      </c>
      <c r="V708" s="31">
        <f t="shared" si="158"/>
        <v>3.404827685517585</v>
      </c>
      <c r="W708" s="31">
        <f t="shared" si="158"/>
        <v>-0.10887529189910061</v>
      </c>
      <c r="X708"/>
      <c r="Y708" s="31">
        <f t="shared" si="159"/>
        <v>0</v>
      </c>
      <c r="Z708" s="31">
        <f t="shared" si="159"/>
        <v>-0.30032434738895114</v>
      </c>
      <c r="AA708" s="31">
        <f t="shared" si="159"/>
        <v>-0.3127680052900853</v>
      </c>
      <c r="AB708" s="31">
        <f t="shared" si="159"/>
        <v>0.58930562752351157</v>
      </c>
      <c r="AC708" s="31">
        <f t="shared" si="159"/>
        <v>-0.52122254150938363</v>
      </c>
      <c r="AD708" s="31">
        <f t="shared" si="159"/>
        <v>0.56603977931336191</v>
      </c>
      <c r="AE708" s="31">
        <f t="shared" si="159"/>
        <v>-0.39610227781931123</v>
      </c>
      <c r="AF708" s="31">
        <f t="shared" si="159"/>
        <v>1.1034665036348166</v>
      </c>
      <c r="AG708" s="31">
        <f t="shared" si="159"/>
        <v>0.45535238203300082</v>
      </c>
      <c r="AH708" s="31">
        <f t="shared" si="159"/>
        <v>1.3819307496037683</v>
      </c>
      <c r="AI708" s="31">
        <f t="shared" si="159"/>
        <v>0.19814085492482383</v>
      </c>
      <c r="AK708" s="31">
        <f t="shared" si="160"/>
        <v>0</v>
      </c>
      <c r="AL708" s="31">
        <f t="shared" si="160"/>
        <v>-0.74866297918811808</v>
      </c>
      <c r="AM708" s="31">
        <f t="shared" si="160"/>
        <v>-0.7557322967170641</v>
      </c>
      <c r="AN708" s="31">
        <f t="shared" si="160"/>
        <v>0.58930562752351157</v>
      </c>
      <c r="AO708" s="31">
        <f t="shared" si="160"/>
        <v>-0.80484124795759804</v>
      </c>
      <c r="AP708" s="31">
        <f t="shared" si="160"/>
        <v>0.56603977931336191</v>
      </c>
      <c r="AQ708" s="31">
        <f t="shared" si="160"/>
        <v>-0.74277663081135947</v>
      </c>
      <c r="AR708" s="31">
        <f t="shared" si="160"/>
        <v>0.1380211085804727</v>
      </c>
      <c r="AS708" s="31">
        <f t="shared" si="160"/>
        <v>-0.7263571767486533</v>
      </c>
      <c r="AT708" s="31">
        <f t="shared" si="160"/>
        <v>1.3819307496037683</v>
      </c>
      <c r="AU708" s="31">
        <f t="shared" si="160"/>
        <v>-0.45716617455868991</v>
      </c>
      <c r="AW708">
        <f t="shared" si="143"/>
        <v>0.79487999999999981</v>
      </c>
      <c r="AX708">
        <f t="shared" si="149"/>
        <v>0.79487999999999981</v>
      </c>
      <c r="AY708" t="str">
        <f t="shared" si="150"/>
        <v/>
      </c>
      <c r="AZ708">
        <f t="shared" si="151"/>
        <v>0.79487999999999981</v>
      </c>
    </row>
    <row r="709" spans="1:52" s="42" customFormat="1" x14ac:dyDescent="0.3">
      <c r="A709">
        <v>24</v>
      </c>
      <c r="B709" t="s">
        <v>95</v>
      </c>
      <c r="C709" t="s">
        <v>89</v>
      </c>
      <c r="D709" t="s">
        <v>80</v>
      </c>
      <c r="E709"/>
      <c r="F709" s="22">
        <v>0</v>
      </c>
      <c r="G709" s="22">
        <f t="shared" si="144"/>
        <v>0</v>
      </c>
      <c r="H709" s="26">
        <f t="shared" si="145"/>
        <v>0</v>
      </c>
      <c r="I709">
        <f t="shared" si="146"/>
        <v>1</v>
      </c>
      <c r="J709">
        <f t="shared" si="139"/>
        <v>0</v>
      </c>
      <c r="K709">
        <f t="shared" si="147"/>
        <v>3</v>
      </c>
      <c r="L709">
        <f t="shared" si="148"/>
        <v>0</v>
      </c>
      <c r="M709" s="31">
        <f t="shared" si="158"/>
        <v>0</v>
      </c>
      <c r="N709" s="31">
        <f t="shared" si="158"/>
        <v>-0.30022365065480938</v>
      </c>
      <c r="O709" s="31">
        <f t="shared" si="158"/>
        <v>-0.29496709984587349</v>
      </c>
      <c r="P709" s="31">
        <f t="shared" si="158"/>
        <v>-0.4129544148662434</v>
      </c>
      <c r="Q709" s="31">
        <f t="shared" si="158"/>
        <v>-0.71655291493960593</v>
      </c>
      <c r="R709" s="31">
        <f t="shared" si="158"/>
        <v>0.55544727161699237</v>
      </c>
      <c r="S709" s="31">
        <f t="shared" si="158"/>
        <v>-0.34795511228085574</v>
      </c>
      <c r="T709" s="31">
        <f t="shared" si="158"/>
        <v>8.3941546951067036E-2</v>
      </c>
      <c r="U709" s="31">
        <f t="shared" si="158"/>
        <v>-0.29387678660894423</v>
      </c>
      <c r="V709" s="31">
        <f t="shared" si="158"/>
        <v>5.3571467037346521</v>
      </c>
      <c r="W709" s="31">
        <f t="shared" si="158"/>
        <v>0.1807525733730142</v>
      </c>
      <c r="X709"/>
      <c r="Y709" s="31">
        <f t="shared" si="159"/>
        <v>0</v>
      </c>
      <c r="Z709" s="31">
        <f t="shared" si="159"/>
        <v>-0.34394532760027602</v>
      </c>
      <c r="AA709" s="31">
        <f t="shared" si="159"/>
        <v>-0.3511645318234245</v>
      </c>
      <c r="AB709" s="31">
        <f t="shared" si="159"/>
        <v>-0.24890812462769896</v>
      </c>
      <c r="AC709" s="31">
        <f t="shared" si="159"/>
        <v>-0.59396543065608831</v>
      </c>
      <c r="AD709" s="31">
        <f t="shared" si="159"/>
        <v>0.40349016919055147</v>
      </c>
      <c r="AE709" s="31">
        <f t="shared" si="159"/>
        <v>-0.36286545972947543</v>
      </c>
      <c r="AF709" s="31">
        <f t="shared" si="159"/>
        <v>-0.23068181858968057</v>
      </c>
      <c r="AG709" s="31">
        <f t="shared" si="159"/>
        <v>-0.44830884385433195</v>
      </c>
      <c r="AH709" s="31">
        <f t="shared" si="159"/>
        <v>1.8312946453956671</v>
      </c>
      <c r="AI709" s="31">
        <f t="shared" si="159"/>
        <v>2.0381465010057054E-2</v>
      </c>
      <c r="AK709" s="31">
        <f t="shared" si="160"/>
        <v>0</v>
      </c>
      <c r="AL709" s="31">
        <f t="shared" si="160"/>
        <v>-0.74201788140146163</v>
      </c>
      <c r="AM709" s="31">
        <f t="shared" si="160"/>
        <v>-0.74305583489673754</v>
      </c>
      <c r="AN709" s="31">
        <f t="shared" si="160"/>
        <v>-0.24890812462769896</v>
      </c>
      <c r="AO709" s="31">
        <f t="shared" si="160"/>
        <v>-0.82287635511680968</v>
      </c>
      <c r="AP709" s="31">
        <f t="shared" si="160"/>
        <v>0.40349016919055147</v>
      </c>
      <c r="AQ709" s="31">
        <f t="shared" si="160"/>
        <v>-0.77663387906236314</v>
      </c>
      <c r="AR709" s="31">
        <f t="shared" si="160"/>
        <v>-0.5849221059576718</v>
      </c>
      <c r="AS709" s="31">
        <f t="shared" si="160"/>
        <v>-0.89414943379592893</v>
      </c>
      <c r="AT709" s="31">
        <f t="shared" si="160"/>
        <v>1.8312946453956671</v>
      </c>
      <c r="AU709" s="31">
        <f t="shared" si="160"/>
        <v>-0.46594788987646157</v>
      </c>
      <c r="AW709">
        <f t="shared" si="143"/>
        <v>-5.1839999999999997E-2</v>
      </c>
      <c r="AX709" t="str">
        <f t="shared" si="149"/>
        <v/>
      </c>
      <c r="AY709">
        <f t="shared" si="150"/>
        <v>-5.1839999999999997E-2</v>
      </c>
      <c r="AZ709" t="str">
        <f t="shared" si="151"/>
        <v/>
      </c>
    </row>
    <row r="710" spans="1:52" s="42" customFormat="1" x14ac:dyDescent="0.3">
      <c r="A710">
        <v>24</v>
      </c>
      <c r="B710" t="s">
        <v>96</v>
      </c>
      <c r="C710" t="s">
        <v>89</v>
      </c>
      <c r="D710" t="s">
        <v>80</v>
      </c>
      <c r="E710"/>
      <c r="F710" s="22">
        <v>0</v>
      </c>
      <c r="G710" s="22">
        <f t="shared" si="144"/>
        <v>1</v>
      </c>
      <c r="H710" s="26">
        <f t="shared" si="145"/>
        <v>0</v>
      </c>
      <c r="I710">
        <f t="shared" si="146"/>
        <v>1</v>
      </c>
      <c r="J710">
        <f t="shared" si="139"/>
        <v>0</v>
      </c>
      <c r="K710">
        <f t="shared" si="147"/>
        <v>3</v>
      </c>
      <c r="L710">
        <f t="shared" si="148"/>
        <v>0</v>
      </c>
      <c r="M710" s="31">
        <f t="shared" si="158"/>
        <v>0</v>
      </c>
      <c r="N710" s="31">
        <f t="shared" si="158"/>
        <v>-0.18245248870731121</v>
      </c>
      <c r="O710" s="31">
        <f t="shared" si="158"/>
        <v>-0.17156363318005138</v>
      </c>
      <c r="P710" s="31">
        <f t="shared" si="158"/>
        <v>-0.25844050071626451</v>
      </c>
      <c r="Q710" s="31">
        <f t="shared" si="158"/>
        <v>-0.6250515966365312</v>
      </c>
      <c r="R710" s="31">
        <f t="shared" si="158"/>
        <v>-0.3523485370908529</v>
      </c>
      <c r="S710" s="31">
        <f t="shared" si="158"/>
        <v>-0.68069858840233999</v>
      </c>
      <c r="T710" s="31">
        <f t="shared" si="158"/>
        <v>1.7206571199659175</v>
      </c>
      <c r="U710" s="31">
        <f t="shared" si="158"/>
        <v>1.5004419045763557</v>
      </c>
      <c r="V710" s="31">
        <f t="shared" si="158"/>
        <v>1.4927998993807787</v>
      </c>
      <c r="W710" s="31">
        <f t="shared" si="158"/>
        <v>9.7039902118213478E-2</v>
      </c>
      <c r="X710"/>
      <c r="Y710" s="31">
        <f t="shared" si="159"/>
        <v>0</v>
      </c>
      <c r="Z710" s="31">
        <f t="shared" si="159"/>
        <v>-0.15603337601822345</v>
      </c>
      <c r="AA710" s="31">
        <f t="shared" si="159"/>
        <v>-0.16795716119223961</v>
      </c>
      <c r="AB710" s="31">
        <f t="shared" si="159"/>
        <v>1.4197479091915146E-2</v>
      </c>
      <c r="AC710" s="31">
        <f t="shared" si="159"/>
        <v>-0.29554672322670228</v>
      </c>
      <c r="AD710" s="31">
        <f t="shared" si="159"/>
        <v>-0.26954754040434914</v>
      </c>
      <c r="AE710" s="31">
        <f t="shared" si="159"/>
        <v>-0.49834205546412941</v>
      </c>
      <c r="AF710" s="31">
        <f t="shared" si="159"/>
        <v>-6.6155134315123196E-2</v>
      </c>
      <c r="AG710" s="31">
        <f t="shared" si="159"/>
        <v>0.20982156250390238</v>
      </c>
      <c r="AH710" s="31">
        <f t="shared" si="159"/>
        <v>1.290816395655163</v>
      </c>
      <c r="AI710" s="31">
        <f t="shared" si="159"/>
        <v>0.44768576602148247</v>
      </c>
      <c r="AK710" s="31">
        <f t="shared" si="160"/>
        <v>0</v>
      </c>
      <c r="AL710" s="31">
        <f t="shared" si="160"/>
        <v>-0.67832515166514429</v>
      </c>
      <c r="AM710" s="31">
        <f t="shared" si="160"/>
        <v>-0.68658593332490725</v>
      </c>
      <c r="AN710" s="31">
        <f t="shared" si="160"/>
        <v>1.4197479091915146E-2</v>
      </c>
      <c r="AO710" s="31">
        <f t="shared" si="160"/>
        <v>-0.69997021880003818</v>
      </c>
      <c r="AP710" s="31">
        <f t="shared" si="160"/>
        <v>-0.26954754040434914</v>
      </c>
      <c r="AQ710" s="31">
        <f t="shared" si="160"/>
        <v>-0.7436976320192572</v>
      </c>
      <c r="AR710" s="31">
        <f t="shared" si="160"/>
        <v>-0.51326674607432898</v>
      </c>
      <c r="AS710" s="31">
        <f t="shared" si="160"/>
        <v>-0.73684576019806658</v>
      </c>
      <c r="AT710" s="31">
        <f t="shared" si="160"/>
        <v>1.290816395655163</v>
      </c>
      <c r="AU710" s="31">
        <f t="shared" si="160"/>
        <v>-0.33104610973290244</v>
      </c>
      <c r="AW710">
        <f t="shared" si="143"/>
        <v>-0.1629849599999999</v>
      </c>
      <c r="AX710" t="str">
        <f t="shared" si="149"/>
        <v/>
      </c>
      <c r="AY710">
        <f t="shared" si="150"/>
        <v>-0.1629849599999999</v>
      </c>
      <c r="AZ710" t="str">
        <f t="shared" si="151"/>
        <v/>
      </c>
    </row>
    <row r="711" spans="1:52" s="42" customFormat="1" x14ac:dyDescent="0.3">
      <c r="A711"/>
      <c r="B711"/>
      <c r="C711"/>
      <c r="D711"/>
      <c r="E711"/>
      <c r="F711" s="22"/>
      <c r="G711" s="22"/>
      <c r="H711" s="26"/>
      <c r="I711"/>
      <c r="J711"/>
      <c r="K711"/>
      <c r="L71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W711"/>
      <c r="AX711"/>
      <c r="AY711"/>
      <c r="AZ711"/>
    </row>
    <row r="712" spans="1:52" s="42" customFormat="1" x14ac:dyDescent="0.3">
      <c r="A712"/>
      <c r="B712"/>
      <c r="C712"/>
      <c r="D712"/>
      <c r="E712"/>
      <c r="F712" s="22"/>
      <c r="G712" s="22"/>
      <c r="H712" s="26"/>
      <c r="I712"/>
      <c r="J712"/>
      <c r="K712"/>
      <c r="L712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W712"/>
      <c r="AX712"/>
      <c r="AY712"/>
      <c r="AZ712"/>
    </row>
    <row r="713" spans="1:52" s="42" customFormat="1" x14ac:dyDescent="0.3">
      <c r="A713"/>
      <c r="B713"/>
      <c r="C713"/>
      <c r="D713"/>
      <c r="E713"/>
      <c r="F713" s="22"/>
      <c r="G713" s="22"/>
      <c r="H713" s="26"/>
      <c r="I713"/>
      <c r="J713"/>
      <c r="K713"/>
      <c r="L713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W713"/>
      <c r="AX713"/>
      <c r="AY713"/>
      <c r="AZ713"/>
    </row>
    <row r="714" spans="1:52" s="42" customFormat="1" x14ac:dyDescent="0.3">
      <c r="A714"/>
      <c r="B714"/>
      <c r="C714"/>
      <c r="D714"/>
      <c r="E714"/>
      <c r="F714" s="22"/>
      <c r="G714" s="22"/>
      <c r="H714" s="26"/>
      <c r="I714"/>
      <c r="J714"/>
      <c r="K714"/>
      <c r="L714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W714"/>
      <c r="AX714"/>
      <c r="AY714"/>
      <c r="AZ714"/>
    </row>
    <row r="715" spans="1:52" s="42" customFormat="1" x14ac:dyDescent="0.3">
      <c r="A715"/>
      <c r="B715"/>
      <c r="C715"/>
      <c r="D715"/>
      <c r="E715"/>
      <c r="F715" s="22"/>
      <c r="G715" s="22"/>
      <c r="H715" s="26"/>
      <c r="I715"/>
      <c r="J715"/>
      <c r="K715"/>
      <c r="L715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W715"/>
      <c r="AX715"/>
      <c r="AY715"/>
      <c r="AZ715"/>
    </row>
    <row r="716" spans="1:52" s="42" customFormat="1" x14ac:dyDescent="0.3">
      <c r="A716"/>
      <c r="B716"/>
      <c r="C716"/>
      <c r="D716"/>
      <c r="E716"/>
      <c r="F716" s="22"/>
      <c r="G716" s="22"/>
      <c r="H716" s="26"/>
      <c r="I716"/>
      <c r="J716"/>
      <c r="K716"/>
      <c r="L716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W716"/>
      <c r="AX716"/>
      <c r="AY716"/>
      <c r="AZ716"/>
    </row>
    <row r="717" spans="1:52" s="42" customFormat="1" x14ac:dyDescent="0.3">
      <c r="A717"/>
      <c r="B717"/>
      <c r="C717"/>
      <c r="D717"/>
      <c r="E717"/>
      <c r="F717" s="22"/>
      <c r="G717" s="22"/>
      <c r="H717" s="26"/>
      <c r="I717"/>
      <c r="J717"/>
      <c r="K717"/>
      <c r="L717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W717"/>
      <c r="AX717"/>
      <c r="AY717"/>
      <c r="AZ717"/>
    </row>
    <row r="718" spans="1:52" s="42" customFormat="1" x14ac:dyDescent="0.3">
      <c r="A718"/>
      <c r="B718"/>
      <c r="C718"/>
      <c r="D718"/>
      <c r="E718"/>
      <c r="F718" s="22"/>
      <c r="G718" s="22"/>
      <c r="H718" s="26"/>
      <c r="I718"/>
      <c r="J718"/>
      <c r="K718"/>
      <c r="L718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W718"/>
      <c r="AX718"/>
      <c r="AY718"/>
      <c r="AZ718"/>
    </row>
    <row r="719" spans="1:52" s="42" customFormat="1" x14ac:dyDescent="0.3">
      <c r="A719"/>
      <c r="B719"/>
      <c r="C719"/>
      <c r="D719"/>
      <c r="E719"/>
      <c r="F719" s="22"/>
      <c r="G719" s="22"/>
      <c r="H719" s="26"/>
      <c r="I719"/>
      <c r="J719"/>
      <c r="K719"/>
      <c r="L719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W719"/>
      <c r="AX719"/>
      <c r="AY719"/>
      <c r="AZ719"/>
    </row>
    <row r="720" spans="1:52" s="42" customFormat="1" x14ac:dyDescent="0.3">
      <c r="A720"/>
      <c r="B720"/>
      <c r="C720"/>
      <c r="D720"/>
      <c r="E720"/>
      <c r="F720" s="22"/>
      <c r="G720" s="22"/>
      <c r="H720" s="26"/>
      <c r="I720"/>
      <c r="J720"/>
      <c r="K720"/>
      <c r="L720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W720"/>
      <c r="AX720"/>
      <c r="AY720"/>
      <c r="AZ720"/>
    </row>
    <row r="721" spans="1:52" s="42" customFormat="1" x14ac:dyDescent="0.3">
      <c r="A721"/>
      <c r="B721"/>
      <c r="C721"/>
      <c r="D721"/>
      <c r="E721"/>
      <c r="F721" s="22"/>
      <c r="G721" s="22"/>
      <c r="H721" s="26"/>
      <c r="I721"/>
      <c r="J721"/>
      <c r="K721"/>
      <c r="L72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W721"/>
      <c r="AX721"/>
      <c r="AY721"/>
      <c r="AZ721"/>
    </row>
    <row r="722" spans="1:52" s="42" customFormat="1" x14ac:dyDescent="0.3">
      <c r="A722"/>
      <c r="B722"/>
      <c r="C722"/>
      <c r="D722"/>
      <c r="E722"/>
      <c r="F722" s="22"/>
      <c r="G722" s="22"/>
      <c r="H722" s="26"/>
      <c r="I722"/>
      <c r="J722"/>
      <c r="K722"/>
      <c r="L722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W722"/>
      <c r="AX722"/>
      <c r="AY722"/>
      <c r="AZ722"/>
    </row>
    <row r="723" spans="1:52" s="42" customFormat="1" x14ac:dyDescent="0.3">
      <c r="A723"/>
      <c r="B723"/>
      <c r="C723"/>
      <c r="D723"/>
      <c r="E723"/>
      <c r="F723" s="22"/>
      <c r="G723" s="22"/>
      <c r="H723" s="26"/>
      <c r="I723"/>
      <c r="J723"/>
      <c r="K723"/>
      <c r="L723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W723"/>
      <c r="AX723"/>
      <c r="AY723"/>
      <c r="AZ723"/>
    </row>
    <row r="724" spans="1:52" s="42" customFormat="1" x14ac:dyDescent="0.3">
      <c r="A724"/>
      <c r="B724"/>
      <c r="C724"/>
      <c r="D724"/>
      <c r="E724"/>
      <c r="F724" s="22"/>
      <c r="G724" s="22"/>
      <c r="H724" s="26"/>
      <c r="I724"/>
      <c r="J724"/>
      <c r="K724"/>
      <c r="L724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W724"/>
      <c r="AX724"/>
      <c r="AY724"/>
      <c r="AZ724"/>
    </row>
    <row r="725" spans="1:52" s="42" customFormat="1" x14ac:dyDescent="0.3">
      <c r="A725"/>
      <c r="B725"/>
      <c r="C725"/>
      <c r="D725"/>
      <c r="E725"/>
      <c r="F725" s="22"/>
      <c r="G725" s="22"/>
      <c r="H725" s="26"/>
      <c r="I725"/>
      <c r="J725"/>
      <c r="K725"/>
      <c r="L725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W725"/>
      <c r="AX725"/>
      <c r="AY725"/>
      <c r="AZ725"/>
    </row>
    <row r="726" spans="1:52" s="42" customFormat="1" x14ac:dyDescent="0.3">
      <c r="A726"/>
      <c r="B726"/>
      <c r="C726"/>
      <c r="D726"/>
      <c r="E726"/>
      <c r="F726" s="22"/>
      <c r="G726" s="22"/>
      <c r="H726" s="26"/>
      <c r="I726"/>
      <c r="J726"/>
      <c r="K726"/>
      <c r="L726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W726"/>
      <c r="AX726"/>
      <c r="AY726"/>
      <c r="AZ726"/>
    </row>
    <row r="727" spans="1:52" s="42" customFormat="1" x14ac:dyDescent="0.3">
      <c r="A727"/>
      <c r="B727"/>
      <c r="C727"/>
      <c r="D727"/>
      <c r="E727"/>
      <c r="F727" s="22"/>
      <c r="G727" s="22"/>
      <c r="H727" s="26"/>
      <c r="I727"/>
      <c r="J727"/>
      <c r="K727"/>
      <c r="L727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W727"/>
      <c r="AX727"/>
      <c r="AY727"/>
      <c r="AZ727"/>
    </row>
    <row r="728" spans="1:52" s="42" customFormat="1" x14ac:dyDescent="0.3">
      <c r="A728"/>
      <c r="B728"/>
      <c r="C728"/>
      <c r="D728"/>
      <c r="E728"/>
      <c r="F728" s="22"/>
      <c r="G728" s="22"/>
      <c r="H728" s="26"/>
      <c r="I728"/>
      <c r="J728"/>
      <c r="K728"/>
      <c r="L728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W728"/>
      <c r="AX728"/>
      <c r="AY728"/>
      <c r="AZ728"/>
    </row>
    <row r="729" spans="1:52" s="42" customFormat="1" x14ac:dyDescent="0.3">
      <c r="A729"/>
      <c r="B729"/>
      <c r="C729"/>
      <c r="D729"/>
      <c r="E729"/>
      <c r="F729" s="22"/>
      <c r="G729" s="22"/>
      <c r="H729" s="26"/>
      <c r="I729"/>
      <c r="J729"/>
      <c r="K729"/>
      <c r="L729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W729"/>
      <c r="AX729"/>
      <c r="AY729"/>
      <c r="AZ729"/>
    </row>
    <row r="730" spans="1:52" s="42" customFormat="1" x14ac:dyDescent="0.3">
      <c r="A730"/>
      <c r="B730"/>
      <c r="C730"/>
      <c r="D730"/>
      <c r="E730"/>
      <c r="F730" s="22"/>
      <c r="G730" s="22"/>
      <c r="H730" s="26"/>
      <c r="I730"/>
      <c r="J730"/>
      <c r="K730"/>
      <c r="L730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W730"/>
      <c r="AX730"/>
      <c r="AY730"/>
      <c r="AZ730"/>
    </row>
    <row r="731" spans="1:52" s="42" customFormat="1" x14ac:dyDescent="0.3">
      <c r="A731"/>
      <c r="B731"/>
      <c r="C731"/>
      <c r="D731"/>
      <c r="E731"/>
      <c r="F731" s="22"/>
      <c r="G731" s="22"/>
      <c r="H731" s="26"/>
      <c r="I731"/>
      <c r="J731"/>
      <c r="K731"/>
      <c r="L7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W731"/>
      <c r="AX731"/>
      <c r="AY731"/>
      <c r="AZ731"/>
    </row>
    <row r="732" spans="1:52" s="42" customFormat="1" x14ac:dyDescent="0.3">
      <c r="A732"/>
      <c r="B732"/>
      <c r="C732"/>
      <c r="D732"/>
      <c r="E732"/>
      <c r="F732" s="22"/>
      <c r="G732" s="22"/>
      <c r="H732" s="26"/>
      <c r="I732"/>
      <c r="J732"/>
      <c r="K732"/>
      <c r="L732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W732"/>
      <c r="AX732"/>
      <c r="AY732"/>
      <c r="AZ732"/>
    </row>
    <row r="733" spans="1:52" s="42" customFormat="1" x14ac:dyDescent="0.3">
      <c r="A733"/>
      <c r="B733"/>
      <c r="C733"/>
      <c r="D733"/>
      <c r="E733"/>
      <c r="F733" s="22"/>
      <c r="G733" s="22"/>
      <c r="H733" s="26"/>
      <c r="I733"/>
      <c r="J733"/>
      <c r="K733"/>
      <c r="L733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W733"/>
      <c r="AX733"/>
      <c r="AY733"/>
      <c r="AZ733"/>
    </row>
    <row r="734" spans="1:52" s="42" customFormat="1" x14ac:dyDescent="0.3">
      <c r="A734"/>
      <c r="B734"/>
      <c r="C734"/>
      <c r="D734"/>
      <c r="E734"/>
      <c r="F734" s="22"/>
      <c r="G734" s="22"/>
      <c r="H734" s="26"/>
      <c r="I734"/>
      <c r="J734"/>
      <c r="K734"/>
      <c r="L734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W734"/>
      <c r="AX734"/>
      <c r="AY734"/>
      <c r="AZ734"/>
    </row>
    <row r="735" spans="1:52" s="42" customFormat="1" x14ac:dyDescent="0.3">
      <c r="A735"/>
      <c r="B735"/>
      <c r="C735"/>
      <c r="D735"/>
      <c r="E735"/>
      <c r="F735" s="22"/>
      <c r="G735" s="22"/>
      <c r="H735" s="26"/>
      <c r="I735"/>
      <c r="J735"/>
      <c r="K735"/>
      <c r="L735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W735"/>
      <c r="AX735"/>
      <c r="AY735"/>
      <c r="AZ735"/>
    </row>
    <row r="736" spans="1:52" s="42" customFormat="1" x14ac:dyDescent="0.3">
      <c r="A736"/>
      <c r="B736"/>
      <c r="C736"/>
      <c r="D736"/>
      <c r="E736"/>
      <c r="F736" s="22"/>
      <c r="G736" s="22"/>
      <c r="H736" s="26"/>
      <c r="I736"/>
      <c r="J736"/>
      <c r="K736"/>
      <c r="L736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W736"/>
      <c r="AX736"/>
      <c r="AY736"/>
      <c r="AZ736"/>
    </row>
    <row r="737" spans="1:52" s="42" customFormat="1" x14ac:dyDescent="0.3">
      <c r="A737"/>
      <c r="B737"/>
      <c r="C737"/>
      <c r="D737"/>
      <c r="E737"/>
      <c r="F737" s="22"/>
      <c r="G737" s="22"/>
      <c r="H737" s="26"/>
      <c r="I737"/>
      <c r="J737"/>
      <c r="K737"/>
      <c r="L737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W737"/>
      <c r="AX737"/>
      <c r="AY737"/>
      <c r="AZ737"/>
    </row>
    <row r="738" spans="1:52" s="42" customFormat="1" x14ac:dyDescent="0.3">
      <c r="A738"/>
      <c r="B738"/>
      <c r="C738"/>
      <c r="D738"/>
      <c r="E738"/>
      <c r="F738" s="22"/>
      <c r="G738" s="22"/>
      <c r="H738" s="26"/>
      <c r="I738"/>
      <c r="J738"/>
      <c r="K738"/>
      <c r="L738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W738"/>
      <c r="AX738"/>
      <c r="AY738"/>
      <c r="AZ738"/>
    </row>
    <row r="739" spans="1:52" s="42" customFormat="1" x14ac:dyDescent="0.3">
      <c r="A739"/>
      <c r="B739"/>
      <c r="C739"/>
      <c r="D739"/>
      <c r="E739"/>
      <c r="F739" s="22"/>
      <c r="G739" s="22"/>
      <c r="H739" s="26"/>
      <c r="I739"/>
      <c r="J739"/>
      <c r="K739"/>
      <c r="L739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W739"/>
      <c r="AX739"/>
      <c r="AY739"/>
      <c r="AZ739"/>
    </row>
    <row r="740" spans="1:52" s="42" customFormat="1" x14ac:dyDescent="0.3">
      <c r="A740"/>
      <c r="B740"/>
      <c r="C740"/>
      <c r="D740"/>
      <c r="E740"/>
      <c r="F740" s="22"/>
      <c r="G740" s="22"/>
      <c r="H740" s="26"/>
      <c r="I740"/>
      <c r="J740"/>
      <c r="K740"/>
      <c r="L740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W740"/>
      <c r="AX740"/>
      <c r="AY740"/>
      <c r="AZ740"/>
    </row>
    <row r="741" spans="1:52" s="42" customFormat="1" x14ac:dyDescent="0.3">
      <c r="A741"/>
      <c r="B741"/>
      <c r="C741"/>
      <c r="D741"/>
      <c r="E741"/>
      <c r="F741" s="22"/>
      <c r="G741" s="22"/>
      <c r="H741" s="26"/>
      <c r="I741"/>
      <c r="J741"/>
      <c r="K741"/>
      <c r="L74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W741"/>
      <c r="AX741"/>
      <c r="AY741"/>
      <c r="AZ741"/>
    </row>
    <row r="742" spans="1:52" s="42" customFormat="1" x14ac:dyDescent="0.3">
      <c r="A742"/>
      <c r="B742"/>
      <c r="C742"/>
      <c r="D742"/>
      <c r="E742"/>
      <c r="F742" s="22"/>
      <c r="G742" s="22"/>
      <c r="H742" s="26"/>
      <c r="I742"/>
      <c r="J742"/>
      <c r="K742"/>
      <c r="L742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W742"/>
      <c r="AX742"/>
      <c r="AY742"/>
      <c r="AZ742"/>
    </row>
    <row r="743" spans="1:52" s="42" customFormat="1" x14ac:dyDescent="0.3">
      <c r="A743"/>
      <c r="B743"/>
      <c r="C743"/>
      <c r="D743"/>
      <c r="E743"/>
      <c r="F743" s="22"/>
      <c r="G743" s="22"/>
      <c r="H743" s="26"/>
      <c r="I743"/>
      <c r="J743"/>
      <c r="K743"/>
      <c r="L743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W743"/>
      <c r="AX743"/>
      <c r="AY743"/>
      <c r="AZ743"/>
    </row>
    <row r="744" spans="1:52" s="42" customFormat="1" x14ac:dyDescent="0.3">
      <c r="A744"/>
      <c r="B744"/>
      <c r="C744"/>
      <c r="D744"/>
      <c r="E744"/>
      <c r="F744" s="22"/>
      <c r="G744" s="22"/>
      <c r="H744" s="26"/>
      <c r="I744"/>
      <c r="J744"/>
      <c r="K744"/>
      <c r="L744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W744"/>
      <c r="AX744"/>
      <c r="AY744"/>
      <c r="AZ744"/>
    </row>
    <row r="745" spans="1:52" s="42" customFormat="1" x14ac:dyDescent="0.3">
      <c r="A745"/>
      <c r="B745"/>
      <c r="C745"/>
      <c r="D745"/>
      <c r="E745"/>
      <c r="F745" s="22"/>
      <c r="G745" s="22"/>
      <c r="H745" s="26"/>
      <c r="I745"/>
      <c r="J745"/>
      <c r="K745"/>
      <c r="L745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W745"/>
      <c r="AX745"/>
      <c r="AY745"/>
      <c r="AZ745"/>
    </row>
    <row r="746" spans="1:52" s="42" customFormat="1" x14ac:dyDescent="0.3">
      <c r="A746"/>
      <c r="B746"/>
      <c r="C746"/>
      <c r="D746"/>
      <c r="E746"/>
      <c r="F746" s="22"/>
      <c r="G746" s="22"/>
      <c r="H746" s="26"/>
      <c r="I746"/>
      <c r="J746"/>
      <c r="K746"/>
      <c r="L746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W746"/>
      <c r="AX746"/>
      <c r="AY746"/>
      <c r="AZ746"/>
    </row>
    <row r="747" spans="1:52" s="42" customFormat="1" x14ac:dyDescent="0.3">
      <c r="A747"/>
      <c r="B747"/>
      <c r="C747"/>
      <c r="D747"/>
      <c r="E747"/>
      <c r="F747" s="22"/>
      <c r="G747" s="22"/>
      <c r="H747" s="26"/>
      <c r="I747"/>
      <c r="J747"/>
      <c r="K747"/>
      <c r="L747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W747"/>
      <c r="AX747"/>
      <c r="AY747"/>
      <c r="AZ747"/>
    </row>
    <row r="748" spans="1:52" s="42" customFormat="1" x14ac:dyDescent="0.3">
      <c r="A748"/>
      <c r="B748"/>
      <c r="C748"/>
      <c r="D748"/>
      <c r="E748"/>
      <c r="F748" s="22"/>
      <c r="G748" s="22"/>
      <c r="H748" s="26"/>
      <c r="I748"/>
      <c r="J748"/>
      <c r="K748"/>
      <c r="L748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W748"/>
      <c r="AX748"/>
      <c r="AY748"/>
      <c r="AZ748"/>
    </row>
    <row r="749" spans="1:52" s="42" customFormat="1" x14ac:dyDescent="0.3">
      <c r="A749"/>
      <c r="B749"/>
      <c r="C749"/>
      <c r="D749"/>
      <c r="E749"/>
      <c r="F749" s="22"/>
      <c r="G749" s="22"/>
      <c r="H749" s="26"/>
      <c r="I749"/>
      <c r="J749"/>
      <c r="K749"/>
      <c r="L749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W749"/>
      <c r="AX749"/>
      <c r="AY749"/>
      <c r="AZ749"/>
    </row>
    <row r="750" spans="1:52" s="42" customFormat="1" x14ac:dyDescent="0.3">
      <c r="A750"/>
      <c r="B750"/>
      <c r="C750"/>
      <c r="D750"/>
      <c r="E750"/>
      <c r="F750" s="22"/>
      <c r="G750" s="22"/>
      <c r="H750" s="26"/>
      <c r="I750"/>
      <c r="J750"/>
      <c r="K750"/>
      <c r="L750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W750"/>
      <c r="AX750"/>
      <c r="AY750"/>
      <c r="AZ750"/>
    </row>
    <row r="751" spans="1:52" s="42" customFormat="1" x14ac:dyDescent="0.3">
      <c r="A751"/>
      <c r="B751"/>
      <c r="C751"/>
      <c r="D751"/>
      <c r="E751"/>
      <c r="F751" s="22"/>
      <c r="G751" s="22"/>
      <c r="H751" s="26"/>
      <c r="I751"/>
      <c r="J751"/>
      <c r="K751"/>
      <c r="L75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W751"/>
      <c r="AX751"/>
      <c r="AY751"/>
      <c r="AZ751"/>
    </row>
    <row r="752" spans="1:52" s="42" customFormat="1" x14ac:dyDescent="0.3">
      <c r="A752"/>
      <c r="B752"/>
      <c r="C752"/>
      <c r="D752"/>
      <c r="E752"/>
      <c r="F752" s="22"/>
      <c r="G752" s="22"/>
      <c r="H752" s="26"/>
      <c r="I752"/>
      <c r="J752"/>
      <c r="K752"/>
      <c r="L752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W752"/>
      <c r="AX752"/>
      <c r="AY752"/>
      <c r="AZ752"/>
    </row>
    <row r="753" spans="1:52" s="42" customFormat="1" x14ac:dyDescent="0.3">
      <c r="A753"/>
      <c r="B753"/>
      <c r="C753"/>
      <c r="D753"/>
      <c r="E753"/>
      <c r="F753" s="22"/>
      <c r="G753" s="22"/>
      <c r="H753" s="26"/>
      <c r="I753"/>
      <c r="J753"/>
      <c r="K753"/>
      <c r="L753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W753"/>
      <c r="AX753"/>
      <c r="AY753"/>
      <c r="AZ753"/>
    </row>
    <row r="754" spans="1:52" s="42" customFormat="1" x14ac:dyDescent="0.3">
      <c r="A754"/>
      <c r="B754"/>
      <c r="C754"/>
      <c r="D754"/>
      <c r="E754"/>
      <c r="F754" s="22"/>
      <c r="G754" s="22"/>
      <c r="H754" s="26"/>
      <c r="I754"/>
      <c r="J754"/>
      <c r="K754"/>
      <c r="L754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W754"/>
      <c r="AX754"/>
      <c r="AY754"/>
      <c r="AZ754"/>
    </row>
    <row r="755" spans="1:52" s="42" customFormat="1" x14ac:dyDescent="0.3">
      <c r="A755"/>
      <c r="B755"/>
      <c r="C755"/>
      <c r="D755"/>
      <c r="E755"/>
      <c r="F755" s="22"/>
      <c r="G755" s="22"/>
      <c r="H755" s="26"/>
      <c r="I755"/>
      <c r="J755"/>
      <c r="K755"/>
      <c r="L755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W755"/>
      <c r="AX755"/>
      <c r="AY755"/>
      <c r="AZ755"/>
    </row>
    <row r="756" spans="1:52" s="42" customFormat="1" x14ac:dyDescent="0.3">
      <c r="A756"/>
      <c r="B756"/>
      <c r="C756"/>
      <c r="D756"/>
      <c r="E756"/>
      <c r="F756" s="22"/>
      <c r="G756" s="22"/>
      <c r="H756" s="26"/>
      <c r="I756"/>
      <c r="J756"/>
      <c r="K756"/>
      <c r="L756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W756"/>
      <c r="AX756"/>
      <c r="AY756"/>
      <c r="AZ756"/>
    </row>
    <row r="757" spans="1:52" s="42" customFormat="1" x14ac:dyDescent="0.3">
      <c r="A757"/>
      <c r="B757"/>
      <c r="C757"/>
      <c r="D757"/>
      <c r="E757"/>
      <c r="F757" s="22"/>
      <c r="G757" s="22"/>
      <c r="H757" s="26"/>
      <c r="I757"/>
      <c r="J757"/>
      <c r="K757"/>
      <c r="L757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W757"/>
      <c r="AX757"/>
      <c r="AY757"/>
      <c r="AZ757"/>
    </row>
    <row r="758" spans="1:52" s="42" customFormat="1" x14ac:dyDescent="0.3">
      <c r="A758"/>
      <c r="B758"/>
      <c r="C758"/>
      <c r="D758"/>
      <c r="E758"/>
      <c r="F758" s="22"/>
      <c r="G758" s="22"/>
      <c r="H758" s="26"/>
      <c r="I758"/>
      <c r="J758"/>
      <c r="K758"/>
      <c r="L758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W758"/>
      <c r="AX758"/>
      <c r="AY758"/>
      <c r="AZ758"/>
    </row>
    <row r="759" spans="1:52" s="42" customFormat="1" x14ac:dyDescent="0.3">
      <c r="A759"/>
      <c r="B759"/>
      <c r="C759"/>
      <c r="D759"/>
      <c r="E759"/>
      <c r="F759" s="22"/>
      <c r="G759" s="22"/>
      <c r="H759" s="26"/>
      <c r="I759"/>
      <c r="J759"/>
      <c r="K759"/>
      <c r="L759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W759"/>
      <c r="AX759"/>
      <c r="AY759"/>
      <c r="AZ759"/>
    </row>
    <row r="760" spans="1:52" s="42" customFormat="1" x14ac:dyDescent="0.3">
      <c r="A760"/>
      <c r="B760"/>
      <c r="C760"/>
      <c r="D760"/>
      <c r="E760"/>
      <c r="F760" s="22"/>
      <c r="G760" s="22"/>
      <c r="H760" s="26"/>
      <c r="I760"/>
      <c r="J760"/>
      <c r="K760"/>
      <c r="L760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W760"/>
      <c r="AX760"/>
      <c r="AY760"/>
      <c r="AZ760"/>
    </row>
    <row r="761" spans="1:52" s="42" customFormat="1" x14ac:dyDescent="0.3">
      <c r="A761"/>
      <c r="B761"/>
      <c r="C761"/>
      <c r="D761"/>
      <c r="E761"/>
      <c r="F761" s="22"/>
      <c r="G761" s="22"/>
      <c r="H761" s="26"/>
      <c r="I761"/>
      <c r="J761"/>
      <c r="K761"/>
      <c r="L76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W761"/>
      <c r="AX761"/>
      <c r="AY761"/>
      <c r="AZ761"/>
    </row>
    <row r="762" spans="1:52" s="42" customFormat="1" x14ac:dyDescent="0.3">
      <c r="A762"/>
      <c r="B762"/>
      <c r="C762"/>
      <c r="D762"/>
      <c r="E762"/>
      <c r="F762" s="22"/>
      <c r="G762" s="22"/>
      <c r="H762" s="26"/>
      <c r="I762"/>
      <c r="J762"/>
      <c r="K762"/>
      <c r="L762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W762"/>
      <c r="AX762"/>
      <c r="AY762"/>
      <c r="AZ762"/>
    </row>
    <row r="763" spans="1:52" s="42" customFormat="1" x14ac:dyDescent="0.3">
      <c r="A763"/>
      <c r="B763"/>
      <c r="C763"/>
      <c r="D763"/>
      <c r="E763"/>
      <c r="F763" s="22"/>
      <c r="G763" s="22"/>
      <c r="H763" s="26"/>
      <c r="I763"/>
      <c r="J763"/>
      <c r="K763"/>
      <c r="L763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W763"/>
      <c r="AX763"/>
      <c r="AY763"/>
      <c r="AZ763"/>
    </row>
    <row r="764" spans="1:52" s="42" customFormat="1" x14ac:dyDescent="0.3">
      <c r="A764"/>
      <c r="B764"/>
      <c r="C764"/>
      <c r="D764"/>
      <c r="E764"/>
      <c r="F764" s="22"/>
      <c r="G764" s="22"/>
      <c r="H764" s="26"/>
      <c r="I764"/>
      <c r="J764"/>
      <c r="K764"/>
      <c r="L764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W764"/>
      <c r="AX764"/>
      <c r="AY764"/>
      <c r="AZ764"/>
    </row>
    <row r="765" spans="1:52" s="42" customFormat="1" x14ac:dyDescent="0.3">
      <c r="A765"/>
      <c r="B765"/>
      <c r="C765"/>
      <c r="D765"/>
      <c r="E765"/>
      <c r="F765" s="22"/>
      <c r="G765" s="22"/>
      <c r="H765" s="26"/>
      <c r="I765"/>
      <c r="J765"/>
      <c r="K765"/>
      <c r="L765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W765"/>
      <c r="AX765"/>
      <c r="AY765"/>
      <c r="AZ765"/>
    </row>
    <row r="766" spans="1:52" s="42" customFormat="1" x14ac:dyDescent="0.3">
      <c r="A766"/>
      <c r="B766"/>
      <c r="C766"/>
      <c r="D766"/>
      <c r="E766"/>
      <c r="F766" s="22"/>
      <c r="G766" s="22"/>
      <c r="H766" s="26"/>
      <c r="I766"/>
      <c r="J766"/>
      <c r="K766"/>
      <c r="L766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W766"/>
      <c r="AX766"/>
      <c r="AY766"/>
      <c r="AZ766"/>
    </row>
    <row r="767" spans="1:52" s="42" customFormat="1" x14ac:dyDescent="0.3">
      <c r="A767"/>
      <c r="B767"/>
      <c r="C767"/>
      <c r="D767"/>
      <c r="E767"/>
      <c r="F767" s="22"/>
      <c r="G767" s="22"/>
      <c r="H767" s="26"/>
      <c r="I767"/>
      <c r="J767"/>
      <c r="K767"/>
      <c r="L767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W767"/>
      <c r="AX767"/>
      <c r="AY767"/>
      <c r="AZ767"/>
    </row>
    <row r="768" spans="1:52" s="42" customFormat="1" x14ac:dyDescent="0.3">
      <c r="A768"/>
      <c r="B768"/>
      <c r="C768"/>
      <c r="D768"/>
      <c r="E768"/>
      <c r="F768" s="22"/>
      <c r="G768" s="22"/>
      <c r="H768" s="26"/>
      <c r="I768"/>
      <c r="J768"/>
      <c r="K768"/>
      <c r="L768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W768"/>
      <c r="AX768"/>
      <c r="AY768"/>
      <c r="AZ768"/>
    </row>
    <row r="769" spans="1:52" s="42" customFormat="1" x14ac:dyDescent="0.3">
      <c r="A769"/>
      <c r="B769"/>
      <c r="C769"/>
      <c r="D769"/>
      <c r="E769"/>
      <c r="F769" s="22"/>
      <c r="G769" s="22"/>
      <c r="H769" s="26"/>
      <c r="I769"/>
      <c r="J769"/>
      <c r="K769"/>
      <c r="L769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W769"/>
      <c r="AX769"/>
      <c r="AY769"/>
      <c r="AZ769"/>
    </row>
    <row r="770" spans="1:52" s="42" customFormat="1" x14ac:dyDescent="0.3">
      <c r="A770"/>
      <c r="B770"/>
      <c r="C770"/>
      <c r="D770"/>
      <c r="E770"/>
      <c r="F770" s="22"/>
      <c r="G770" s="22"/>
      <c r="H770" s="26"/>
      <c r="I770"/>
      <c r="J770"/>
      <c r="K770"/>
      <c r="L770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W770"/>
      <c r="AX770"/>
      <c r="AY770"/>
      <c r="AZ770"/>
    </row>
    <row r="771" spans="1:52" s="42" customFormat="1" x14ac:dyDescent="0.3">
      <c r="A771"/>
      <c r="B771"/>
      <c r="C771"/>
      <c r="D771"/>
      <c r="E771"/>
      <c r="F771" s="22"/>
      <c r="G771" s="22"/>
      <c r="H771" s="26"/>
      <c r="I771"/>
      <c r="J771"/>
      <c r="K771"/>
      <c r="L77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W771"/>
      <c r="AX771"/>
      <c r="AY771"/>
      <c r="AZ771"/>
    </row>
    <row r="772" spans="1:52" s="42" customFormat="1" x14ac:dyDescent="0.3">
      <c r="A772"/>
      <c r="B772"/>
      <c r="C772"/>
      <c r="D772"/>
      <c r="E772"/>
      <c r="F772" s="22"/>
      <c r="G772" s="22"/>
      <c r="H772" s="26"/>
      <c r="I772"/>
      <c r="J772"/>
      <c r="K772"/>
      <c r="L772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W772"/>
      <c r="AX772"/>
      <c r="AY772"/>
      <c r="AZ772"/>
    </row>
    <row r="773" spans="1:52" s="42" customFormat="1" x14ac:dyDescent="0.3">
      <c r="A773"/>
      <c r="B773"/>
      <c r="C773"/>
      <c r="D773"/>
      <c r="E773"/>
      <c r="F773" s="22"/>
      <c r="G773" s="22"/>
      <c r="H773" s="26"/>
      <c r="I773"/>
      <c r="J773"/>
      <c r="K773"/>
      <c r="L773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W773"/>
      <c r="AX773"/>
      <c r="AY773"/>
      <c r="AZ773"/>
    </row>
    <row r="774" spans="1:52" s="42" customFormat="1" x14ac:dyDescent="0.3">
      <c r="A774"/>
      <c r="B774"/>
      <c r="C774"/>
      <c r="D774"/>
      <c r="E774"/>
      <c r="F774" s="22"/>
      <c r="G774" s="22"/>
      <c r="H774" s="26"/>
      <c r="I774"/>
      <c r="J774"/>
      <c r="K774"/>
      <c r="L774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W774"/>
      <c r="AX774"/>
      <c r="AY774"/>
      <c r="AZ774"/>
    </row>
    <row r="775" spans="1:52" s="42" customFormat="1" x14ac:dyDescent="0.3">
      <c r="A775"/>
      <c r="B775"/>
      <c r="C775"/>
      <c r="D775"/>
      <c r="E775"/>
      <c r="F775" s="22"/>
      <c r="G775" s="22"/>
      <c r="H775" s="26"/>
      <c r="I775"/>
      <c r="J775"/>
      <c r="K775"/>
      <c r="L775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W775"/>
      <c r="AX775"/>
      <c r="AY775"/>
      <c r="AZ775"/>
    </row>
    <row r="776" spans="1:52" s="42" customFormat="1" x14ac:dyDescent="0.3">
      <c r="A776"/>
      <c r="B776"/>
      <c r="C776"/>
      <c r="D776"/>
      <c r="E776"/>
      <c r="F776" s="22"/>
      <c r="G776" s="22"/>
      <c r="H776" s="26"/>
      <c r="I776"/>
      <c r="J776"/>
      <c r="K776"/>
      <c r="L776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W776"/>
      <c r="AX776"/>
      <c r="AY776"/>
      <c r="AZ776"/>
    </row>
    <row r="777" spans="1:52" s="42" customFormat="1" x14ac:dyDescent="0.3">
      <c r="A777"/>
      <c r="B777"/>
      <c r="C777"/>
      <c r="D777"/>
      <c r="E777"/>
      <c r="F777" s="22"/>
      <c r="G777" s="22"/>
      <c r="H777" s="26"/>
      <c r="I777"/>
      <c r="J777"/>
      <c r="K777"/>
      <c r="L777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W777"/>
      <c r="AX777"/>
      <c r="AY777"/>
      <c r="AZ777"/>
    </row>
    <row r="778" spans="1:52" s="42" customFormat="1" x14ac:dyDescent="0.3">
      <c r="A778"/>
      <c r="B778"/>
      <c r="C778"/>
      <c r="D778"/>
      <c r="E778"/>
      <c r="F778" s="22"/>
      <c r="G778" s="22"/>
      <c r="H778" s="26"/>
      <c r="I778"/>
      <c r="J778"/>
      <c r="K778"/>
      <c r="L778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W778"/>
      <c r="AX778"/>
      <c r="AY778"/>
      <c r="AZ778"/>
    </row>
    <row r="779" spans="1:52" s="42" customFormat="1" x14ac:dyDescent="0.3">
      <c r="A779"/>
      <c r="B779"/>
      <c r="C779"/>
      <c r="D779"/>
      <c r="E779"/>
      <c r="F779" s="22"/>
      <c r="G779" s="22"/>
      <c r="H779" s="26"/>
      <c r="I779"/>
      <c r="J779"/>
      <c r="K779"/>
      <c r="L779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W779"/>
      <c r="AX779"/>
      <c r="AY779"/>
      <c r="AZ779"/>
    </row>
    <row r="780" spans="1:52" s="42" customFormat="1" x14ac:dyDescent="0.3">
      <c r="A780"/>
      <c r="B780"/>
      <c r="C780"/>
      <c r="D780"/>
      <c r="E780"/>
      <c r="F780" s="22"/>
      <c r="G780" s="22"/>
      <c r="H780" s="26"/>
      <c r="I780"/>
      <c r="J780"/>
      <c r="K780"/>
      <c r="L780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W780"/>
      <c r="AX780"/>
      <c r="AY780"/>
      <c r="AZ780"/>
    </row>
    <row r="781" spans="1:52" s="42" customFormat="1" x14ac:dyDescent="0.3">
      <c r="A781"/>
      <c r="B781"/>
      <c r="C781"/>
      <c r="D781"/>
      <c r="E781"/>
      <c r="F781" s="22"/>
      <c r="G781" s="22"/>
      <c r="H781" s="26"/>
      <c r="I781"/>
      <c r="J781"/>
      <c r="K781"/>
      <c r="L78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W781"/>
      <c r="AX781"/>
      <c r="AY781"/>
      <c r="AZ781"/>
    </row>
    <row r="782" spans="1:52" s="42" customFormat="1" x14ac:dyDescent="0.3">
      <c r="A782"/>
      <c r="B782"/>
      <c r="C782"/>
      <c r="D782"/>
      <c r="E782"/>
      <c r="F782" s="22"/>
      <c r="G782" s="22"/>
      <c r="H782" s="26"/>
      <c r="I782"/>
      <c r="J782"/>
      <c r="K782"/>
      <c r="L782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W782"/>
      <c r="AX782"/>
      <c r="AY782"/>
      <c r="AZ782"/>
    </row>
    <row r="783" spans="1:52" s="42" customFormat="1" x14ac:dyDescent="0.3">
      <c r="A783"/>
      <c r="B783"/>
      <c r="C783"/>
      <c r="D783"/>
      <c r="E783"/>
      <c r="F783" s="22"/>
      <c r="G783" s="22"/>
      <c r="H783" s="26"/>
      <c r="I783"/>
      <c r="J783"/>
      <c r="K783"/>
      <c r="L783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W783"/>
      <c r="AX783"/>
      <c r="AY783"/>
      <c r="AZ783"/>
    </row>
    <row r="784" spans="1:52" s="42" customFormat="1" x14ac:dyDescent="0.3">
      <c r="A784"/>
      <c r="B784"/>
      <c r="C784"/>
      <c r="D784"/>
      <c r="E784"/>
      <c r="F784" s="22"/>
      <c r="G784" s="22"/>
      <c r="H784" s="26"/>
      <c r="I784"/>
      <c r="J784"/>
      <c r="K784"/>
      <c r="L784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W784"/>
      <c r="AX784"/>
      <c r="AY784"/>
      <c r="AZ784"/>
    </row>
    <row r="785" spans="1:52" s="42" customFormat="1" x14ac:dyDescent="0.3">
      <c r="A785"/>
      <c r="B785"/>
      <c r="C785"/>
      <c r="D785"/>
      <c r="E785"/>
      <c r="F785" s="22"/>
      <c r="G785" s="22"/>
      <c r="H785" s="26"/>
      <c r="I785"/>
      <c r="J785"/>
      <c r="K785"/>
      <c r="L785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W785"/>
      <c r="AX785"/>
      <c r="AY785"/>
      <c r="AZ785"/>
    </row>
    <row r="786" spans="1:52" s="42" customFormat="1" x14ac:dyDescent="0.3">
      <c r="A786"/>
      <c r="B786"/>
      <c r="C786"/>
      <c r="D786"/>
      <c r="E786"/>
      <c r="F786" s="22"/>
      <c r="G786" s="22"/>
      <c r="H786" s="26"/>
      <c r="I786"/>
      <c r="J786"/>
      <c r="K786"/>
      <c r="L786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W786"/>
      <c r="AX786"/>
      <c r="AY786"/>
      <c r="AZ786"/>
    </row>
    <row r="787" spans="1:52" s="42" customFormat="1" x14ac:dyDescent="0.3">
      <c r="A787"/>
      <c r="B787"/>
      <c r="C787"/>
      <c r="D787"/>
      <c r="E787"/>
      <c r="F787" s="22"/>
      <c r="G787" s="22"/>
      <c r="H787" s="26"/>
      <c r="I787"/>
      <c r="J787"/>
      <c r="K787"/>
      <c r="L787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W787"/>
      <c r="AX787"/>
      <c r="AY787"/>
      <c r="AZ787"/>
    </row>
    <row r="788" spans="1:52" s="42" customFormat="1" x14ac:dyDescent="0.3">
      <c r="A788"/>
      <c r="B788"/>
      <c r="C788"/>
      <c r="D788"/>
      <c r="E788"/>
      <c r="F788" s="22"/>
      <c r="G788" s="22"/>
      <c r="H788" s="26"/>
      <c r="I788"/>
      <c r="J788"/>
      <c r="K788"/>
      <c r="L788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W788"/>
      <c r="AX788"/>
      <c r="AY788"/>
      <c r="AZ788"/>
    </row>
    <row r="789" spans="1:52" s="42" customFormat="1" x14ac:dyDescent="0.3">
      <c r="A789"/>
      <c r="B789"/>
      <c r="C789"/>
      <c r="D789"/>
      <c r="E789"/>
      <c r="F789" s="22"/>
      <c r="G789" s="22"/>
      <c r="H789" s="26"/>
      <c r="I789"/>
      <c r="J789"/>
      <c r="K789"/>
      <c r="L789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W789"/>
      <c r="AX789"/>
      <c r="AY789"/>
      <c r="AZ789"/>
    </row>
    <row r="790" spans="1:52" s="42" customFormat="1" x14ac:dyDescent="0.3">
      <c r="A790"/>
      <c r="B790"/>
      <c r="C790"/>
      <c r="D790"/>
      <c r="E790"/>
      <c r="F790" s="22"/>
      <c r="G790" s="22"/>
      <c r="H790" s="26"/>
      <c r="I790"/>
      <c r="J790"/>
      <c r="K790"/>
      <c r="L790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W790"/>
      <c r="AX790"/>
      <c r="AY790"/>
      <c r="AZ790"/>
    </row>
    <row r="791" spans="1:52" s="42" customFormat="1" x14ac:dyDescent="0.3">
      <c r="A791"/>
      <c r="B791"/>
      <c r="C791"/>
      <c r="D791"/>
      <c r="E791"/>
      <c r="F791" s="22"/>
      <c r="G791" s="22"/>
      <c r="H791" s="26"/>
      <c r="I791"/>
      <c r="J791"/>
      <c r="K791"/>
      <c r="L79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W791"/>
      <c r="AX791"/>
      <c r="AY791"/>
      <c r="AZ791"/>
    </row>
    <row r="792" spans="1:52" s="42" customFormat="1" x14ac:dyDescent="0.3">
      <c r="A792"/>
      <c r="B792"/>
      <c r="C792"/>
      <c r="D792"/>
      <c r="E792"/>
      <c r="F792" s="22"/>
      <c r="G792" s="22"/>
      <c r="H792" s="26"/>
      <c r="I792"/>
      <c r="J792"/>
      <c r="K792"/>
      <c r="L792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W792"/>
      <c r="AX792"/>
      <c r="AY792"/>
      <c r="AZ792"/>
    </row>
    <row r="793" spans="1:52" s="42" customFormat="1" x14ac:dyDescent="0.3">
      <c r="A793"/>
      <c r="B793"/>
      <c r="C793"/>
      <c r="D793"/>
      <c r="E793"/>
      <c r="F793" s="22"/>
      <c r="G793" s="22"/>
      <c r="H793" s="26"/>
      <c r="I793"/>
      <c r="J793"/>
      <c r="K793"/>
      <c r="L793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W793"/>
      <c r="AX793"/>
      <c r="AY793"/>
      <c r="AZ793"/>
    </row>
    <row r="794" spans="1:52" s="42" customFormat="1" x14ac:dyDescent="0.3">
      <c r="A794"/>
      <c r="B794"/>
      <c r="C794"/>
      <c r="D794"/>
      <c r="E794"/>
      <c r="F794" s="22"/>
      <c r="G794" s="22"/>
      <c r="H794" s="26"/>
      <c r="I794"/>
      <c r="J794"/>
      <c r="K794"/>
      <c r="L794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W794"/>
      <c r="AX794"/>
      <c r="AY794"/>
      <c r="AZ794"/>
    </row>
    <row r="795" spans="1:52" s="42" customFormat="1" x14ac:dyDescent="0.3">
      <c r="A795"/>
      <c r="B795"/>
      <c r="C795"/>
      <c r="D795"/>
      <c r="E795"/>
      <c r="F795" s="22"/>
      <c r="G795" s="22"/>
      <c r="H795" s="26"/>
      <c r="I795"/>
      <c r="J795"/>
      <c r="K795"/>
      <c r="L795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W795"/>
      <c r="AX795"/>
      <c r="AY795"/>
      <c r="AZ795"/>
    </row>
    <row r="796" spans="1:52" s="42" customFormat="1" x14ac:dyDescent="0.3">
      <c r="A796"/>
      <c r="B796"/>
      <c r="C796"/>
      <c r="D796"/>
      <c r="E796"/>
      <c r="F796" s="22"/>
      <c r="G796" s="22"/>
      <c r="H796" s="26"/>
      <c r="I796"/>
      <c r="J796"/>
      <c r="K796"/>
      <c r="L796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W796"/>
      <c r="AX796"/>
      <c r="AY796"/>
      <c r="AZ796"/>
    </row>
    <row r="797" spans="1:52" s="42" customFormat="1" x14ac:dyDescent="0.3">
      <c r="A797"/>
      <c r="B797"/>
      <c r="C797"/>
      <c r="D797"/>
      <c r="E797"/>
      <c r="F797" s="22"/>
      <c r="G797" s="22"/>
      <c r="H797" s="26"/>
      <c r="I797"/>
      <c r="J797"/>
      <c r="K797"/>
      <c r="L797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W797"/>
      <c r="AX797"/>
      <c r="AY797"/>
      <c r="AZ797"/>
    </row>
    <row r="798" spans="1:52" s="42" customFormat="1" x14ac:dyDescent="0.3">
      <c r="A798"/>
      <c r="B798"/>
      <c r="C798"/>
      <c r="D798"/>
      <c r="E798"/>
      <c r="F798" s="22"/>
      <c r="G798" s="22"/>
      <c r="H798" s="26"/>
      <c r="I798"/>
      <c r="J798"/>
      <c r="K798"/>
      <c r="L798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W798"/>
      <c r="AX798"/>
      <c r="AY798"/>
      <c r="AZ798"/>
    </row>
    <row r="799" spans="1:52" s="42" customFormat="1" x14ac:dyDescent="0.3">
      <c r="A799"/>
      <c r="B799"/>
      <c r="C799"/>
      <c r="D799"/>
      <c r="E799"/>
      <c r="F799" s="22"/>
      <c r="G799" s="22"/>
      <c r="H799" s="26"/>
      <c r="I799"/>
      <c r="J799"/>
      <c r="K799"/>
      <c r="L799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W799"/>
      <c r="AX799"/>
      <c r="AY799"/>
      <c r="AZ799"/>
    </row>
    <row r="800" spans="1:52" s="42" customFormat="1" x14ac:dyDescent="0.3">
      <c r="A800"/>
      <c r="B800"/>
      <c r="C800"/>
      <c r="D800"/>
      <c r="E800"/>
      <c r="F800" s="22"/>
      <c r="G800" s="22"/>
      <c r="H800" s="26"/>
      <c r="I800"/>
      <c r="J800"/>
      <c r="K800"/>
      <c r="L800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W800"/>
      <c r="AX800"/>
      <c r="AY800"/>
      <c r="AZ800"/>
    </row>
    <row r="801" spans="1:52" s="42" customFormat="1" x14ac:dyDescent="0.3">
      <c r="A801"/>
      <c r="B801"/>
      <c r="C801"/>
      <c r="D801"/>
      <c r="E801"/>
      <c r="F801" s="22"/>
      <c r="G801" s="22"/>
      <c r="H801" s="26"/>
      <c r="I801"/>
      <c r="J801"/>
      <c r="K801"/>
      <c r="L80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W801"/>
      <c r="AX801"/>
      <c r="AY801"/>
      <c r="AZ801"/>
    </row>
    <row r="802" spans="1:52" s="42" customFormat="1" x14ac:dyDescent="0.3">
      <c r="A802"/>
      <c r="B802"/>
      <c r="C802"/>
      <c r="D802"/>
      <c r="E802"/>
      <c r="F802" s="22"/>
      <c r="G802" s="22"/>
      <c r="H802" s="26"/>
      <c r="I802"/>
      <c r="J802"/>
      <c r="K802"/>
      <c r="L802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W802"/>
      <c r="AX802"/>
      <c r="AY802"/>
      <c r="AZ802"/>
    </row>
    <row r="803" spans="1:52" s="42" customFormat="1" x14ac:dyDescent="0.3">
      <c r="A803"/>
      <c r="B803"/>
      <c r="C803"/>
      <c r="D803"/>
      <c r="E803"/>
      <c r="F803" s="22"/>
      <c r="G803" s="22"/>
      <c r="H803" s="26"/>
      <c r="I803"/>
      <c r="J803"/>
      <c r="K803"/>
      <c r="L803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W803"/>
      <c r="AX803"/>
      <c r="AY803"/>
      <c r="AZ803"/>
    </row>
    <row r="804" spans="1:52" s="42" customFormat="1" x14ac:dyDescent="0.3">
      <c r="A804"/>
      <c r="B804"/>
      <c r="C804"/>
      <c r="D804"/>
      <c r="E804"/>
      <c r="F804" s="22"/>
      <c r="G804" s="22"/>
      <c r="H804" s="26"/>
      <c r="I804"/>
      <c r="J804"/>
      <c r="K804"/>
      <c r="L804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W804"/>
      <c r="AX804"/>
      <c r="AY804"/>
      <c r="AZ804"/>
    </row>
    <row r="805" spans="1:52" s="42" customFormat="1" x14ac:dyDescent="0.3">
      <c r="A805"/>
      <c r="B805"/>
      <c r="C805"/>
      <c r="D805"/>
      <c r="E805"/>
      <c r="F805" s="22"/>
      <c r="G805" s="22"/>
      <c r="H805" s="26"/>
      <c r="I805"/>
      <c r="J805"/>
      <c r="K805"/>
      <c r="L805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W805"/>
      <c r="AX805"/>
      <c r="AY805"/>
      <c r="AZ805"/>
    </row>
    <row r="806" spans="1:52" s="42" customFormat="1" x14ac:dyDescent="0.3">
      <c r="A806"/>
      <c r="B806"/>
      <c r="C806"/>
      <c r="D806"/>
      <c r="E806"/>
      <c r="F806" s="22"/>
      <c r="G806" s="22"/>
      <c r="H806" s="26"/>
      <c r="I806"/>
      <c r="J806"/>
      <c r="K806"/>
      <c r="L806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W806"/>
      <c r="AX806"/>
      <c r="AY806"/>
      <c r="AZ806"/>
    </row>
    <row r="807" spans="1:52" s="42" customFormat="1" x14ac:dyDescent="0.3">
      <c r="A807"/>
      <c r="B807"/>
      <c r="C807"/>
      <c r="D807"/>
      <c r="E807"/>
      <c r="F807" s="22"/>
      <c r="G807" s="22"/>
      <c r="H807" s="26"/>
      <c r="I807"/>
      <c r="J807"/>
      <c r="K807"/>
      <c r="L807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W807"/>
      <c r="AX807"/>
      <c r="AY807"/>
      <c r="AZ807"/>
    </row>
    <row r="808" spans="1:52" s="42" customFormat="1" x14ac:dyDescent="0.3">
      <c r="A808"/>
      <c r="B808"/>
      <c r="C808"/>
      <c r="D808"/>
      <c r="E808"/>
      <c r="F808" s="22"/>
      <c r="G808" s="22"/>
      <c r="H808" s="26"/>
      <c r="I808"/>
      <c r="J808"/>
      <c r="K808"/>
      <c r="L808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W808"/>
      <c r="AX808"/>
      <c r="AY808"/>
      <c r="AZ808"/>
    </row>
    <row r="809" spans="1:52" s="42" customFormat="1" x14ac:dyDescent="0.3">
      <c r="A809"/>
      <c r="B809"/>
      <c r="C809"/>
      <c r="D809"/>
      <c r="E809"/>
      <c r="F809" s="22"/>
      <c r="G809" s="22"/>
      <c r="H809" s="26"/>
      <c r="I809"/>
      <c r="J809"/>
      <c r="K809"/>
      <c r="L809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W809"/>
      <c r="AX809"/>
      <c r="AY809"/>
      <c r="AZ809"/>
    </row>
    <row r="810" spans="1:52" s="42" customFormat="1" x14ac:dyDescent="0.3">
      <c r="A810"/>
      <c r="B810"/>
      <c r="C810"/>
      <c r="D810"/>
      <c r="E810"/>
      <c r="F810" s="22"/>
      <c r="G810" s="22"/>
      <c r="H810" s="26"/>
      <c r="I810"/>
      <c r="J810"/>
      <c r="K810"/>
      <c r="L810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W810"/>
      <c r="AX810"/>
      <c r="AY810"/>
      <c r="AZ810"/>
    </row>
    <row r="811" spans="1:52" s="42" customFormat="1" x14ac:dyDescent="0.3">
      <c r="A811"/>
      <c r="B811"/>
      <c r="C811"/>
      <c r="D811"/>
      <c r="E811"/>
      <c r="F811" s="22"/>
      <c r="G811" s="22"/>
      <c r="H811" s="26"/>
      <c r="I811"/>
      <c r="J811"/>
      <c r="K811"/>
      <c r="L81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W811"/>
      <c r="AX811"/>
      <c r="AY811"/>
      <c r="AZ811"/>
    </row>
    <row r="812" spans="1:52" s="42" customFormat="1" x14ac:dyDescent="0.3">
      <c r="A812"/>
      <c r="B812"/>
      <c r="C812"/>
      <c r="D812"/>
      <c r="E812"/>
      <c r="F812" s="22"/>
      <c r="G812" s="22"/>
      <c r="H812" s="26"/>
      <c r="I812"/>
      <c r="J812"/>
      <c r="K812"/>
      <c r="L812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W812"/>
      <c r="AX812"/>
      <c r="AY812"/>
      <c r="AZ812"/>
    </row>
    <row r="813" spans="1:52" s="42" customFormat="1" x14ac:dyDescent="0.3">
      <c r="A813"/>
      <c r="B813"/>
      <c r="C813"/>
      <c r="D813"/>
      <c r="E813"/>
      <c r="F813" s="22"/>
      <c r="G813" s="22"/>
      <c r="H813" s="26"/>
      <c r="I813"/>
      <c r="J813"/>
      <c r="K813"/>
      <c r="L813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W813"/>
      <c r="AX813"/>
      <c r="AY813"/>
      <c r="AZ813"/>
    </row>
    <row r="814" spans="1:52" s="42" customFormat="1" x14ac:dyDescent="0.3">
      <c r="A814"/>
      <c r="B814"/>
      <c r="C814"/>
      <c r="D814"/>
      <c r="E814"/>
      <c r="F814" s="22"/>
      <c r="G814" s="22"/>
      <c r="H814" s="26"/>
      <c r="I814"/>
      <c r="J814"/>
      <c r="K814"/>
      <c r="L814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W814"/>
      <c r="AX814"/>
      <c r="AY814"/>
      <c r="AZ814"/>
    </row>
    <row r="815" spans="1:52" s="42" customFormat="1" x14ac:dyDescent="0.3">
      <c r="A815"/>
      <c r="B815"/>
      <c r="C815"/>
      <c r="D815"/>
      <c r="E815"/>
      <c r="F815" s="22"/>
      <c r="G815" s="22"/>
      <c r="H815" s="26"/>
      <c r="I815"/>
      <c r="J815"/>
      <c r="K815"/>
      <c r="L815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W815"/>
      <c r="AX815"/>
      <c r="AY815"/>
      <c r="AZ815"/>
    </row>
    <row r="816" spans="1:52" s="42" customFormat="1" x14ac:dyDescent="0.3">
      <c r="A816"/>
      <c r="B816"/>
      <c r="C816"/>
      <c r="D816"/>
      <c r="E816"/>
      <c r="F816" s="22"/>
      <c r="G816" s="22"/>
      <c r="H816" s="26"/>
      <c r="I816"/>
      <c r="J816"/>
      <c r="K816"/>
      <c r="L816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W816"/>
      <c r="AX816"/>
      <c r="AY816"/>
      <c r="AZ816"/>
    </row>
    <row r="817" spans="1:52" s="42" customFormat="1" x14ac:dyDescent="0.3">
      <c r="A817"/>
      <c r="B817"/>
      <c r="C817"/>
      <c r="D817"/>
      <c r="E817"/>
      <c r="F817" s="22"/>
      <c r="G817" s="22"/>
      <c r="H817" s="26"/>
      <c r="I817"/>
      <c r="J817"/>
      <c r="K817"/>
      <c r="L817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W817"/>
      <c r="AX817"/>
      <c r="AY817"/>
      <c r="AZ817"/>
    </row>
    <row r="818" spans="1:52" s="42" customFormat="1" x14ac:dyDescent="0.3">
      <c r="A818"/>
      <c r="B818"/>
      <c r="C818"/>
      <c r="D818"/>
      <c r="E818"/>
      <c r="F818" s="22"/>
      <c r="G818" s="22"/>
      <c r="H818" s="26"/>
      <c r="I818"/>
      <c r="J818"/>
      <c r="K818"/>
      <c r="L818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W818"/>
      <c r="AX818"/>
      <c r="AY818"/>
      <c r="AZ818"/>
    </row>
    <row r="819" spans="1:52" s="42" customFormat="1" x14ac:dyDescent="0.3">
      <c r="A819"/>
      <c r="B819"/>
      <c r="C819"/>
      <c r="D819"/>
      <c r="E819"/>
      <c r="F819" s="22"/>
      <c r="G819" s="22"/>
      <c r="H819" s="26"/>
      <c r="I819"/>
      <c r="J819"/>
      <c r="K819"/>
      <c r="L819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W819"/>
      <c r="AX819"/>
      <c r="AY819"/>
      <c r="AZ819"/>
    </row>
    <row r="820" spans="1:52" s="42" customFormat="1" x14ac:dyDescent="0.3">
      <c r="A820"/>
      <c r="B820"/>
      <c r="C820"/>
      <c r="D820"/>
      <c r="E820"/>
      <c r="F820" s="22"/>
      <c r="G820" s="22"/>
      <c r="H820" s="26"/>
      <c r="I820"/>
      <c r="J820"/>
      <c r="K820"/>
      <c r="L820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W820"/>
      <c r="AX820"/>
      <c r="AY820"/>
      <c r="AZ820"/>
    </row>
    <row r="821" spans="1:52" s="42" customFormat="1" x14ac:dyDescent="0.3">
      <c r="A821"/>
      <c r="B821"/>
      <c r="C821"/>
      <c r="D821"/>
      <c r="E821"/>
      <c r="F821" s="22"/>
      <c r="G821" s="22"/>
      <c r="H821" s="26"/>
      <c r="I821"/>
      <c r="J821"/>
      <c r="K821"/>
      <c r="L82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W821"/>
      <c r="AX821"/>
      <c r="AY821"/>
      <c r="AZ821"/>
    </row>
    <row r="822" spans="1:52" s="42" customFormat="1" x14ac:dyDescent="0.3">
      <c r="A822"/>
      <c r="B822"/>
      <c r="C822"/>
      <c r="D822"/>
      <c r="E822"/>
      <c r="F822" s="22"/>
      <c r="G822" s="22"/>
      <c r="H822" s="26"/>
      <c r="I822"/>
      <c r="J822"/>
      <c r="K822"/>
      <c r="L822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W822"/>
      <c r="AX822"/>
      <c r="AY822"/>
      <c r="AZ822"/>
    </row>
    <row r="823" spans="1:52" s="42" customFormat="1" x14ac:dyDescent="0.3">
      <c r="A823"/>
      <c r="B823"/>
      <c r="C823"/>
      <c r="D823"/>
      <c r="E823"/>
      <c r="F823" s="22"/>
      <c r="G823" s="22"/>
      <c r="H823" s="26"/>
      <c r="I823"/>
      <c r="J823"/>
      <c r="K823"/>
      <c r="L823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W823"/>
      <c r="AX823"/>
      <c r="AY823"/>
      <c r="AZ823"/>
    </row>
    <row r="824" spans="1:52" s="42" customFormat="1" x14ac:dyDescent="0.3">
      <c r="A824"/>
      <c r="B824"/>
      <c r="C824"/>
      <c r="D824"/>
      <c r="E824"/>
      <c r="F824" s="22"/>
      <c r="G824" s="22"/>
      <c r="H824" s="26"/>
      <c r="I824"/>
      <c r="J824"/>
      <c r="K824"/>
      <c r="L824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W824"/>
      <c r="AX824"/>
      <c r="AY824"/>
      <c r="AZ824"/>
    </row>
    <row r="825" spans="1:52" s="42" customFormat="1" x14ac:dyDescent="0.3">
      <c r="A825"/>
      <c r="B825"/>
      <c r="C825"/>
      <c r="D825"/>
      <c r="E825"/>
      <c r="F825" s="22"/>
      <c r="G825" s="22"/>
      <c r="H825" s="26"/>
      <c r="I825"/>
      <c r="J825"/>
      <c r="K825"/>
      <c r="L825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W825"/>
      <c r="AX825"/>
      <c r="AY825"/>
      <c r="AZ825"/>
    </row>
    <row r="826" spans="1:52" s="42" customFormat="1" x14ac:dyDescent="0.3">
      <c r="A826"/>
      <c r="B826"/>
      <c r="C826"/>
      <c r="D826"/>
      <c r="E826"/>
      <c r="F826" s="22"/>
      <c r="G826" s="22"/>
      <c r="H826" s="26"/>
      <c r="I826"/>
      <c r="J826"/>
      <c r="K826"/>
      <c r="L826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W826"/>
      <c r="AX826"/>
      <c r="AY826"/>
      <c r="AZ826"/>
    </row>
    <row r="827" spans="1:52" s="42" customFormat="1" x14ac:dyDescent="0.3">
      <c r="A827"/>
      <c r="B827"/>
      <c r="C827"/>
      <c r="D827"/>
      <c r="E827"/>
      <c r="F827" s="22"/>
      <c r="G827" s="22"/>
      <c r="H827" s="26"/>
      <c r="I827"/>
      <c r="J827"/>
      <c r="K827"/>
      <c r="L827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W827"/>
      <c r="AX827"/>
      <c r="AY827"/>
      <c r="AZ827"/>
    </row>
    <row r="828" spans="1:52" s="42" customFormat="1" x14ac:dyDescent="0.3">
      <c r="A828"/>
      <c r="B828"/>
      <c r="C828"/>
      <c r="D828"/>
      <c r="E828"/>
      <c r="F828" s="22"/>
      <c r="G828" s="22"/>
      <c r="H828" s="26"/>
      <c r="I828"/>
      <c r="J828"/>
      <c r="K828"/>
      <c r="L828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W828"/>
      <c r="AX828"/>
      <c r="AY828"/>
      <c r="AZ828"/>
    </row>
    <row r="829" spans="1:52" s="42" customFormat="1" x14ac:dyDescent="0.3">
      <c r="A829"/>
      <c r="B829"/>
      <c r="C829"/>
      <c r="D829"/>
      <c r="E829"/>
      <c r="F829" s="22"/>
      <c r="G829" s="22"/>
      <c r="H829" s="26"/>
      <c r="I829"/>
      <c r="J829"/>
      <c r="K829"/>
      <c r="L829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W829"/>
      <c r="AX829"/>
      <c r="AY829"/>
      <c r="AZ829"/>
    </row>
    <row r="830" spans="1:52" s="42" customFormat="1" x14ac:dyDescent="0.3">
      <c r="A830"/>
      <c r="B830"/>
      <c r="C830"/>
      <c r="D830"/>
      <c r="E830"/>
      <c r="F830" s="22"/>
      <c r="G830" s="22"/>
      <c r="H830" s="26"/>
      <c r="I830"/>
      <c r="J830"/>
      <c r="K830"/>
      <c r="L830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W830"/>
      <c r="AX830"/>
      <c r="AY830"/>
      <c r="AZ830"/>
    </row>
    <row r="831" spans="1:52" s="42" customFormat="1" x14ac:dyDescent="0.3">
      <c r="A831"/>
      <c r="B831"/>
      <c r="C831"/>
      <c r="D831"/>
      <c r="E831"/>
      <c r="F831" s="22"/>
      <c r="G831" s="22"/>
      <c r="H831" s="26"/>
      <c r="I831"/>
      <c r="J831"/>
      <c r="K831"/>
      <c r="L8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W831"/>
      <c r="AX831"/>
      <c r="AY831"/>
      <c r="AZ831"/>
    </row>
    <row r="832" spans="1:52" s="42" customFormat="1" x14ac:dyDescent="0.3">
      <c r="A832"/>
      <c r="B832"/>
      <c r="C832"/>
      <c r="D832"/>
      <c r="E832"/>
      <c r="F832" s="22"/>
      <c r="G832" s="22"/>
      <c r="H832" s="26"/>
      <c r="I832"/>
      <c r="J832"/>
      <c r="K832"/>
      <c r="L832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W832"/>
      <c r="AX832"/>
      <c r="AY832"/>
      <c r="AZ832"/>
    </row>
    <row r="833" spans="1:52" s="42" customFormat="1" x14ac:dyDescent="0.3">
      <c r="A833"/>
      <c r="B833"/>
      <c r="C833"/>
      <c r="D833"/>
      <c r="E833"/>
      <c r="F833" s="22"/>
      <c r="G833" s="22"/>
      <c r="H833" s="26"/>
      <c r="I833"/>
      <c r="J833"/>
      <c r="K833"/>
      <c r="L833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W833"/>
      <c r="AX833"/>
      <c r="AY833"/>
      <c r="AZ833"/>
    </row>
    <row r="834" spans="1:52" s="42" customFormat="1" x14ac:dyDescent="0.3">
      <c r="A834"/>
      <c r="B834"/>
      <c r="C834"/>
      <c r="D834"/>
      <c r="E834"/>
      <c r="F834" s="22"/>
      <c r="G834" s="22"/>
      <c r="H834" s="26"/>
      <c r="I834"/>
      <c r="J834"/>
      <c r="K834"/>
      <c r="L834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W834"/>
      <c r="AX834"/>
      <c r="AY834"/>
      <c r="AZ834"/>
    </row>
    <row r="835" spans="1:52" s="42" customFormat="1" x14ac:dyDescent="0.3">
      <c r="A835"/>
      <c r="B835"/>
      <c r="C835"/>
      <c r="D835"/>
      <c r="E835"/>
      <c r="F835" s="22"/>
      <c r="G835" s="22"/>
      <c r="H835" s="26"/>
      <c r="I835"/>
      <c r="J835"/>
      <c r="K835"/>
      <c r="L835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W835"/>
      <c r="AX835"/>
      <c r="AY835"/>
      <c r="AZ835"/>
    </row>
    <row r="836" spans="1:52" s="42" customFormat="1" x14ac:dyDescent="0.3">
      <c r="A836"/>
      <c r="B836"/>
      <c r="C836"/>
      <c r="D836"/>
      <c r="E836"/>
      <c r="F836" s="22"/>
      <c r="G836" s="22"/>
      <c r="H836" s="26"/>
      <c r="I836"/>
      <c r="J836"/>
      <c r="K836"/>
      <c r="L836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W836"/>
      <c r="AX836"/>
      <c r="AY836"/>
      <c r="AZ836"/>
    </row>
    <row r="837" spans="1:52" s="42" customFormat="1" x14ac:dyDescent="0.3">
      <c r="A837"/>
      <c r="B837"/>
      <c r="C837"/>
      <c r="D837"/>
      <c r="E837"/>
      <c r="F837" s="22"/>
      <c r="G837" s="22"/>
      <c r="H837" s="26"/>
      <c r="I837"/>
      <c r="J837"/>
      <c r="K837"/>
      <c r="L837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W837"/>
      <c r="AX837"/>
      <c r="AY837"/>
      <c r="AZ837"/>
    </row>
    <row r="838" spans="1:52" s="42" customFormat="1" x14ac:dyDescent="0.3">
      <c r="A838"/>
      <c r="B838"/>
      <c r="C838"/>
      <c r="D838"/>
      <c r="E838"/>
      <c r="F838" s="22"/>
      <c r="G838" s="22"/>
      <c r="H838" s="26"/>
      <c r="I838"/>
      <c r="J838"/>
      <c r="K838"/>
      <c r="L838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W838"/>
      <c r="AX838"/>
      <c r="AY838"/>
      <c r="AZ838"/>
    </row>
    <row r="839" spans="1:52" s="42" customFormat="1" x14ac:dyDescent="0.3">
      <c r="A839"/>
      <c r="B839"/>
      <c r="C839"/>
      <c r="D839"/>
      <c r="E839"/>
      <c r="F839" s="22"/>
      <c r="G839" s="22"/>
      <c r="H839" s="26"/>
      <c r="I839"/>
      <c r="J839"/>
      <c r="K839"/>
      <c r="L839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W839"/>
      <c r="AX839"/>
      <c r="AY839"/>
      <c r="AZ839"/>
    </row>
    <row r="840" spans="1:52" s="42" customFormat="1" x14ac:dyDescent="0.3">
      <c r="A840"/>
      <c r="B840"/>
      <c r="C840"/>
      <c r="D840"/>
      <c r="E840"/>
      <c r="F840" s="22"/>
      <c r="G840" s="22"/>
      <c r="H840" s="26"/>
      <c r="I840"/>
      <c r="J840"/>
      <c r="K840"/>
      <c r="L840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W840"/>
      <c r="AX840"/>
      <c r="AY840"/>
      <c r="AZ840"/>
    </row>
    <row r="841" spans="1:52" s="42" customFormat="1" x14ac:dyDescent="0.3">
      <c r="A841"/>
      <c r="B841"/>
      <c r="C841"/>
      <c r="D841"/>
      <c r="E841"/>
      <c r="F841" s="22"/>
      <c r="G841" s="22"/>
      <c r="H841" s="26"/>
      <c r="I841"/>
      <c r="J841"/>
      <c r="K841"/>
      <c r="L84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W841"/>
      <c r="AX841"/>
      <c r="AY841"/>
      <c r="AZ841"/>
    </row>
    <row r="842" spans="1:52" s="42" customFormat="1" x14ac:dyDescent="0.3">
      <c r="A842"/>
      <c r="B842"/>
      <c r="C842"/>
      <c r="D842"/>
      <c r="E842"/>
      <c r="F842" s="22"/>
      <c r="G842" s="22"/>
      <c r="H842" s="26"/>
      <c r="I842"/>
      <c r="J842"/>
      <c r="K842"/>
      <c r="L842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W842"/>
      <c r="AX842"/>
      <c r="AY842"/>
      <c r="AZ842"/>
    </row>
    <row r="843" spans="1:52" s="42" customFormat="1" x14ac:dyDescent="0.3">
      <c r="A843"/>
      <c r="B843"/>
      <c r="C843"/>
      <c r="D843"/>
      <c r="E843"/>
      <c r="F843" s="22"/>
      <c r="G843" s="22"/>
      <c r="H843" s="26"/>
      <c r="I843"/>
      <c r="J843"/>
      <c r="K843"/>
      <c r="L843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W843"/>
      <c r="AX843"/>
      <c r="AY843"/>
      <c r="AZ843"/>
    </row>
    <row r="844" spans="1:52" s="42" customFormat="1" x14ac:dyDescent="0.3">
      <c r="A844"/>
      <c r="B844"/>
      <c r="C844"/>
      <c r="D844"/>
      <c r="E844"/>
      <c r="F844" s="22"/>
      <c r="G844" s="22"/>
      <c r="H844" s="26"/>
      <c r="I844"/>
      <c r="J844"/>
      <c r="K844"/>
      <c r="L844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W844"/>
      <c r="AX844"/>
      <c r="AY844"/>
      <c r="AZ844"/>
    </row>
    <row r="845" spans="1:52" s="42" customFormat="1" x14ac:dyDescent="0.3">
      <c r="A845"/>
      <c r="B845"/>
      <c r="C845"/>
      <c r="D845"/>
      <c r="E845"/>
      <c r="F845" s="22"/>
      <c r="G845" s="22"/>
      <c r="H845" s="26"/>
      <c r="I845"/>
      <c r="J845"/>
      <c r="K845"/>
      <c r="L845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W845"/>
      <c r="AX845"/>
      <c r="AY845"/>
      <c r="AZ845"/>
    </row>
    <row r="846" spans="1:52" s="42" customFormat="1" x14ac:dyDescent="0.3">
      <c r="A846"/>
      <c r="B846"/>
      <c r="C846"/>
      <c r="D846"/>
      <c r="E846"/>
      <c r="F846" s="22"/>
      <c r="G846" s="22"/>
      <c r="H846" s="26"/>
      <c r="I846"/>
      <c r="J846"/>
      <c r="K846"/>
      <c r="L846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W846"/>
      <c r="AX846"/>
      <c r="AY846"/>
      <c r="AZ846"/>
    </row>
    <row r="847" spans="1:52" s="42" customFormat="1" x14ac:dyDescent="0.3">
      <c r="A847"/>
      <c r="B847"/>
      <c r="C847"/>
      <c r="D847"/>
      <c r="E847"/>
      <c r="F847" s="22"/>
      <c r="G847" s="22"/>
      <c r="H847" s="26"/>
      <c r="I847"/>
      <c r="J847"/>
      <c r="K847"/>
      <c r="L847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W847"/>
      <c r="AX847"/>
      <c r="AY847"/>
      <c r="AZ847"/>
    </row>
    <row r="848" spans="1:52" s="42" customFormat="1" x14ac:dyDescent="0.3">
      <c r="A848"/>
      <c r="B848"/>
      <c r="C848"/>
      <c r="D848"/>
      <c r="E848"/>
      <c r="F848" s="22"/>
      <c r="G848" s="22"/>
      <c r="H848" s="26"/>
      <c r="I848"/>
      <c r="J848"/>
      <c r="K848"/>
      <c r="L848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W848"/>
      <c r="AX848"/>
      <c r="AY848"/>
      <c r="AZ848"/>
    </row>
    <row r="849" spans="1:52" s="42" customFormat="1" x14ac:dyDescent="0.3">
      <c r="A849"/>
      <c r="B849"/>
      <c r="C849"/>
      <c r="D849"/>
      <c r="E849"/>
      <c r="F849" s="22"/>
      <c r="G849" s="22"/>
      <c r="H849" s="26"/>
      <c r="I849"/>
      <c r="J849"/>
      <c r="K849"/>
      <c r="L849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W849"/>
      <c r="AX849"/>
      <c r="AY849"/>
      <c r="AZ849"/>
    </row>
    <row r="850" spans="1:52" s="42" customFormat="1" x14ac:dyDescent="0.3">
      <c r="A850"/>
      <c r="B850"/>
      <c r="C850"/>
      <c r="D850"/>
      <c r="E850"/>
      <c r="F850" s="22"/>
      <c r="G850" s="22"/>
      <c r="H850" s="26"/>
      <c r="I850"/>
      <c r="J850"/>
      <c r="K850"/>
      <c r="L850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W850"/>
      <c r="AX850"/>
      <c r="AY850"/>
      <c r="AZ850"/>
    </row>
    <row r="851" spans="1:52" s="42" customFormat="1" x14ac:dyDescent="0.3">
      <c r="A851"/>
      <c r="B851"/>
      <c r="C851"/>
      <c r="D851"/>
      <c r="E851"/>
      <c r="F851" s="22"/>
      <c r="G851" s="22"/>
      <c r="H851" s="26"/>
      <c r="I851"/>
      <c r="J851"/>
      <c r="K851"/>
      <c r="L85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W851"/>
      <c r="AX851"/>
      <c r="AY851"/>
      <c r="AZ851"/>
    </row>
    <row r="852" spans="1:52" s="42" customFormat="1" x14ac:dyDescent="0.3">
      <c r="A852"/>
      <c r="B852"/>
      <c r="C852"/>
      <c r="D852"/>
      <c r="E852"/>
      <c r="F852" s="22"/>
      <c r="G852" s="22"/>
      <c r="H852" s="26"/>
      <c r="I852"/>
      <c r="J852"/>
      <c r="K852"/>
      <c r="L852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W852"/>
      <c r="AX852"/>
      <c r="AY852"/>
      <c r="AZ852"/>
    </row>
    <row r="853" spans="1:52" s="42" customFormat="1" x14ac:dyDescent="0.3">
      <c r="A853"/>
      <c r="B853"/>
      <c r="C853"/>
      <c r="D853"/>
      <c r="E853"/>
      <c r="F853" s="22"/>
      <c r="G853" s="22"/>
      <c r="H853" s="26"/>
      <c r="I853"/>
      <c r="J853"/>
      <c r="K853"/>
      <c r="L853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W853"/>
      <c r="AX853"/>
      <c r="AY853"/>
      <c r="AZ853"/>
    </row>
    <row r="854" spans="1:52" s="42" customFormat="1" x14ac:dyDescent="0.3">
      <c r="A854"/>
      <c r="B854"/>
      <c r="C854"/>
      <c r="D854"/>
      <c r="E854"/>
      <c r="F854" s="22"/>
      <c r="G854" s="22"/>
      <c r="H854" s="26"/>
      <c r="I854"/>
      <c r="J854"/>
      <c r="K854"/>
      <c r="L854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W854"/>
      <c r="AX854"/>
      <c r="AY854"/>
      <c r="AZ854"/>
    </row>
    <row r="855" spans="1:52" s="42" customFormat="1" x14ac:dyDescent="0.3">
      <c r="A855"/>
      <c r="B855"/>
      <c r="C855"/>
      <c r="D855"/>
      <c r="E855"/>
      <c r="F855" s="22"/>
      <c r="G855" s="22"/>
      <c r="H855" s="26"/>
      <c r="I855"/>
      <c r="J855"/>
      <c r="K855"/>
      <c r="L855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W855"/>
      <c r="AX855"/>
      <c r="AY855"/>
      <c r="AZ855"/>
    </row>
    <row r="856" spans="1:52" s="42" customFormat="1" x14ac:dyDescent="0.3">
      <c r="A856"/>
      <c r="B856"/>
      <c r="C856"/>
      <c r="D856"/>
      <c r="E856"/>
      <c r="F856" s="22"/>
      <c r="G856" s="22"/>
      <c r="H856" s="26"/>
      <c r="I856"/>
      <c r="J856"/>
      <c r="K856"/>
      <c r="L856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W856"/>
      <c r="AX856"/>
      <c r="AY856"/>
      <c r="AZ856"/>
    </row>
    <row r="857" spans="1:52" s="42" customFormat="1" x14ac:dyDescent="0.3">
      <c r="A857"/>
      <c r="B857"/>
      <c r="C857"/>
      <c r="D857"/>
      <c r="E857"/>
      <c r="F857" s="22"/>
      <c r="G857" s="22"/>
      <c r="H857" s="26"/>
      <c r="I857"/>
      <c r="J857"/>
      <c r="K857"/>
      <c r="L857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W857"/>
      <c r="AX857"/>
      <c r="AY857"/>
      <c r="AZ857"/>
    </row>
    <row r="858" spans="1:52" s="42" customFormat="1" x14ac:dyDescent="0.3">
      <c r="A858"/>
      <c r="B858"/>
      <c r="C858"/>
      <c r="D858"/>
      <c r="E858"/>
      <c r="F858" s="22"/>
      <c r="G858" s="22"/>
      <c r="H858" s="26"/>
      <c r="I858"/>
      <c r="J858"/>
      <c r="K858"/>
      <c r="L858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W858"/>
      <c r="AX858"/>
      <c r="AY858"/>
      <c r="AZ858"/>
    </row>
    <row r="859" spans="1:52" s="42" customFormat="1" x14ac:dyDescent="0.3">
      <c r="A859"/>
      <c r="B859"/>
      <c r="C859"/>
      <c r="D859"/>
      <c r="E859"/>
      <c r="F859" s="22"/>
      <c r="G859" s="22"/>
      <c r="H859" s="26"/>
      <c r="I859"/>
      <c r="J859"/>
      <c r="K859"/>
      <c r="L859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W859"/>
      <c r="AX859"/>
      <c r="AY859"/>
      <c r="AZ859"/>
    </row>
    <row r="860" spans="1:52" s="42" customFormat="1" x14ac:dyDescent="0.3">
      <c r="A860"/>
      <c r="B860"/>
      <c r="C860"/>
      <c r="D860"/>
      <c r="E860"/>
      <c r="F860" s="22"/>
      <c r="G860" s="22"/>
      <c r="H860" s="26"/>
      <c r="I860"/>
      <c r="J860"/>
      <c r="K860"/>
      <c r="L860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W860"/>
      <c r="AX860"/>
      <c r="AY860"/>
      <c r="AZ860"/>
    </row>
    <row r="861" spans="1:52" s="42" customFormat="1" x14ac:dyDescent="0.3">
      <c r="A861"/>
      <c r="B861"/>
      <c r="C861"/>
      <c r="D861"/>
      <c r="E861"/>
      <c r="F861" s="22"/>
      <c r="G861" s="22"/>
      <c r="H861" s="26"/>
      <c r="I861"/>
      <c r="J861"/>
      <c r="K861"/>
      <c r="L86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W861"/>
      <c r="AX861"/>
      <c r="AY861"/>
      <c r="AZ861"/>
    </row>
    <row r="862" spans="1:52" s="42" customFormat="1" x14ac:dyDescent="0.3">
      <c r="A862"/>
      <c r="B862"/>
      <c r="C862"/>
      <c r="D862"/>
      <c r="E862"/>
      <c r="F862" s="22"/>
      <c r="G862" s="22"/>
      <c r="H862" s="26"/>
      <c r="I862"/>
      <c r="J862"/>
      <c r="K862"/>
      <c r="L862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W862"/>
      <c r="AX862"/>
      <c r="AY862"/>
      <c r="AZ862"/>
    </row>
    <row r="863" spans="1:52" s="42" customFormat="1" x14ac:dyDescent="0.3">
      <c r="A863"/>
      <c r="B863"/>
      <c r="C863"/>
      <c r="D863"/>
      <c r="E863"/>
      <c r="F863" s="22"/>
      <c r="G863" s="22"/>
      <c r="H863" s="26"/>
      <c r="I863"/>
      <c r="J863"/>
      <c r="K863"/>
      <c r="L863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W863"/>
      <c r="AX863"/>
      <c r="AY863"/>
      <c r="AZ863"/>
    </row>
    <row r="864" spans="1:52" s="42" customFormat="1" x14ac:dyDescent="0.3">
      <c r="A864"/>
      <c r="B864"/>
      <c r="C864"/>
      <c r="D864"/>
      <c r="E864"/>
      <c r="F864" s="22"/>
      <c r="G864" s="22"/>
      <c r="H864" s="26"/>
      <c r="I864"/>
      <c r="J864"/>
      <c r="K864"/>
      <c r="L864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W864"/>
      <c r="AX864"/>
      <c r="AY864"/>
      <c r="AZ864"/>
    </row>
    <row r="865" spans="1:52" s="42" customFormat="1" x14ac:dyDescent="0.3">
      <c r="A865"/>
      <c r="B865"/>
      <c r="C865"/>
      <c r="D865"/>
      <c r="E865"/>
      <c r="F865" s="22"/>
      <c r="G865" s="22"/>
      <c r="H865" s="26"/>
      <c r="I865"/>
      <c r="J865"/>
      <c r="K865"/>
      <c r="L865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W865"/>
      <c r="AX865"/>
      <c r="AY865"/>
      <c r="AZ865"/>
    </row>
    <row r="866" spans="1:52" s="42" customFormat="1" x14ac:dyDescent="0.3">
      <c r="A866"/>
      <c r="B866"/>
      <c r="C866"/>
      <c r="D866"/>
      <c r="E866"/>
      <c r="F866" s="22"/>
      <c r="G866" s="22"/>
      <c r="H866" s="26"/>
      <c r="I866"/>
      <c r="J866"/>
      <c r="K866"/>
      <c r="L866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W866"/>
      <c r="AX866"/>
      <c r="AY866"/>
      <c r="AZ866"/>
    </row>
    <row r="867" spans="1:52" s="42" customFormat="1" x14ac:dyDescent="0.3">
      <c r="A867"/>
      <c r="B867"/>
      <c r="C867"/>
      <c r="D867"/>
      <c r="E867"/>
      <c r="F867" s="22"/>
      <c r="G867" s="22"/>
      <c r="H867" s="26"/>
      <c r="I867"/>
      <c r="J867"/>
      <c r="K867"/>
      <c r="L867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W867"/>
      <c r="AX867"/>
      <c r="AY867"/>
      <c r="AZ867"/>
    </row>
    <row r="868" spans="1:52" s="42" customFormat="1" x14ac:dyDescent="0.3">
      <c r="A868"/>
      <c r="B868"/>
      <c r="C868"/>
      <c r="D868"/>
      <c r="E868"/>
      <c r="F868" s="22"/>
      <c r="G868" s="22"/>
      <c r="H868" s="26"/>
      <c r="I868"/>
      <c r="J868"/>
      <c r="K868"/>
      <c r="L868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W868"/>
      <c r="AX868"/>
      <c r="AY868"/>
      <c r="AZ868"/>
    </row>
    <row r="869" spans="1:52" s="42" customFormat="1" x14ac:dyDescent="0.3">
      <c r="A869"/>
      <c r="B869"/>
      <c r="C869"/>
      <c r="D869"/>
      <c r="E869"/>
      <c r="F869" s="22"/>
      <c r="G869" s="22"/>
      <c r="H869" s="26"/>
      <c r="I869"/>
      <c r="J869"/>
      <c r="K869"/>
      <c r="L869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W869"/>
      <c r="AX869"/>
      <c r="AY869"/>
      <c r="AZ869"/>
    </row>
    <row r="870" spans="1:52" s="42" customFormat="1" x14ac:dyDescent="0.3">
      <c r="A870"/>
      <c r="B870"/>
      <c r="C870"/>
      <c r="D870"/>
      <c r="E870"/>
      <c r="F870" s="22"/>
      <c r="G870" s="22"/>
      <c r="H870" s="26"/>
      <c r="I870"/>
      <c r="J870"/>
      <c r="K870"/>
      <c r="L870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W870"/>
      <c r="AX870"/>
      <c r="AY870"/>
      <c r="AZ870"/>
    </row>
    <row r="871" spans="1:52" s="42" customFormat="1" x14ac:dyDescent="0.3">
      <c r="A871"/>
      <c r="B871"/>
      <c r="C871"/>
      <c r="D871"/>
      <c r="E871"/>
      <c r="F871" s="22"/>
      <c r="G871" s="22"/>
      <c r="H871" s="26"/>
      <c r="I871"/>
      <c r="J871"/>
      <c r="K871"/>
      <c r="L87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W871"/>
      <c r="AX871"/>
      <c r="AY871"/>
      <c r="AZ871"/>
    </row>
    <row r="872" spans="1:52" s="42" customFormat="1" x14ac:dyDescent="0.3">
      <c r="A872"/>
      <c r="B872"/>
      <c r="C872"/>
      <c r="D872"/>
      <c r="E872"/>
      <c r="F872" s="22"/>
      <c r="G872" s="22"/>
      <c r="H872" s="26"/>
      <c r="I872"/>
      <c r="J872"/>
      <c r="K872"/>
      <c r="L872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W872"/>
      <c r="AX872"/>
      <c r="AY872"/>
      <c r="AZ872"/>
    </row>
    <row r="873" spans="1:52" s="42" customFormat="1" x14ac:dyDescent="0.3">
      <c r="A873"/>
      <c r="B873"/>
      <c r="C873"/>
      <c r="D873"/>
      <c r="E873"/>
      <c r="F873" s="22"/>
      <c r="G873" s="22"/>
      <c r="H873" s="26"/>
      <c r="I873"/>
      <c r="J873"/>
      <c r="K873"/>
      <c r="L873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W873"/>
      <c r="AX873"/>
      <c r="AY873"/>
      <c r="AZ873"/>
    </row>
    <row r="874" spans="1:52" s="42" customFormat="1" x14ac:dyDescent="0.3">
      <c r="A874"/>
      <c r="B874"/>
      <c r="C874"/>
      <c r="D874"/>
      <c r="E874"/>
      <c r="F874" s="22"/>
      <c r="G874" s="22"/>
      <c r="H874" s="26"/>
      <c r="I874"/>
      <c r="J874"/>
      <c r="K874"/>
      <c r="L874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W874"/>
      <c r="AX874"/>
      <c r="AY874"/>
      <c r="AZ874"/>
    </row>
    <row r="875" spans="1:52" s="42" customFormat="1" x14ac:dyDescent="0.3">
      <c r="A875"/>
      <c r="B875"/>
      <c r="C875"/>
      <c r="D875"/>
      <c r="E875"/>
      <c r="F875" s="22"/>
      <c r="G875" s="22"/>
      <c r="H875" s="26"/>
      <c r="I875"/>
      <c r="J875"/>
      <c r="K875"/>
      <c r="L875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W875"/>
      <c r="AX875"/>
      <c r="AY875"/>
      <c r="AZ875"/>
    </row>
    <row r="876" spans="1:52" s="42" customFormat="1" x14ac:dyDescent="0.3">
      <c r="A876"/>
      <c r="B876"/>
      <c r="C876"/>
      <c r="D876"/>
      <c r="E876"/>
      <c r="F876" s="22"/>
      <c r="G876" s="22"/>
      <c r="H876" s="26"/>
      <c r="I876"/>
      <c r="J876"/>
      <c r="K876"/>
      <c r="L876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W876"/>
      <c r="AX876"/>
      <c r="AY876"/>
      <c r="AZ876"/>
    </row>
    <row r="877" spans="1:52" s="42" customFormat="1" x14ac:dyDescent="0.3">
      <c r="A877"/>
      <c r="B877"/>
      <c r="C877"/>
      <c r="D877"/>
      <c r="E877"/>
      <c r="F877" s="22"/>
      <c r="G877" s="22"/>
      <c r="H877" s="26"/>
      <c r="I877"/>
      <c r="J877"/>
      <c r="K877"/>
      <c r="L877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W877"/>
      <c r="AX877"/>
      <c r="AY877"/>
      <c r="AZ877"/>
    </row>
    <row r="878" spans="1:52" s="42" customFormat="1" x14ac:dyDescent="0.3">
      <c r="A878"/>
      <c r="B878"/>
      <c r="C878"/>
      <c r="D878"/>
      <c r="E878"/>
      <c r="F878" s="22"/>
      <c r="G878" s="22"/>
      <c r="H878" s="26"/>
      <c r="I878"/>
      <c r="J878"/>
      <c r="K878"/>
      <c r="L878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W878"/>
      <c r="AX878"/>
      <c r="AY878"/>
      <c r="AZ878"/>
    </row>
    <row r="879" spans="1:52" s="42" customFormat="1" x14ac:dyDescent="0.3">
      <c r="A879"/>
      <c r="B879"/>
      <c r="C879"/>
      <c r="D879"/>
      <c r="E879"/>
      <c r="F879" s="22"/>
      <c r="G879" s="22"/>
      <c r="H879" s="26"/>
      <c r="I879"/>
      <c r="J879"/>
      <c r="K879"/>
      <c r="L879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W879"/>
      <c r="AX879"/>
      <c r="AY879"/>
      <c r="AZ879"/>
    </row>
    <row r="880" spans="1:52" s="42" customFormat="1" x14ac:dyDescent="0.3">
      <c r="A880"/>
      <c r="B880"/>
      <c r="C880"/>
      <c r="D880"/>
      <c r="E880"/>
      <c r="F880" s="22"/>
      <c r="G880" s="22"/>
      <c r="H880" s="26"/>
      <c r="I880"/>
      <c r="J880"/>
      <c r="K880"/>
      <c r="L880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W880"/>
      <c r="AX880"/>
      <c r="AY880"/>
      <c r="AZ880"/>
    </row>
    <row r="881" spans="1:52" s="42" customFormat="1" x14ac:dyDescent="0.3">
      <c r="A881"/>
      <c r="B881"/>
      <c r="C881"/>
      <c r="D881"/>
      <c r="E881"/>
      <c r="F881" s="22"/>
      <c r="G881" s="22"/>
      <c r="H881" s="26"/>
      <c r="I881"/>
      <c r="J881"/>
      <c r="K881"/>
      <c r="L88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W881"/>
      <c r="AX881"/>
      <c r="AY881"/>
      <c r="AZ881"/>
    </row>
    <row r="882" spans="1:52" s="42" customFormat="1" x14ac:dyDescent="0.3">
      <c r="A882"/>
      <c r="B882"/>
      <c r="C882"/>
      <c r="D882"/>
      <c r="E882"/>
      <c r="F882" s="22"/>
      <c r="G882" s="22"/>
      <c r="H882" s="26"/>
      <c r="I882"/>
      <c r="J882"/>
      <c r="K882"/>
      <c r="L882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W882"/>
      <c r="AX882"/>
      <c r="AY882"/>
      <c r="AZ882"/>
    </row>
    <row r="883" spans="1:52" s="42" customFormat="1" x14ac:dyDescent="0.3">
      <c r="A883"/>
      <c r="B883"/>
      <c r="C883"/>
      <c r="D883"/>
      <c r="E883"/>
      <c r="F883" s="22"/>
      <c r="G883" s="22"/>
      <c r="H883" s="26"/>
      <c r="I883"/>
      <c r="J883"/>
      <c r="K883"/>
      <c r="L883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W883"/>
      <c r="AX883"/>
      <c r="AY883"/>
      <c r="AZ883"/>
    </row>
    <row r="884" spans="1:52" s="42" customFormat="1" x14ac:dyDescent="0.3">
      <c r="A884"/>
      <c r="B884"/>
      <c r="C884"/>
      <c r="D884"/>
      <c r="E884"/>
      <c r="F884" s="22"/>
      <c r="G884" s="22"/>
      <c r="H884" s="26"/>
      <c r="I884"/>
      <c r="J884"/>
      <c r="K884"/>
      <c r="L884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W884"/>
      <c r="AX884"/>
      <c r="AY884"/>
      <c r="AZ884"/>
    </row>
    <row r="885" spans="1:52" s="42" customFormat="1" x14ac:dyDescent="0.3">
      <c r="A885"/>
      <c r="B885"/>
      <c r="C885"/>
      <c r="D885"/>
      <c r="E885"/>
      <c r="F885" s="22"/>
      <c r="G885" s="22"/>
      <c r="H885" s="26"/>
      <c r="I885"/>
      <c r="J885"/>
      <c r="K885"/>
      <c r="L885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W885"/>
      <c r="AX885"/>
      <c r="AY885"/>
      <c r="AZ885"/>
    </row>
    <row r="886" spans="1:52" s="42" customFormat="1" x14ac:dyDescent="0.3">
      <c r="A886"/>
      <c r="B886"/>
      <c r="C886"/>
      <c r="D886"/>
      <c r="E886"/>
      <c r="F886" s="22"/>
      <c r="G886" s="22"/>
      <c r="H886" s="26"/>
      <c r="I886"/>
      <c r="J886"/>
      <c r="K886"/>
      <c r="L886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W886"/>
      <c r="AX886"/>
      <c r="AY886"/>
      <c r="AZ886"/>
    </row>
    <row r="887" spans="1:52" x14ac:dyDescent="0.3">
      <c r="F887" s="22"/>
      <c r="G887" s="22"/>
      <c r="H887" s="26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</row>
    <row r="888" spans="1:52" x14ac:dyDescent="0.3">
      <c r="F888" s="22"/>
      <c r="G888" s="22"/>
      <c r="H888" s="26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</row>
    <row r="889" spans="1:52" x14ac:dyDescent="0.3">
      <c r="F889" s="22"/>
      <c r="G889" s="22"/>
      <c r="H889" s="26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</row>
    <row r="890" spans="1:52" x14ac:dyDescent="0.3">
      <c r="F890" s="22"/>
      <c r="G890" s="22"/>
      <c r="H890" s="26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</row>
    <row r="891" spans="1:52" x14ac:dyDescent="0.3">
      <c r="F891" s="22"/>
      <c r="G891" s="22"/>
      <c r="H891" s="26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</row>
    <row r="892" spans="1:52" x14ac:dyDescent="0.3">
      <c r="F892" s="22"/>
      <c r="G892" s="22"/>
      <c r="H892" s="26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</row>
    <row r="893" spans="1:52" x14ac:dyDescent="0.3">
      <c r="F893" s="22"/>
      <c r="G893" s="22"/>
      <c r="H893" s="26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</row>
    <row r="894" spans="1:52" x14ac:dyDescent="0.3">
      <c r="F894" s="22"/>
      <c r="G894" s="22"/>
      <c r="H894" s="26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</row>
    <row r="895" spans="1:52" x14ac:dyDescent="0.3">
      <c r="F895" s="22"/>
      <c r="G895" s="22"/>
      <c r="H895" s="26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</row>
    <row r="896" spans="1:52" x14ac:dyDescent="0.3">
      <c r="F896" s="22"/>
      <c r="G896" s="22"/>
      <c r="H896" s="26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</row>
    <row r="897" spans="6:47" x14ac:dyDescent="0.3">
      <c r="F897" s="22"/>
      <c r="G897" s="22"/>
      <c r="H897" s="26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</row>
    <row r="898" spans="6:47" x14ac:dyDescent="0.3">
      <c r="F898" s="22"/>
      <c r="G898" s="22"/>
      <c r="H898" s="26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</row>
    <row r="899" spans="6:47" x14ac:dyDescent="0.3">
      <c r="F899" s="22"/>
      <c r="G899" s="22"/>
      <c r="H899" s="26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</row>
    <row r="900" spans="6:47" x14ac:dyDescent="0.3">
      <c r="F900" s="22"/>
      <c r="G900" s="22"/>
      <c r="H900" s="26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</row>
    <row r="901" spans="6:47" x14ac:dyDescent="0.3">
      <c r="F901" s="22"/>
      <c r="G901" s="22"/>
      <c r="H901" s="26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</row>
    <row r="902" spans="6:47" x14ac:dyDescent="0.3">
      <c r="F902" s="22"/>
      <c r="G902" s="22"/>
      <c r="H902" s="26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</row>
    <row r="903" spans="6:47" x14ac:dyDescent="0.3">
      <c r="F903" s="22"/>
      <c r="G903" s="22"/>
      <c r="H903" s="26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</row>
    <row r="904" spans="6:47" x14ac:dyDescent="0.3">
      <c r="F904" s="22"/>
      <c r="G904" s="22"/>
      <c r="H904" s="26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</row>
    <row r="905" spans="6:47" x14ac:dyDescent="0.3">
      <c r="F905" s="22"/>
      <c r="G905" s="22"/>
      <c r="H905" s="26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</row>
    <row r="906" spans="6:47" x14ac:dyDescent="0.3">
      <c r="F906" s="22"/>
      <c r="G906" s="22"/>
      <c r="H906" s="26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</row>
    <row r="907" spans="6:47" x14ac:dyDescent="0.3">
      <c r="F907" s="22"/>
      <c r="G907" s="22"/>
      <c r="H907" s="26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</row>
    <row r="908" spans="6:47" x14ac:dyDescent="0.3">
      <c r="F908" s="22"/>
      <c r="G908" s="22"/>
      <c r="H908" s="26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</row>
    <row r="909" spans="6:47" x14ac:dyDescent="0.3">
      <c r="F909" s="22"/>
      <c r="G909" s="22"/>
      <c r="H909" s="26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</row>
    <row r="910" spans="6:47" x14ac:dyDescent="0.3">
      <c r="F910" s="22"/>
      <c r="G910" s="22"/>
      <c r="H910" s="26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</row>
    <row r="911" spans="6:47" x14ac:dyDescent="0.3">
      <c r="F911" s="22"/>
      <c r="G911" s="22"/>
      <c r="H911" s="26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</row>
    <row r="912" spans="6:47" x14ac:dyDescent="0.3">
      <c r="F912" s="22"/>
      <c r="G912" s="22"/>
      <c r="H912" s="26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</row>
    <row r="913" spans="6:47" x14ac:dyDescent="0.3">
      <c r="F913" s="22"/>
      <c r="G913" s="22"/>
      <c r="H913" s="26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</row>
    <row r="914" spans="6:47" x14ac:dyDescent="0.3">
      <c r="F914" s="22"/>
      <c r="G914" s="22"/>
      <c r="H914" s="26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</row>
    <row r="915" spans="6:47" x14ac:dyDescent="0.3">
      <c r="F915" s="22"/>
      <c r="G915" s="22"/>
      <c r="H915" s="26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</row>
    <row r="916" spans="6:47" x14ac:dyDescent="0.3">
      <c r="F916" s="22"/>
      <c r="G916" s="22"/>
      <c r="H916" s="26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</row>
    <row r="917" spans="6:47" x14ac:dyDescent="0.3">
      <c r="F917" s="22"/>
      <c r="G917" s="22"/>
      <c r="H917" s="26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</row>
    <row r="918" spans="6:47" x14ac:dyDescent="0.3">
      <c r="F918" s="22"/>
      <c r="G918" s="22"/>
      <c r="H918" s="26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</row>
    <row r="919" spans="6:47" x14ac:dyDescent="0.3">
      <c r="F919" s="22"/>
      <c r="G919" s="22"/>
      <c r="H919" s="26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</row>
    <row r="920" spans="6:47" x14ac:dyDescent="0.3">
      <c r="F920" s="22"/>
      <c r="G920" s="22"/>
      <c r="H920" s="26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</row>
    <row r="921" spans="6:47" x14ac:dyDescent="0.3">
      <c r="F921" s="22"/>
      <c r="G921" s="22"/>
      <c r="H921" s="26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</row>
    <row r="922" spans="6:47" x14ac:dyDescent="0.3">
      <c r="F922" s="22"/>
      <c r="G922" s="22"/>
      <c r="H922" s="26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</row>
    <row r="923" spans="6:47" x14ac:dyDescent="0.3">
      <c r="F923" s="22"/>
      <c r="G923" s="22"/>
      <c r="H923" s="26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</row>
    <row r="924" spans="6:47" x14ac:dyDescent="0.3">
      <c r="F924" s="22"/>
      <c r="G924" s="22"/>
      <c r="H924" s="26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</row>
    <row r="925" spans="6:47" x14ac:dyDescent="0.3">
      <c r="F925" s="22"/>
      <c r="G925" s="22"/>
      <c r="H925" s="26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</row>
    <row r="926" spans="6:47" x14ac:dyDescent="0.3">
      <c r="F926" s="22"/>
      <c r="G926" s="22"/>
      <c r="H926" s="26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</row>
    <row r="927" spans="6:47" x14ac:dyDescent="0.3">
      <c r="F927" s="22"/>
      <c r="G927" s="22"/>
      <c r="H927" s="26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</row>
    <row r="928" spans="6:47" x14ac:dyDescent="0.3">
      <c r="F928" s="22"/>
      <c r="G928" s="22"/>
      <c r="H928" s="26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</row>
    <row r="929" spans="6:47" x14ac:dyDescent="0.3">
      <c r="F929" s="22"/>
      <c r="G929" s="22"/>
      <c r="H929" s="26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</row>
    <row r="930" spans="6:47" x14ac:dyDescent="0.3">
      <c r="F930" s="22"/>
      <c r="G930" s="22"/>
      <c r="H930" s="26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</row>
    <row r="931" spans="6:47" x14ac:dyDescent="0.3">
      <c r="F931" s="22"/>
      <c r="G931" s="22"/>
      <c r="H931" s="26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</row>
    <row r="932" spans="6:47" x14ac:dyDescent="0.3">
      <c r="F932" s="22"/>
      <c r="G932" s="22"/>
      <c r="H932" s="26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</row>
    <row r="933" spans="6:47" x14ac:dyDescent="0.3">
      <c r="F933" s="22"/>
      <c r="G933" s="22"/>
      <c r="H933" s="26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</row>
    <row r="934" spans="6:47" x14ac:dyDescent="0.3">
      <c r="F934" s="22"/>
      <c r="G934" s="22"/>
      <c r="H934" s="26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</row>
    <row r="935" spans="6:47" x14ac:dyDescent="0.3">
      <c r="F935" s="22"/>
      <c r="G935" s="22"/>
      <c r="H935" s="26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</row>
    <row r="936" spans="6:47" x14ac:dyDescent="0.3">
      <c r="F936" s="22"/>
      <c r="G936" s="22"/>
      <c r="H936" s="26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</row>
    <row r="937" spans="6:47" x14ac:dyDescent="0.3">
      <c r="F937" s="22"/>
      <c r="G937" s="22"/>
      <c r="H937" s="26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</row>
    <row r="938" spans="6:47" x14ac:dyDescent="0.3">
      <c r="F938" s="22"/>
      <c r="G938" s="22"/>
      <c r="H938" s="26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</row>
    <row r="939" spans="6:47" x14ac:dyDescent="0.3">
      <c r="F939" s="22"/>
      <c r="G939" s="22"/>
      <c r="H939" s="26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</row>
    <row r="940" spans="6:47" x14ac:dyDescent="0.3">
      <c r="F940" s="22"/>
      <c r="G940" s="22"/>
      <c r="H940" s="26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</row>
    <row r="941" spans="6:47" x14ac:dyDescent="0.3">
      <c r="F941" s="22"/>
      <c r="G941" s="22"/>
      <c r="H941" s="26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</row>
    <row r="942" spans="6:47" x14ac:dyDescent="0.3">
      <c r="F942" s="22"/>
      <c r="G942" s="22"/>
      <c r="H942" s="26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</row>
    <row r="944" spans="6:47" x14ac:dyDescent="0.3">
      <c r="L944" s="27" t="s">
        <v>97</v>
      </c>
      <c r="M944" s="39">
        <f>Y944</f>
        <v>0.6</v>
      </c>
      <c r="N944" s="24" t="s">
        <v>7</v>
      </c>
      <c r="O944" s="24" t="s">
        <v>8</v>
      </c>
      <c r="P944" s="24" t="s">
        <v>22</v>
      </c>
      <c r="Q944" s="24" t="s">
        <v>9</v>
      </c>
      <c r="R944" s="24" t="s">
        <v>23</v>
      </c>
      <c r="S944" s="24" t="s">
        <v>10</v>
      </c>
      <c r="T944" s="24" t="s">
        <v>24</v>
      </c>
      <c r="U944" s="24" t="s">
        <v>11</v>
      </c>
      <c r="V944" s="24" t="s">
        <v>25</v>
      </c>
      <c r="W944" s="24" t="s">
        <v>12</v>
      </c>
      <c r="Y944" s="30">
        <f>X292</f>
        <v>0.6</v>
      </c>
      <c r="Z944" s="24" t="s">
        <v>7</v>
      </c>
      <c r="AA944" s="24" t="s">
        <v>8</v>
      </c>
      <c r="AB944" s="24" t="s">
        <v>22</v>
      </c>
      <c r="AC944" s="24" t="s">
        <v>9</v>
      </c>
      <c r="AD944" s="24" t="s">
        <v>23</v>
      </c>
      <c r="AE944" s="24" t="s">
        <v>10</v>
      </c>
      <c r="AF944" s="24" t="s">
        <v>24</v>
      </c>
      <c r="AG944" s="24" t="s">
        <v>11</v>
      </c>
      <c r="AH944" s="24" t="s">
        <v>25</v>
      </c>
      <c r="AI944" s="24" t="s">
        <v>12</v>
      </c>
      <c r="AK944" s="39">
        <f t="shared" ref="AK944:AK955" si="161">Y944</f>
        <v>0.6</v>
      </c>
      <c r="AL944" s="24" t="s">
        <v>7</v>
      </c>
      <c r="AM944" s="24" t="s">
        <v>8</v>
      </c>
      <c r="AN944" s="24" t="s">
        <v>22</v>
      </c>
      <c r="AO944" s="24" t="s">
        <v>9</v>
      </c>
      <c r="AP944" s="24" t="s">
        <v>23</v>
      </c>
      <c r="AQ944" s="24" t="s">
        <v>10</v>
      </c>
      <c r="AR944" s="24" t="s">
        <v>24</v>
      </c>
      <c r="AS944" s="24" t="s">
        <v>11</v>
      </c>
      <c r="AT944" s="24" t="s">
        <v>25</v>
      </c>
      <c r="AU944" s="24" t="s">
        <v>12</v>
      </c>
    </row>
    <row r="945" spans="13:49" x14ac:dyDescent="0.3">
      <c r="M945" s="31" t="s">
        <v>98</v>
      </c>
      <c r="N945" s="31">
        <f>-1 *AVERAGE(N655:N942)</f>
        <v>-0.21539774461761155</v>
      </c>
      <c r="O945" s="31">
        <f t="shared" ref="O945:W945" si="162">-1 *AVERAGE(O655:O942)</f>
        <v>-0.22281838412922</v>
      </c>
      <c r="P945" s="31">
        <f t="shared" si="162"/>
        <v>-0.50290281479651933</v>
      </c>
      <c r="Q945" s="31">
        <f t="shared" si="162"/>
        <v>0.30332158233198131</v>
      </c>
      <c r="R945" s="31">
        <f t="shared" si="162"/>
        <v>-7.4377011505074767E-2</v>
      </c>
      <c r="S945" s="31">
        <f t="shared" si="162"/>
        <v>0.25944849271987419</v>
      </c>
      <c r="T945" s="31">
        <f t="shared" si="162"/>
        <v>-2.2671647528893484</v>
      </c>
      <c r="U945" s="31">
        <f t="shared" si="162"/>
        <v>-1.8279441900941655</v>
      </c>
      <c r="V945" s="31">
        <f t="shared" si="162"/>
        <v>-2.0104034419146419</v>
      </c>
      <c r="W945" s="31">
        <f t="shared" si="162"/>
        <v>-0.53974559591884741</v>
      </c>
      <c r="Y945" s="31" t="s">
        <v>98</v>
      </c>
      <c r="Z945" s="31">
        <f>-1 *AVERAGE(Z655:Z942)</f>
        <v>-1.5719954644202137E-2</v>
      </c>
      <c r="AA945" s="31">
        <f t="shared" ref="AA945:AI945" si="163">-1 *AVERAGE(AA655:AA942)</f>
        <v>-1.4306720052637487E-2</v>
      </c>
      <c r="AB945" s="31">
        <f t="shared" si="163"/>
        <v>-0.3656571571203765</v>
      </c>
      <c r="AC945" s="31">
        <f t="shared" si="163"/>
        <v>0.19942288491814231</v>
      </c>
      <c r="AD945" s="31">
        <f t="shared" si="163"/>
        <v>-0.21527117278391686</v>
      </c>
      <c r="AE945" s="31">
        <f t="shared" si="163"/>
        <v>2.6764760913553919E-2</v>
      </c>
      <c r="AF945" s="31">
        <f t="shared" si="163"/>
        <v>-0.29412138614512162</v>
      </c>
      <c r="AG945" s="31">
        <f t="shared" si="163"/>
        <v>-0.40555479106625203</v>
      </c>
      <c r="AH945" s="31">
        <f t="shared" si="163"/>
        <v>-0.98354985185587884</v>
      </c>
      <c r="AI945" s="31">
        <f t="shared" si="163"/>
        <v>-0.6155353207651092</v>
      </c>
      <c r="AK945" s="31" t="str">
        <f t="shared" si="161"/>
        <v>ALL</v>
      </c>
      <c r="AL945" s="31">
        <f>-1 *AVERAGE(AL655:AL942)</f>
        <v>0.6575797100272861</v>
      </c>
      <c r="AM945" s="31">
        <f t="shared" ref="AM945:AU945" si="164">-1 *AVERAGE(AM655:AM942)</f>
        <v>0.65804822474162949</v>
      </c>
      <c r="AN945" s="31">
        <f t="shared" si="164"/>
        <v>-0.3656571571203765</v>
      </c>
      <c r="AO945" s="31">
        <f t="shared" si="164"/>
        <v>0.69893989074104201</v>
      </c>
      <c r="AP945" s="31">
        <f t="shared" si="164"/>
        <v>-0.21527117278391686</v>
      </c>
      <c r="AQ945" s="31">
        <f t="shared" si="164"/>
        <v>0.65893769851733985</v>
      </c>
      <c r="AR945" s="31">
        <f t="shared" si="164"/>
        <v>0.29612092977160304</v>
      </c>
      <c r="AS945" s="31">
        <f t="shared" si="164"/>
        <v>0.73208637979641011</v>
      </c>
      <c r="AT945" s="31">
        <f t="shared" si="164"/>
        <v>-0.98354985185587884</v>
      </c>
      <c r="AU945" s="31">
        <f t="shared" si="164"/>
        <v>0.14240670368995717</v>
      </c>
    </row>
    <row r="946" spans="13:49" x14ac:dyDescent="0.3">
      <c r="M946" s="31" t="str">
        <f>"Target; Gain &gt; "&amp;M944</f>
        <v>Target; Gain &gt; 0.6</v>
      </c>
      <c r="N946" s="31">
        <f t="shared" ref="N946:W946" si="165">-1* AVERAGEIF($AX655:$AX942,"&gt;"&amp;$Y944,N655:N942)</f>
        <v>0.40571299404135419</v>
      </c>
      <c r="O946" s="31">
        <f t="shared" si="165"/>
        <v>0.39960659347980532</v>
      </c>
      <c r="P946" s="31">
        <f t="shared" si="165"/>
        <v>-1.6083236415305013</v>
      </c>
      <c r="Q946" s="31">
        <f t="shared" si="165"/>
        <v>0.70859160906073382</v>
      </c>
      <c r="R946" s="31">
        <f t="shared" si="165"/>
        <v>-1.0022132513806785</v>
      </c>
      <c r="S946" s="31">
        <f t="shared" si="165"/>
        <v>0.59408604533135612</v>
      </c>
      <c r="T946" s="31">
        <f t="shared" si="165"/>
        <v>-2.0889136639895582</v>
      </c>
      <c r="U946" s="31">
        <f t="shared" si="165"/>
        <v>-0.97400969203060916</v>
      </c>
      <c r="V946" s="31">
        <f t="shared" si="165"/>
        <v>-3.6684107104409058</v>
      </c>
      <c r="W946" s="31">
        <f t="shared" si="165"/>
        <v>9.5713459601103834E-2</v>
      </c>
      <c r="Y946" s="31" t="str">
        <f>"Target; Gain &gt; "&amp;Y944</f>
        <v>Target; Gain &gt; 0.6</v>
      </c>
      <c r="Z946" s="31">
        <f t="shared" ref="Z946:AI946" si="166">-1* AVERAGEIF($AX655:$AX942,"&gt;"&amp;$Y944,Z655:Z942)</f>
        <v>0.3455469231984179</v>
      </c>
      <c r="AA946" s="31">
        <f t="shared" si="166"/>
        <v>0.35594590858273323</v>
      </c>
      <c r="AB946" s="31">
        <f t="shared" si="166"/>
        <v>-0.36550519041780799</v>
      </c>
      <c r="AC946" s="31">
        <f t="shared" si="166"/>
        <v>0.5018964112672889</v>
      </c>
      <c r="AD946" s="31">
        <f t="shared" si="166"/>
        <v>-0.4482013505793539</v>
      </c>
      <c r="AE946" s="31">
        <f t="shared" si="166"/>
        <v>0.46845057104866183</v>
      </c>
      <c r="AF946" s="31">
        <f t="shared" si="166"/>
        <v>-0.89692879107672796</v>
      </c>
      <c r="AG946" s="31">
        <f t="shared" si="166"/>
        <v>-0.31714193404478369</v>
      </c>
      <c r="AH946" s="31">
        <f t="shared" si="166"/>
        <v>-1.3882987792627044</v>
      </c>
      <c r="AI946" s="31">
        <f t="shared" si="166"/>
        <v>-0.14714707088277684</v>
      </c>
      <c r="AK946" s="31" t="str">
        <f t="shared" si="161"/>
        <v>Target; Gain &gt; 0.6</v>
      </c>
      <c r="AL946" s="31">
        <f t="shared" ref="AL946:AU946" si="167">-1* AVERAGEIF($AX655:$AX942,"&gt;"&amp;$Y944,AL655:AL942)</f>
        <v>0.76297151410228881</v>
      </c>
      <c r="AM946" s="31">
        <f t="shared" si="167"/>
        <v>0.76833480226574569</v>
      </c>
      <c r="AN946" s="31">
        <f t="shared" si="167"/>
        <v>-0.36550519041780799</v>
      </c>
      <c r="AO946" s="31">
        <f t="shared" si="167"/>
        <v>0.79586522653081126</v>
      </c>
      <c r="AP946" s="31">
        <f t="shared" si="167"/>
        <v>-0.4482013505793539</v>
      </c>
      <c r="AQ946" s="31">
        <f t="shared" si="167"/>
        <v>0.77097616364671473</v>
      </c>
      <c r="AR946" s="31">
        <f t="shared" si="167"/>
        <v>-2.4465424162488709E-2</v>
      </c>
      <c r="AS946" s="31">
        <f t="shared" si="167"/>
        <v>0.75128308947591949</v>
      </c>
      <c r="AT946" s="31">
        <f t="shared" si="167"/>
        <v>-1.3882987792627044</v>
      </c>
      <c r="AU946" s="31">
        <f t="shared" si="167"/>
        <v>0.46887581958802349</v>
      </c>
      <c r="AV946" s="26"/>
      <c r="AW946" s="26" t="s">
        <v>31</v>
      </c>
    </row>
    <row r="947" spans="13:49" x14ac:dyDescent="0.3">
      <c r="M947" s="31" t="str">
        <f>"Gain &gt; "&amp;M944</f>
        <v>Gain &gt; 0.6</v>
      </c>
      <c r="N947" s="31">
        <f t="shared" ref="N947:W947" si="168">-1* AVERAGEIF($AW655:$AW942,"&gt;"&amp;$Y944,N655:N942)</f>
        <v>0.40571299404135419</v>
      </c>
      <c r="O947" s="31">
        <f t="shared" si="168"/>
        <v>0.39960659347980532</v>
      </c>
      <c r="P947" s="31">
        <f t="shared" si="168"/>
        <v>-1.6083236415305013</v>
      </c>
      <c r="Q947" s="31">
        <f t="shared" si="168"/>
        <v>0.70859160906073382</v>
      </c>
      <c r="R947" s="31">
        <f t="shared" si="168"/>
        <v>-1.0022132513806785</v>
      </c>
      <c r="S947" s="31">
        <f t="shared" si="168"/>
        <v>0.59408604533135612</v>
      </c>
      <c r="T947" s="31">
        <f t="shared" si="168"/>
        <v>-2.0889136639895582</v>
      </c>
      <c r="U947" s="31">
        <f t="shared" si="168"/>
        <v>-0.97400969203060916</v>
      </c>
      <c r="V947" s="31">
        <f t="shared" si="168"/>
        <v>-3.6684107104409058</v>
      </c>
      <c r="W947" s="31">
        <f t="shared" si="168"/>
        <v>9.5713459601103834E-2</v>
      </c>
      <c r="Y947" s="31" t="str">
        <f>"Gain &gt; "&amp;Y944</f>
        <v>Gain &gt; 0.6</v>
      </c>
      <c r="Z947" s="31">
        <f t="shared" ref="Z947:AI947" si="169">-1* AVERAGEIF($AW655:$AW942,"&gt;"&amp;$Y944,Z655:Z942)</f>
        <v>0.3455469231984179</v>
      </c>
      <c r="AA947" s="31">
        <f t="shared" si="169"/>
        <v>0.35594590858273323</v>
      </c>
      <c r="AB947" s="31">
        <f t="shared" si="169"/>
        <v>-0.36550519041780799</v>
      </c>
      <c r="AC947" s="31">
        <f t="shared" si="169"/>
        <v>0.5018964112672889</v>
      </c>
      <c r="AD947" s="31">
        <f t="shared" si="169"/>
        <v>-0.4482013505793539</v>
      </c>
      <c r="AE947" s="31">
        <f t="shared" si="169"/>
        <v>0.46845057104866183</v>
      </c>
      <c r="AF947" s="31">
        <f t="shared" si="169"/>
        <v>-0.89692879107672796</v>
      </c>
      <c r="AG947" s="31">
        <f t="shared" si="169"/>
        <v>-0.31714193404478369</v>
      </c>
      <c r="AH947" s="31">
        <f t="shared" si="169"/>
        <v>-1.3882987792627044</v>
      </c>
      <c r="AI947" s="31">
        <f t="shared" si="169"/>
        <v>-0.14714707088277684</v>
      </c>
      <c r="AK947" s="31" t="str">
        <f t="shared" si="161"/>
        <v>Gain &gt; 0.6</v>
      </c>
      <c r="AL947" s="31">
        <f t="shared" ref="AL947:AU947" si="170">-1* AVERAGEIF($AW655:$AW942,"&gt;"&amp;$Y944,AL655:AL942)</f>
        <v>0.76297151410228881</v>
      </c>
      <c r="AM947" s="31">
        <f t="shared" si="170"/>
        <v>0.76833480226574569</v>
      </c>
      <c r="AN947" s="31">
        <f t="shared" si="170"/>
        <v>-0.36550519041780799</v>
      </c>
      <c r="AO947" s="31">
        <f t="shared" si="170"/>
        <v>0.79586522653081126</v>
      </c>
      <c r="AP947" s="31">
        <f t="shared" si="170"/>
        <v>-0.4482013505793539</v>
      </c>
      <c r="AQ947" s="31">
        <f t="shared" si="170"/>
        <v>0.77097616364671473</v>
      </c>
      <c r="AR947" s="31">
        <f t="shared" si="170"/>
        <v>-2.4465424162488709E-2</v>
      </c>
      <c r="AS947" s="31">
        <f t="shared" si="170"/>
        <v>0.75128308947591949</v>
      </c>
      <c r="AT947" s="31">
        <f t="shared" si="170"/>
        <v>-1.3882987792627044</v>
      </c>
      <c r="AU947" s="31">
        <f t="shared" si="170"/>
        <v>0.46887581958802349</v>
      </c>
      <c r="AV947" s="26" t="s">
        <v>128</v>
      </c>
      <c r="AW947" s="43">
        <f>AVERAGEIF($H655:$H942,"=1",AW655:AW942)</f>
        <v>0.18786942657390188</v>
      </c>
    </row>
    <row r="948" spans="13:49" x14ac:dyDescent="0.3">
      <c r="M948" t="s">
        <v>128</v>
      </c>
      <c r="N948" s="31">
        <f>-1* AVERAGEIF($H655:$H942,"=1",N655:N942)</f>
        <v>-4.543280978859697E-2</v>
      </c>
      <c r="O948" s="31">
        <f t="shared" ref="O948:W948" si="171">-1* AVERAGEIF($H655:$H942,"=1",O655:O942)</f>
        <v>-5.1027287746848858E-2</v>
      </c>
      <c r="P948" s="31">
        <f t="shared" si="171"/>
        <v>-0.34066439661347259</v>
      </c>
      <c r="Q948" s="31">
        <f t="shared" si="171"/>
        <v>0.47400011681784893</v>
      </c>
      <c r="R948" s="31">
        <f t="shared" si="171"/>
        <v>-8.7081850630762007E-3</v>
      </c>
      <c r="S948" s="31">
        <f t="shared" si="171"/>
        <v>0.54991209701646093</v>
      </c>
      <c r="T948" s="31">
        <f t="shared" si="171"/>
        <v>-3.6754536040722754</v>
      </c>
      <c r="U948" s="31">
        <f t="shared" si="171"/>
        <v>-2.8175258611228062</v>
      </c>
      <c r="V948" s="31">
        <f t="shared" si="171"/>
        <v>-2.2058467659849215</v>
      </c>
      <c r="W948" s="31">
        <f t="shared" si="171"/>
        <v>-2.1190452069186792E-3</v>
      </c>
      <c r="Y948" t="s">
        <v>128</v>
      </c>
      <c r="Z948" s="31">
        <f>-1* AVERAGEIF($H655:$H942,"=1",Z655:Z942)</f>
        <v>2.4606394541388694E-2</v>
      </c>
      <c r="AA948" s="31">
        <f t="shared" ref="AA948:AI948" si="172">-1* AVERAGEIF($H655:$H942,"=1",AA655:AA942)</f>
        <v>2.8087553880428308E-2</v>
      </c>
      <c r="AB948" s="31">
        <f t="shared" si="172"/>
        <v>-0.23583289656150094</v>
      </c>
      <c r="AC948" s="31">
        <f t="shared" si="172"/>
        <v>0.21975574328375438</v>
      </c>
      <c r="AD948" s="31">
        <f t="shared" si="172"/>
        <v>-0.12792900916896294</v>
      </c>
      <c r="AE948" s="31">
        <f t="shared" si="172"/>
        <v>0.15500747009009205</v>
      </c>
      <c r="AF948" s="31">
        <f t="shared" si="172"/>
        <v>-0.68409002820440901</v>
      </c>
      <c r="AG948" s="31">
        <f t="shared" si="172"/>
        <v>-0.74538136565388002</v>
      </c>
      <c r="AH948" s="31">
        <f t="shared" si="172"/>
        <v>-1.2991924949606337</v>
      </c>
      <c r="AI948" s="31">
        <f t="shared" si="172"/>
        <v>-0.54450714405637246</v>
      </c>
      <c r="AK948" t="str">
        <f t="shared" si="161"/>
        <v>Target (or sym)</v>
      </c>
      <c r="AL948" s="31">
        <f>-1* AVERAGEIF($H655:$H942,"=1",AL655:AL942)</f>
        <v>0.66118813893991424</v>
      </c>
      <c r="AM948" s="31">
        <f t="shared" ref="AM948:AU948" si="173">-1* AVERAGEIF($H655:$H942,"=1",AM655:AM942)</f>
        <v>0.66412303236994941</v>
      </c>
      <c r="AN948" s="31">
        <f t="shared" si="173"/>
        <v>-0.23583289656150094</v>
      </c>
      <c r="AO948" s="31">
        <f t="shared" si="173"/>
        <v>0.70050681363473144</v>
      </c>
      <c r="AP948" s="31">
        <f t="shared" si="173"/>
        <v>-0.12792900916896294</v>
      </c>
      <c r="AQ948" s="31">
        <f t="shared" si="173"/>
        <v>0.68047371448922067</v>
      </c>
      <c r="AR948" s="31">
        <f t="shared" si="173"/>
        <v>5.9384551703165547E-2</v>
      </c>
      <c r="AS948" s="31">
        <f t="shared" si="173"/>
        <v>0.65057873306771608</v>
      </c>
      <c r="AT948" s="31">
        <f t="shared" si="173"/>
        <v>-1.2991924949606337</v>
      </c>
      <c r="AU948" s="31">
        <f t="shared" si="173"/>
        <v>0.19457982674255403</v>
      </c>
      <c r="AV948" s="26" t="s">
        <v>138</v>
      </c>
      <c r="AW948" s="43">
        <f>AVERAGEIF($J655:$J942,"=1",AW655:AW942)</f>
        <v>0.24118117185446517</v>
      </c>
    </row>
    <row r="949" spans="13:49" x14ac:dyDescent="0.3">
      <c r="M949" t="str">
        <f t="shared" ref="M949:M955" si="174">Y949</f>
        <v>Gain &gt; 0</v>
      </c>
      <c r="N949" s="31">
        <f>-1* AVERAGEIF($J655:$J942,"=1",N655:N942)</f>
        <v>-2.5210515334259831E-2</v>
      </c>
      <c r="O949" s="31">
        <f t="shared" ref="O949:W949" si="175">-1* AVERAGEIF($J655:$J942,"=1",O655:O942)</f>
        <v>-3.1642182029520571E-2</v>
      </c>
      <c r="P949" s="31">
        <f t="shared" si="175"/>
        <v>-0.61488357626200307</v>
      </c>
      <c r="Q949" s="31">
        <f t="shared" si="175"/>
        <v>0.39309025310806034</v>
      </c>
      <c r="R949" s="31">
        <f t="shared" si="175"/>
        <v>-0.11621261883652857</v>
      </c>
      <c r="S949" s="31">
        <f t="shared" si="175"/>
        <v>0.47479755806135898</v>
      </c>
      <c r="T949" s="31">
        <f t="shared" si="175"/>
        <v>-2.5460195848549136</v>
      </c>
      <c r="U949" s="31">
        <f t="shared" si="175"/>
        <v>-1.8553534702027912</v>
      </c>
      <c r="V949" s="31">
        <f t="shared" si="175"/>
        <v>-2.361494625896035</v>
      </c>
      <c r="W949" s="31">
        <f t="shared" si="175"/>
        <v>-0.29707059191871338</v>
      </c>
      <c r="Y949" t="s">
        <v>100</v>
      </c>
      <c r="Z949" s="31">
        <f>-1* AVERAGEIF($J655:$J942,"=1",Z655:Z942)</f>
        <v>9.1512102275180807E-2</v>
      </c>
      <c r="AA949" s="31">
        <f t="shared" ref="AA949:AI949" si="176">-1* AVERAGEIF($J655:$J942,"=1",AA655:AA942)</f>
        <v>9.2934968297971807E-2</v>
      </c>
      <c r="AB949" s="31">
        <f t="shared" si="176"/>
        <v>-0.37798299281760694</v>
      </c>
      <c r="AC949" s="31">
        <f t="shared" si="176"/>
        <v>0.26459665417527678</v>
      </c>
      <c r="AD949" s="31">
        <f t="shared" si="176"/>
        <v>-0.27333160408217505</v>
      </c>
      <c r="AE949" s="31">
        <f t="shared" si="176"/>
        <v>0.18487676770807621</v>
      </c>
      <c r="AF949" s="31">
        <f t="shared" si="176"/>
        <v>-0.46306010656167679</v>
      </c>
      <c r="AG949" s="31">
        <f t="shared" si="176"/>
        <v>-0.42085894125358758</v>
      </c>
      <c r="AH949" s="31">
        <f t="shared" si="176"/>
        <v>-1.1475929698231921</v>
      </c>
      <c r="AI949" s="31">
        <f t="shared" si="176"/>
        <v>-0.41581750267601642</v>
      </c>
      <c r="AK949" t="str">
        <f t="shared" si="161"/>
        <v>Gain &gt; 0</v>
      </c>
      <c r="AL949" s="31">
        <f>-1* AVERAGEIF($J655:$J942,"=1",AL655:AL942)</f>
        <v>0.6848161071190787</v>
      </c>
      <c r="AM949" s="31">
        <f t="shared" ref="AM949:AU949" si="177">-1* AVERAGEIF($J655:$J942,"=1",AM655:AM942)</f>
        <v>0.68535681712734298</v>
      </c>
      <c r="AN949" s="31">
        <f t="shared" si="177"/>
        <v>-0.37798299281760694</v>
      </c>
      <c r="AO949" s="31">
        <f t="shared" si="177"/>
        <v>0.72330359058290972</v>
      </c>
      <c r="AP949" s="31">
        <f t="shared" si="177"/>
        <v>-0.27333160408217505</v>
      </c>
      <c r="AQ949" s="31">
        <f t="shared" si="177"/>
        <v>0.69609263777358743</v>
      </c>
      <c r="AR949" s="31">
        <f t="shared" si="177"/>
        <v>0.21668335731936969</v>
      </c>
      <c r="AS949" s="31">
        <f t="shared" si="177"/>
        <v>0.72967829992494471</v>
      </c>
      <c r="AT949" s="31">
        <f t="shared" si="177"/>
        <v>-1.1475929698231921</v>
      </c>
      <c r="AU949" s="31">
        <f t="shared" si="177"/>
        <v>0.25922042411775731</v>
      </c>
      <c r="AV949" s="26" t="s">
        <v>101</v>
      </c>
      <c r="AW949" s="43">
        <f>AVERAGEIF($I655:$I942,"=1",AW655:AW942)</f>
        <v>-0.20902368227386978</v>
      </c>
    </row>
    <row r="950" spans="13:49" x14ac:dyDescent="0.3">
      <c r="M950" t="str">
        <f t="shared" si="174"/>
        <v>Gain &lt;=0</v>
      </c>
      <c r="N950" s="31">
        <f>-1* AVERAGEIF($I655:$I942,"=1",N655:N942)</f>
        <v>-0.38022667666318311</v>
      </c>
      <c r="O950" s="31">
        <f t="shared" ref="O950:W950" si="178">-1* AVERAGEIF($I655:$I942,"=1",O655:O942)</f>
        <v>-0.38850442594895956</v>
      </c>
      <c r="P950" s="31">
        <f t="shared" si="178"/>
        <v>-0.40585282152643304</v>
      </c>
      <c r="Q950" s="31">
        <f t="shared" si="178"/>
        <v>0.22552206765937954</v>
      </c>
      <c r="R950" s="31">
        <f t="shared" si="178"/>
        <v>-3.8119485151148116E-2</v>
      </c>
      <c r="S950" s="31">
        <f t="shared" si="178"/>
        <v>7.2812636090587315E-2</v>
      </c>
      <c r="T950" s="31">
        <f t="shared" si="178"/>
        <v>-2.0254905651858599</v>
      </c>
      <c r="U950" s="31">
        <f t="shared" si="178"/>
        <v>-1.80418948066669</v>
      </c>
      <c r="V950" s="31">
        <f t="shared" si="178"/>
        <v>-1.7061244157974342</v>
      </c>
      <c r="W950" s="31">
        <f t="shared" si="178"/>
        <v>-0.75006393271896377</v>
      </c>
      <c r="Y950" t="s">
        <v>101</v>
      </c>
      <c r="Z950" s="31">
        <f>-1* AVERAGEIF($I655:$I942,"=1",Z655:Z942)</f>
        <v>-0.10865440397433399</v>
      </c>
      <c r="AA950" s="31">
        <f t="shared" ref="AA950:AI950" si="179">-1* AVERAGEIF($I655:$I942,"=1",AA655:AA942)</f>
        <v>-0.10724951662316549</v>
      </c>
      <c r="AB950" s="31">
        <f t="shared" si="179"/>
        <v>-0.35497476618277696</v>
      </c>
      <c r="AC950" s="31">
        <f t="shared" si="179"/>
        <v>0.14293895156195915</v>
      </c>
      <c r="AD950" s="31">
        <f t="shared" si="179"/>
        <v>-0.16495213232542641</v>
      </c>
      <c r="AE950" s="31">
        <f t="shared" si="179"/>
        <v>-0.11026564497503204</v>
      </c>
      <c r="AF950" s="31">
        <f t="shared" si="179"/>
        <v>-0.14770782845077388</v>
      </c>
      <c r="AG950" s="31">
        <f t="shared" si="179"/>
        <v>-0.39229119423722802</v>
      </c>
      <c r="AH950" s="31">
        <f t="shared" si="179"/>
        <v>-0.84137914961754035</v>
      </c>
      <c r="AI950" s="31">
        <f t="shared" si="179"/>
        <v>-0.78862409644232323</v>
      </c>
      <c r="AK950" t="str">
        <f t="shared" si="161"/>
        <v>Gain &lt;=0</v>
      </c>
      <c r="AL950" s="31">
        <f>-1* AVERAGEIF($I655:$I942,"=1",AL655:AL942)</f>
        <v>0.63397483254773257</v>
      </c>
      <c r="AM950" s="31">
        <f t="shared" ref="AM950:AU950" si="180">-1* AVERAGEIF($I655:$I942,"=1",AM655:AM942)</f>
        <v>0.63438077800734505</v>
      </c>
      <c r="AN950" s="31">
        <f t="shared" si="180"/>
        <v>-0.35497476618277696</v>
      </c>
      <c r="AO950" s="31">
        <f t="shared" si="180"/>
        <v>0.67782468421142328</v>
      </c>
      <c r="AP950" s="31">
        <f t="shared" si="180"/>
        <v>-0.16495213232542641</v>
      </c>
      <c r="AQ950" s="31">
        <f t="shared" si="180"/>
        <v>0.62673675116192518</v>
      </c>
      <c r="AR950" s="31">
        <f t="shared" si="180"/>
        <v>0.3649668258968719</v>
      </c>
      <c r="AS950" s="31">
        <f t="shared" si="180"/>
        <v>0.73417338235167939</v>
      </c>
      <c r="AT950" s="31">
        <f t="shared" si="180"/>
        <v>-0.84137914961754035</v>
      </c>
      <c r="AU950" s="31">
        <f t="shared" si="180"/>
        <v>4.1168145985863804E-2</v>
      </c>
    </row>
    <row r="951" spans="13:49" x14ac:dyDescent="0.3">
      <c r="M951" t="str">
        <f t="shared" si="174"/>
        <v>Target; Gain &gt; 0.6; #pref=2</v>
      </c>
      <c r="N951" s="31" t="e">
        <f t="shared" ref="N951:W951" si="181">-1* AVERAGEIFS(N655:N942, $H$655:$H$942,"=1",$K655:$K942,"=2",$AW655:$AW942,"&gt;"&amp;$Y$944)</f>
        <v>#DIV/0!</v>
      </c>
      <c r="O951" s="31" t="e">
        <f t="shared" si="181"/>
        <v>#DIV/0!</v>
      </c>
      <c r="P951" s="31" t="e">
        <f t="shared" si="181"/>
        <v>#DIV/0!</v>
      </c>
      <c r="Q951" s="31" t="e">
        <f t="shared" si="181"/>
        <v>#DIV/0!</v>
      </c>
      <c r="R951" s="31" t="e">
        <f t="shared" si="181"/>
        <v>#DIV/0!</v>
      </c>
      <c r="S951" s="31" t="e">
        <f t="shared" si="181"/>
        <v>#DIV/0!</v>
      </c>
      <c r="T951" s="31" t="e">
        <f t="shared" si="181"/>
        <v>#DIV/0!</v>
      </c>
      <c r="U951" s="31" t="e">
        <f t="shared" si="181"/>
        <v>#DIV/0!</v>
      </c>
      <c r="V951" s="31" t="e">
        <f t="shared" si="181"/>
        <v>#DIV/0!</v>
      </c>
      <c r="W951" s="31" t="e">
        <f t="shared" si="181"/>
        <v>#DIV/0!</v>
      </c>
      <c r="Y951" t="str">
        <f>"Target; Gain &gt; "&amp;Y944&amp;"; #pref=2"</f>
        <v>Target; Gain &gt; 0.6; #pref=2</v>
      </c>
      <c r="Z951" s="31" t="e">
        <f t="shared" ref="Z951:AI951" si="182">-1* AVERAGEIFS(Z655:Z942, $H$655:$H$942,"=1",$K655:$K942,"=2",$AW655:$AW942,"&gt;"&amp;$Y$944)</f>
        <v>#DIV/0!</v>
      </c>
      <c r="AA951" s="31" t="e">
        <f t="shared" si="182"/>
        <v>#DIV/0!</v>
      </c>
      <c r="AB951" s="31" t="e">
        <f t="shared" si="182"/>
        <v>#DIV/0!</v>
      </c>
      <c r="AC951" s="31" t="e">
        <f t="shared" si="182"/>
        <v>#DIV/0!</v>
      </c>
      <c r="AD951" s="31" t="e">
        <f t="shared" si="182"/>
        <v>#DIV/0!</v>
      </c>
      <c r="AE951" s="31" t="e">
        <f t="shared" si="182"/>
        <v>#DIV/0!</v>
      </c>
      <c r="AF951" s="31" t="e">
        <f t="shared" si="182"/>
        <v>#DIV/0!</v>
      </c>
      <c r="AG951" s="31" t="e">
        <f t="shared" si="182"/>
        <v>#DIV/0!</v>
      </c>
      <c r="AH951" s="31" t="e">
        <f t="shared" si="182"/>
        <v>#DIV/0!</v>
      </c>
      <c r="AI951" s="31" t="e">
        <f t="shared" si="182"/>
        <v>#DIV/0!</v>
      </c>
      <c r="AK951" t="str">
        <f t="shared" si="161"/>
        <v>Target; Gain &gt; 0.6; #pref=2</v>
      </c>
      <c r="AL951" s="31" t="e">
        <f t="shared" ref="AL951:AU951" si="183">-1* AVERAGEIFS(AL655:AL942, $H$655:$H$942,"=1",$K655:$K942,"=2",$AW655:$AW942,"&gt;"&amp;$Y$944)</f>
        <v>#DIV/0!</v>
      </c>
      <c r="AM951" s="31" t="e">
        <f t="shared" si="183"/>
        <v>#DIV/0!</v>
      </c>
      <c r="AN951" s="31" t="e">
        <f t="shared" si="183"/>
        <v>#DIV/0!</v>
      </c>
      <c r="AO951" s="31" t="e">
        <f t="shared" si="183"/>
        <v>#DIV/0!</v>
      </c>
      <c r="AP951" s="31" t="e">
        <f t="shared" si="183"/>
        <v>#DIV/0!</v>
      </c>
      <c r="AQ951" s="31" t="e">
        <f t="shared" si="183"/>
        <v>#DIV/0!</v>
      </c>
      <c r="AR951" s="31" t="e">
        <f t="shared" si="183"/>
        <v>#DIV/0!</v>
      </c>
      <c r="AS951" s="31" t="e">
        <f t="shared" si="183"/>
        <v>#DIV/0!</v>
      </c>
      <c r="AT951" s="31" t="e">
        <f t="shared" si="183"/>
        <v>#DIV/0!</v>
      </c>
      <c r="AU951" s="31" t="e">
        <f t="shared" si="183"/>
        <v>#DIV/0!</v>
      </c>
    </row>
    <row r="952" spans="13:49" x14ac:dyDescent="0.3">
      <c r="M952" t="str">
        <f t="shared" si="174"/>
        <v>Target; Gain &gt; 0.6; #pref=3</v>
      </c>
      <c r="N952" s="31">
        <f t="shared" ref="N952:W952" si="184">-1* AVERAGEIFS(N655:N942,  $H$655:$H$942,"=1",$K655:$K942,"=3",$AW655:$AW942,"&gt;"&amp;$Y$944)</f>
        <v>0.40571299404135419</v>
      </c>
      <c r="O952" s="31">
        <f t="shared" si="184"/>
        <v>0.39960659347980532</v>
      </c>
      <c r="P952" s="31">
        <f t="shared" si="184"/>
        <v>-1.6083236415305013</v>
      </c>
      <c r="Q952" s="31">
        <f t="shared" si="184"/>
        <v>0.70859160906073382</v>
      </c>
      <c r="R952" s="31">
        <f t="shared" si="184"/>
        <v>-1.0022132513806785</v>
      </c>
      <c r="S952" s="31">
        <f t="shared" si="184"/>
        <v>0.59408604533135612</v>
      </c>
      <c r="T952" s="31">
        <f t="shared" si="184"/>
        <v>-2.0889136639895582</v>
      </c>
      <c r="U952" s="31">
        <f t="shared" si="184"/>
        <v>-0.97400969203060916</v>
      </c>
      <c r="V952" s="31">
        <f t="shared" si="184"/>
        <v>-3.6684107104409058</v>
      </c>
      <c r="W952" s="31">
        <f t="shared" si="184"/>
        <v>9.5713459601103834E-2</v>
      </c>
      <c r="Y952" t="str">
        <f>"Target; Gain &gt; "&amp;Y944&amp;"; #pref=3"</f>
        <v>Target; Gain &gt; 0.6; #pref=3</v>
      </c>
      <c r="Z952" s="31">
        <f t="shared" ref="Z952:AI952" si="185">-1* AVERAGEIFS(Z655:Z942,  $H$655:$H$942,"=1",$K655:$K942,"=3",$AW655:$AW942,"&gt;"&amp;$Y$944)</f>
        <v>0.3455469231984179</v>
      </c>
      <c r="AA952" s="31">
        <f t="shared" si="185"/>
        <v>0.35594590858273323</v>
      </c>
      <c r="AB952" s="31">
        <f t="shared" si="185"/>
        <v>-0.36550519041780799</v>
      </c>
      <c r="AC952" s="31">
        <f t="shared" si="185"/>
        <v>0.5018964112672889</v>
      </c>
      <c r="AD952" s="31">
        <f t="shared" si="185"/>
        <v>-0.4482013505793539</v>
      </c>
      <c r="AE952" s="31">
        <f t="shared" si="185"/>
        <v>0.46845057104866183</v>
      </c>
      <c r="AF952" s="31">
        <f t="shared" si="185"/>
        <v>-0.89692879107672796</v>
      </c>
      <c r="AG952" s="31">
        <f t="shared" si="185"/>
        <v>-0.31714193404478369</v>
      </c>
      <c r="AH952" s="31">
        <f t="shared" si="185"/>
        <v>-1.3882987792627044</v>
      </c>
      <c r="AI952" s="31">
        <f t="shared" si="185"/>
        <v>-0.14714707088277684</v>
      </c>
      <c r="AK952" t="str">
        <f t="shared" si="161"/>
        <v>Target; Gain &gt; 0.6; #pref=3</v>
      </c>
      <c r="AL952" s="31">
        <f t="shared" ref="AL952:AU952" si="186">-1* AVERAGEIFS(AL655:AL942,  $H$655:$H$942,"=1",$K655:$K942,"=3",$AW655:$AW942,"&gt;"&amp;$Y$944)</f>
        <v>0.76297151410228881</v>
      </c>
      <c r="AM952" s="31">
        <f t="shared" si="186"/>
        <v>0.76833480226574569</v>
      </c>
      <c r="AN952" s="31">
        <f t="shared" si="186"/>
        <v>-0.36550519041780799</v>
      </c>
      <c r="AO952" s="31">
        <f t="shared" si="186"/>
        <v>0.79586522653081126</v>
      </c>
      <c r="AP952" s="31">
        <f t="shared" si="186"/>
        <v>-0.4482013505793539</v>
      </c>
      <c r="AQ952" s="31">
        <f t="shared" si="186"/>
        <v>0.77097616364671473</v>
      </c>
      <c r="AR952" s="31">
        <f t="shared" si="186"/>
        <v>-2.4465424162488709E-2</v>
      </c>
      <c r="AS952" s="31">
        <f t="shared" si="186"/>
        <v>0.75128308947591949</v>
      </c>
      <c r="AT952" s="31">
        <f t="shared" si="186"/>
        <v>-1.3882987792627044</v>
      </c>
      <c r="AU952" s="31">
        <f t="shared" si="186"/>
        <v>0.46887581958802349</v>
      </c>
    </row>
    <row r="953" spans="13:49" x14ac:dyDescent="0.3">
      <c r="M953" t="str">
        <f t="shared" si="174"/>
        <v>Target; Gain &gt; 0.6; #pref=4</v>
      </c>
      <c r="N953" s="31" t="e">
        <f t="shared" ref="N953:W953" si="187">-1* AVERAGEIFS(N655:N942,  $H$655:$H$942,"=1",$K655:$K942,"=4",$AW655:$AW942,"&gt;"&amp;$Y$944)</f>
        <v>#DIV/0!</v>
      </c>
      <c r="O953" s="31" t="e">
        <f t="shared" si="187"/>
        <v>#DIV/0!</v>
      </c>
      <c r="P953" s="31" t="e">
        <f t="shared" si="187"/>
        <v>#DIV/0!</v>
      </c>
      <c r="Q953" s="31" t="e">
        <f t="shared" si="187"/>
        <v>#DIV/0!</v>
      </c>
      <c r="R953" s="31" t="e">
        <f t="shared" si="187"/>
        <v>#DIV/0!</v>
      </c>
      <c r="S953" s="31" t="e">
        <f t="shared" si="187"/>
        <v>#DIV/0!</v>
      </c>
      <c r="T953" s="31" t="e">
        <f t="shared" si="187"/>
        <v>#DIV/0!</v>
      </c>
      <c r="U953" s="31" t="e">
        <f t="shared" si="187"/>
        <v>#DIV/0!</v>
      </c>
      <c r="V953" s="31" t="e">
        <f t="shared" si="187"/>
        <v>#DIV/0!</v>
      </c>
      <c r="W953" s="31" t="e">
        <f t="shared" si="187"/>
        <v>#DIV/0!</v>
      </c>
      <c r="Y953" t="str">
        <f>"Target; Gain &gt; "&amp;Y944&amp;"; #pref=4"</f>
        <v>Target; Gain &gt; 0.6; #pref=4</v>
      </c>
      <c r="Z953" s="31" t="e">
        <f t="shared" ref="Z953:AI953" si="188">-1* AVERAGEIFS(Z655:Z942,  $H$655:$H$942,"=1",$K655:$K942,"=4",$AW655:$AW942,"&gt;"&amp;$Y$944)</f>
        <v>#DIV/0!</v>
      </c>
      <c r="AA953" s="31" t="e">
        <f t="shared" si="188"/>
        <v>#DIV/0!</v>
      </c>
      <c r="AB953" s="31" t="e">
        <f t="shared" si="188"/>
        <v>#DIV/0!</v>
      </c>
      <c r="AC953" s="31" t="e">
        <f t="shared" si="188"/>
        <v>#DIV/0!</v>
      </c>
      <c r="AD953" s="31" t="e">
        <f t="shared" si="188"/>
        <v>#DIV/0!</v>
      </c>
      <c r="AE953" s="31" t="e">
        <f t="shared" si="188"/>
        <v>#DIV/0!</v>
      </c>
      <c r="AF953" s="31" t="e">
        <f t="shared" si="188"/>
        <v>#DIV/0!</v>
      </c>
      <c r="AG953" s="31" t="e">
        <f t="shared" si="188"/>
        <v>#DIV/0!</v>
      </c>
      <c r="AH953" s="31" t="e">
        <f t="shared" si="188"/>
        <v>#DIV/0!</v>
      </c>
      <c r="AI953" s="31" t="e">
        <f t="shared" si="188"/>
        <v>#DIV/0!</v>
      </c>
      <c r="AK953" t="str">
        <f t="shared" si="161"/>
        <v>Target; Gain &gt; 0.6; #pref=4</v>
      </c>
      <c r="AL953" s="31" t="e">
        <f t="shared" ref="AL953:AU953" si="189">-1* AVERAGEIFS(AL655:AL942,  $H$655:$H$942,"=1",$K655:$K942,"=4",$AW655:$AW942,"&gt;"&amp;$Y$944)</f>
        <v>#DIV/0!</v>
      </c>
      <c r="AM953" s="31" t="e">
        <f t="shared" si="189"/>
        <v>#DIV/0!</v>
      </c>
      <c r="AN953" s="31" t="e">
        <f t="shared" si="189"/>
        <v>#DIV/0!</v>
      </c>
      <c r="AO953" s="31" t="e">
        <f t="shared" si="189"/>
        <v>#DIV/0!</v>
      </c>
      <c r="AP953" s="31" t="e">
        <f t="shared" si="189"/>
        <v>#DIV/0!</v>
      </c>
      <c r="AQ953" s="31" t="e">
        <f t="shared" si="189"/>
        <v>#DIV/0!</v>
      </c>
      <c r="AR953" s="31" t="e">
        <f t="shared" si="189"/>
        <v>#DIV/0!</v>
      </c>
      <c r="AS953" s="31" t="e">
        <f t="shared" si="189"/>
        <v>#DIV/0!</v>
      </c>
      <c r="AT953" s="31" t="e">
        <f t="shared" si="189"/>
        <v>#DIV/0!</v>
      </c>
      <c r="AU953" s="31" t="e">
        <f t="shared" si="189"/>
        <v>#DIV/0!</v>
      </c>
    </row>
    <row r="954" spans="13:49" x14ac:dyDescent="0.3">
      <c r="M954" t="str">
        <f t="shared" si="174"/>
        <v>Target (or sym); Gain &gt; 0</v>
      </c>
      <c r="N954" s="31">
        <f>-1* AVERAGEIFS(N655:N942,$H655:$H942,"=1",$J655:$J942,"=1")</f>
        <v>0.30290964516366858</v>
      </c>
      <c r="O954" s="31">
        <f t="shared" ref="O954:W954" si="190">-1* AVERAGEIFS(O655:O942,$H655:$H942,"=1",$J655:$J942,"=1")</f>
        <v>0.29756664086703799</v>
      </c>
      <c r="P954" s="31">
        <f t="shared" si="190"/>
        <v>-0.48122533369722931</v>
      </c>
      <c r="Q954" s="31">
        <f t="shared" si="190"/>
        <v>0.61010126418787403</v>
      </c>
      <c r="R954" s="31">
        <f t="shared" si="190"/>
        <v>-8.4692705136432109E-2</v>
      </c>
      <c r="S954" s="31">
        <f t="shared" si="190"/>
        <v>0.7261222857669698</v>
      </c>
      <c r="T954" s="31">
        <f t="shared" si="190"/>
        <v>-3.3534644019117072</v>
      </c>
      <c r="U954" s="31">
        <f t="shared" si="190"/>
        <v>-2.3226929254084001</v>
      </c>
      <c r="V954" s="31">
        <f t="shared" si="190"/>
        <v>-2.8284299452704671</v>
      </c>
      <c r="W954" s="31">
        <f t="shared" si="190"/>
        <v>0.2736487425011338</v>
      </c>
      <c r="Y954" t="s">
        <v>129</v>
      </c>
      <c r="Z954" s="31">
        <f>-1* AVERAGEIFS(Z655:Z942,$H655:$H942,"=1",$J655:$J942,"=1")</f>
        <v>0.22220670806036133</v>
      </c>
      <c r="AA954" s="31">
        <f t="shared" ref="AA954:AI954" si="191">-1* AVERAGEIFS(AA655:AA942,$H655:$H942,"=1",$J655:$J942,"=1")</f>
        <v>0.22801211194730198</v>
      </c>
      <c r="AB954" s="31">
        <f t="shared" si="191"/>
        <v>-0.29888779105272645</v>
      </c>
      <c r="AC954" s="31">
        <f t="shared" si="191"/>
        <v>0.34505900774558229</v>
      </c>
      <c r="AD954" s="31">
        <f t="shared" si="191"/>
        <v>-8.0049204488926634E-2</v>
      </c>
      <c r="AE954" s="31">
        <f t="shared" si="191"/>
        <v>0.42597370324419076</v>
      </c>
      <c r="AF954" s="31">
        <f t="shared" si="191"/>
        <v>-0.7270544606457009</v>
      </c>
      <c r="AG954" s="31">
        <f t="shared" si="191"/>
        <v>-0.57213433682118453</v>
      </c>
      <c r="AH954" s="31">
        <f t="shared" si="191"/>
        <v>-1.5863176236258267</v>
      </c>
      <c r="AI954" s="31">
        <f t="shared" si="191"/>
        <v>-0.1567782335258654</v>
      </c>
      <c r="AK954" t="str">
        <f t="shared" si="161"/>
        <v>Target (or sym); Gain &gt; 0</v>
      </c>
      <c r="AL954" s="31">
        <f>-1* AVERAGEIFS(AL655:AL942,$H655:$H942,"=1",$J655:$J942,"=1")</f>
        <v>0.6926633070618311</v>
      </c>
      <c r="AM954" s="31">
        <f t="shared" ref="AM954:AU954" si="192">-1* AVERAGEIFS(AM655:AM942,$H655:$H942,"=1",$J655:$J942,"=1")</f>
        <v>0.69654396734257384</v>
      </c>
      <c r="AN954" s="31">
        <f t="shared" si="192"/>
        <v>-0.29888779105272645</v>
      </c>
      <c r="AO954" s="31">
        <f t="shared" si="192"/>
        <v>0.72495869686416203</v>
      </c>
      <c r="AP954" s="31">
        <f t="shared" si="192"/>
        <v>-8.0049204488926634E-2</v>
      </c>
      <c r="AQ954" s="31">
        <f t="shared" si="192"/>
        <v>0.72765975344927314</v>
      </c>
      <c r="AR954" s="31">
        <f t="shared" si="192"/>
        <v>6.9119467071314805E-2</v>
      </c>
      <c r="AS954" s="31">
        <f t="shared" si="192"/>
        <v>0.66908033316797444</v>
      </c>
      <c r="AT954" s="31">
        <f t="shared" si="192"/>
        <v>-1.5863176236258267</v>
      </c>
      <c r="AU954" s="31">
        <f t="shared" si="192"/>
        <v>0.37876304516837211</v>
      </c>
      <c r="AV954" s="26" t="s">
        <v>138</v>
      </c>
      <c r="AW954" s="43">
        <f>AVERAGEIF($J655:$J942,"=1",AW655:AW942)</f>
        <v>0.24118117185446517</v>
      </c>
    </row>
    <row r="955" spans="13:49" x14ac:dyDescent="0.3">
      <c r="M955" t="str">
        <f t="shared" si="174"/>
        <v>Target (or sym); Gain &lt;= 0</v>
      </c>
      <c r="N955" s="31">
        <f>-1* AVERAGEIFS(N655:N942,$H655:$H942,"=1",$J655:$J942,"=0")</f>
        <v>-1.438802629597659</v>
      </c>
      <c r="O955" s="31">
        <f t="shared" ref="O955:W955" si="193">-1* AVERAGEIFS(O655:O942,$H655:$H942,"=1",$J655:$J942,"=0")</f>
        <v>-1.4454030022023963</v>
      </c>
      <c r="P955" s="31">
        <f t="shared" si="193"/>
        <v>0.2215793517215543</v>
      </c>
      <c r="Q955" s="31">
        <f t="shared" si="193"/>
        <v>-7.0404472662251527E-2</v>
      </c>
      <c r="R955" s="31">
        <f t="shared" si="193"/>
        <v>0.29522989523034743</v>
      </c>
      <c r="S955" s="31">
        <f t="shared" si="193"/>
        <v>-0.15492865798557462</v>
      </c>
      <c r="T955" s="31">
        <f t="shared" si="193"/>
        <v>-4.9634104127145484</v>
      </c>
      <c r="U955" s="31">
        <f t="shared" si="193"/>
        <v>-4.7968576039804303</v>
      </c>
      <c r="V955" s="31">
        <f t="shared" si="193"/>
        <v>0.28448595115726238</v>
      </c>
      <c r="W955" s="31">
        <f t="shared" si="193"/>
        <v>-1.1051901960391284</v>
      </c>
      <c r="Y955" t="s">
        <v>130</v>
      </c>
      <c r="Z955" s="31">
        <f>-1* AVERAGEIFS(Z655:Z942,$H655:$H942,"=1",$J655:$J942,"=0")</f>
        <v>-0.76579485953450188</v>
      </c>
      <c r="AA955" s="31">
        <f t="shared" ref="AA955:AI955" si="194">-1* AVERAGEIFS(AA655:AA942,$H655:$H942,"=1",$J655:$J942,"=0")</f>
        <v>-0.77161067838706621</v>
      </c>
      <c r="AB955" s="31">
        <f t="shared" si="194"/>
        <v>1.6386681403401104E-2</v>
      </c>
      <c r="AC955" s="31">
        <f t="shared" si="194"/>
        <v>-0.28145731456355705</v>
      </c>
      <c r="AD955" s="31">
        <f t="shared" si="194"/>
        <v>-0.31944822788910832</v>
      </c>
      <c r="AE955" s="31">
        <f t="shared" si="194"/>
        <v>-0.92885746252630286</v>
      </c>
      <c r="AF955" s="31">
        <f t="shared" si="194"/>
        <v>-0.51223229843924156</v>
      </c>
      <c r="AG955" s="31">
        <f t="shared" si="194"/>
        <v>-1.4383694809846621</v>
      </c>
      <c r="AH955" s="31">
        <f t="shared" si="194"/>
        <v>-0.15069198029986225</v>
      </c>
      <c r="AI955" s="31">
        <f t="shared" si="194"/>
        <v>-2.0954227861784003</v>
      </c>
      <c r="AK955" t="str">
        <f t="shared" si="161"/>
        <v>Target (or sym); Gain &lt;= 0</v>
      </c>
      <c r="AL955" s="31">
        <f>-1* AVERAGEIFS(AL655:AL942,$H655:$H942,"=1",$J655:$J942,"=0")</f>
        <v>0.53528746645224667</v>
      </c>
      <c r="AM955" s="31">
        <f t="shared" ref="AM955:AU955" si="195">-1* AVERAGEIFS(AM655:AM942,$H655:$H942,"=1",$J655:$J942,"=0")</f>
        <v>0.53443929247945188</v>
      </c>
      <c r="AN955" s="31">
        <f t="shared" si="195"/>
        <v>1.6386681403401104E-2</v>
      </c>
      <c r="AO955" s="31">
        <f t="shared" si="195"/>
        <v>0.6026992807170084</v>
      </c>
      <c r="AP955" s="31">
        <f t="shared" si="195"/>
        <v>-0.31944822788910832</v>
      </c>
      <c r="AQ955" s="31">
        <f t="shared" si="195"/>
        <v>0.4917295586490108</v>
      </c>
      <c r="AR955" s="31">
        <f t="shared" si="195"/>
        <v>2.0444890230568516E-2</v>
      </c>
      <c r="AS955" s="31">
        <f t="shared" si="195"/>
        <v>0.57657233266668273</v>
      </c>
      <c r="AT955" s="31">
        <f t="shared" si="195"/>
        <v>-0.15069198029986225</v>
      </c>
      <c r="AU955" s="31">
        <f t="shared" si="195"/>
        <v>-0.54215304696071831</v>
      </c>
      <c r="AV955" s="26" t="s">
        <v>101</v>
      </c>
      <c r="AW955" s="43">
        <f>AVERAGEIF($J655:$J942,"=0",AW655:AW942)</f>
        <v>-0.20902368227386978</v>
      </c>
    </row>
    <row r="956" spans="13:49" x14ac:dyDescent="0.3">
      <c r="M956" s="44">
        <f t="shared" ref="M956:O967" si="196">M944</f>
        <v>0.6</v>
      </c>
      <c r="N956" s="44" t="str">
        <f t="shared" si="196"/>
        <v>BNL Causal</v>
      </c>
      <c r="O956" s="44" t="str">
        <f t="shared" si="196"/>
        <v>BNL Causal HM</v>
      </c>
      <c r="P956" s="44" t="str">
        <f t="shared" ref="P956:P967" si="197">Q944</f>
        <v>SFS Causal</v>
      </c>
      <c r="Q956" s="44" t="str">
        <f t="shared" ref="Q956:Q967" si="198">S944</f>
        <v>SaLSa Causal</v>
      </c>
      <c r="R956" s="44" t="str">
        <f t="shared" ref="R956:R967" si="199">U944</f>
        <v>D&amp;C Causal</v>
      </c>
      <c r="S956" s="44" t="str">
        <f t="shared" ref="S956:S967" si="200">W944</f>
        <v>BBS Causal</v>
      </c>
      <c r="T956" s="44"/>
      <c r="U956" s="44">
        <f t="shared" ref="U956:W967" si="201">Y944</f>
        <v>0.6</v>
      </c>
      <c r="V956" s="44" t="str">
        <f t="shared" si="201"/>
        <v>BNL Causal</v>
      </c>
      <c r="W956" s="44" t="str">
        <f t="shared" si="201"/>
        <v>BNL Causal HM</v>
      </c>
      <c r="X956" s="44" t="str">
        <f t="shared" ref="X956:X967" si="202">AC944</f>
        <v>SFS Causal</v>
      </c>
      <c r="Y956" s="44" t="str">
        <f t="shared" ref="Y956:Y967" si="203">AE944</f>
        <v>SaLSa Causal</v>
      </c>
      <c r="Z956" s="44" t="str">
        <f t="shared" ref="Z956:Z967" si="204">AG944</f>
        <v>D&amp;C Causal</v>
      </c>
      <c r="AA956" s="44" t="str">
        <f t="shared" ref="AA956:AA967" si="205">AI944</f>
        <v>BBS Causal</v>
      </c>
      <c r="AB956" s="42"/>
      <c r="AC956" s="45">
        <f t="shared" ref="AC956:AE967" si="206">AK944</f>
        <v>0.6</v>
      </c>
      <c r="AD956" s="45" t="str">
        <f t="shared" si="206"/>
        <v>BNL Causal</v>
      </c>
      <c r="AE956" s="45" t="str">
        <f t="shared" si="206"/>
        <v>BNL Causal HM</v>
      </c>
      <c r="AF956" s="45" t="str">
        <f t="shared" ref="AF956:AF967" si="207">AO944</f>
        <v>SFS Causal</v>
      </c>
      <c r="AG956" s="45" t="str">
        <f t="shared" ref="AG956:AG967" si="208">AQ944</f>
        <v>SaLSa Causal</v>
      </c>
      <c r="AH956" s="45" t="str">
        <f t="shared" ref="AH956:AH967" si="209">AS944</f>
        <v>D&amp;C Causal</v>
      </c>
      <c r="AI956" s="45" t="str">
        <f t="shared" ref="AI956:AI967" si="210">AU944</f>
        <v>BBS Causal</v>
      </c>
      <c r="AK956" s="44"/>
      <c r="AL956" s="44"/>
      <c r="AM956" s="44"/>
      <c r="AN956" s="42"/>
      <c r="AO956" s="42"/>
      <c r="AP956" s="42"/>
      <c r="AQ956" s="42"/>
      <c r="AR956" s="42"/>
      <c r="AS956" s="42"/>
      <c r="AT956" s="42"/>
      <c r="AU956" s="42"/>
    </row>
    <row r="957" spans="13:49" x14ac:dyDescent="0.3">
      <c r="M957" t="str">
        <f t="shared" si="196"/>
        <v>ALL</v>
      </c>
      <c r="N957" s="31">
        <f t="shared" si="196"/>
        <v>-0.21539774461761155</v>
      </c>
      <c r="O957" s="31">
        <f t="shared" si="196"/>
        <v>-0.22281838412922</v>
      </c>
      <c r="P957" s="31">
        <f t="shared" si="197"/>
        <v>0.30332158233198131</v>
      </c>
      <c r="Q957" s="31">
        <f t="shared" si="198"/>
        <v>0.25944849271987419</v>
      </c>
      <c r="R957" s="31">
        <f t="shared" si="199"/>
        <v>-1.8279441900941655</v>
      </c>
      <c r="S957" s="31">
        <f t="shared" si="200"/>
        <v>-0.53974559591884741</v>
      </c>
      <c r="T957" s="31"/>
      <c r="U957" s="31" t="str">
        <f t="shared" si="201"/>
        <v>ALL</v>
      </c>
      <c r="V957" s="31">
        <f t="shared" si="201"/>
        <v>-1.5719954644202137E-2</v>
      </c>
      <c r="W957" s="31">
        <f t="shared" si="201"/>
        <v>-1.4306720052637487E-2</v>
      </c>
      <c r="X957" s="31">
        <f t="shared" si="202"/>
        <v>0.19942288491814231</v>
      </c>
      <c r="Y957" s="31">
        <f t="shared" si="203"/>
        <v>2.6764760913553919E-2</v>
      </c>
      <c r="Z957" s="31">
        <f t="shared" si="204"/>
        <v>-0.40555479106625203</v>
      </c>
      <c r="AA957" s="31">
        <f t="shared" si="205"/>
        <v>-0.6155353207651092</v>
      </c>
      <c r="AB957" s="42"/>
      <c r="AC957" s="46" t="str">
        <f t="shared" si="206"/>
        <v>ALL</v>
      </c>
      <c r="AD957" s="31">
        <f t="shared" si="206"/>
        <v>0.6575797100272861</v>
      </c>
      <c r="AE957" s="31">
        <f t="shared" si="206"/>
        <v>0.65804822474162949</v>
      </c>
      <c r="AF957" s="31">
        <f t="shared" si="207"/>
        <v>0.69893989074104201</v>
      </c>
      <c r="AG957" s="31">
        <f t="shared" si="208"/>
        <v>0.65893769851733985</v>
      </c>
      <c r="AH957" s="31">
        <f t="shared" si="209"/>
        <v>0.73208637979641011</v>
      </c>
      <c r="AI957" s="31">
        <f t="shared" si="210"/>
        <v>0.14240670368995717</v>
      </c>
      <c r="AK957" s="31"/>
      <c r="AL957" s="31"/>
      <c r="AM957" s="31"/>
      <c r="AN957" s="42"/>
      <c r="AO957" s="42"/>
      <c r="AP957" s="42"/>
      <c r="AQ957" s="42"/>
      <c r="AR957" s="42"/>
      <c r="AS957" s="42"/>
      <c r="AT957" s="42"/>
      <c r="AU957" s="42"/>
    </row>
    <row r="958" spans="13:49" x14ac:dyDescent="0.3">
      <c r="M958" t="str">
        <f t="shared" si="196"/>
        <v>Target; Gain &gt; 0.6</v>
      </c>
      <c r="N958" s="31">
        <f t="shared" si="196"/>
        <v>0.40571299404135419</v>
      </c>
      <c r="O958" s="31">
        <f t="shared" si="196"/>
        <v>0.39960659347980532</v>
      </c>
      <c r="P958" s="31">
        <f t="shared" si="197"/>
        <v>0.70859160906073382</v>
      </c>
      <c r="Q958" s="31">
        <f t="shared" si="198"/>
        <v>0.59408604533135612</v>
      </c>
      <c r="R958" s="31">
        <f t="shared" si="199"/>
        <v>-0.97400969203060916</v>
      </c>
      <c r="S958" s="31">
        <f t="shared" si="200"/>
        <v>9.5713459601103834E-2</v>
      </c>
      <c r="T958" s="31"/>
      <c r="U958" s="31" t="str">
        <f t="shared" si="201"/>
        <v>Target; Gain &gt; 0.6</v>
      </c>
      <c r="V958" s="31">
        <f t="shared" si="201"/>
        <v>0.3455469231984179</v>
      </c>
      <c r="W958" s="31">
        <f t="shared" si="201"/>
        <v>0.35594590858273323</v>
      </c>
      <c r="X958" s="31">
        <f t="shared" si="202"/>
        <v>0.5018964112672889</v>
      </c>
      <c r="Y958" s="31">
        <f t="shared" si="203"/>
        <v>0.46845057104866183</v>
      </c>
      <c r="Z958" s="31">
        <f t="shared" si="204"/>
        <v>-0.31714193404478369</v>
      </c>
      <c r="AA958" s="31">
        <f t="shared" si="205"/>
        <v>-0.14714707088277684</v>
      </c>
      <c r="AB958" s="42"/>
      <c r="AC958" s="46" t="str">
        <f t="shared" si="206"/>
        <v>Target; Gain &gt; 0.6</v>
      </c>
      <c r="AD958" s="31">
        <f t="shared" si="206"/>
        <v>0.76297151410228881</v>
      </c>
      <c r="AE958" s="31">
        <f t="shared" si="206"/>
        <v>0.76833480226574569</v>
      </c>
      <c r="AF958" s="31">
        <f t="shared" si="207"/>
        <v>0.79586522653081126</v>
      </c>
      <c r="AG958" s="31">
        <f t="shared" si="208"/>
        <v>0.77097616364671473</v>
      </c>
      <c r="AH958" s="31">
        <f t="shared" si="209"/>
        <v>0.75128308947591949</v>
      </c>
      <c r="AI958" s="31">
        <f t="shared" si="210"/>
        <v>0.46887581958802349</v>
      </c>
      <c r="AK958" s="31"/>
      <c r="AL958" s="31"/>
      <c r="AM958" s="31"/>
      <c r="AN958" s="42"/>
      <c r="AO958" s="42"/>
      <c r="AP958" s="42"/>
      <c r="AQ958" s="42"/>
      <c r="AR958" s="42"/>
      <c r="AS958" s="42"/>
      <c r="AT958" s="42"/>
      <c r="AU958" s="42"/>
    </row>
    <row r="959" spans="13:49" x14ac:dyDescent="0.3">
      <c r="M959" t="str">
        <f t="shared" si="196"/>
        <v>Gain &gt; 0.6</v>
      </c>
      <c r="N959" s="31">
        <f t="shared" si="196"/>
        <v>0.40571299404135419</v>
      </c>
      <c r="O959" s="31">
        <f t="shared" si="196"/>
        <v>0.39960659347980532</v>
      </c>
      <c r="P959" s="31">
        <f t="shared" si="197"/>
        <v>0.70859160906073382</v>
      </c>
      <c r="Q959" s="31">
        <f t="shared" si="198"/>
        <v>0.59408604533135612</v>
      </c>
      <c r="R959" s="31">
        <f t="shared" si="199"/>
        <v>-0.97400969203060916</v>
      </c>
      <c r="S959" s="31">
        <f t="shared" si="200"/>
        <v>9.5713459601103834E-2</v>
      </c>
      <c r="T959" s="31"/>
      <c r="U959" s="31" t="str">
        <f t="shared" si="201"/>
        <v>Gain &gt; 0.6</v>
      </c>
      <c r="V959" s="31">
        <f t="shared" si="201"/>
        <v>0.3455469231984179</v>
      </c>
      <c r="W959" s="31">
        <f t="shared" si="201"/>
        <v>0.35594590858273323</v>
      </c>
      <c r="X959" s="31">
        <f t="shared" si="202"/>
        <v>0.5018964112672889</v>
      </c>
      <c r="Y959" s="31">
        <f t="shared" si="203"/>
        <v>0.46845057104866183</v>
      </c>
      <c r="Z959" s="31">
        <f t="shared" si="204"/>
        <v>-0.31714193404478369</v>
      </c>
      <c r="AA959" s="31">
        <f t="shared" si="205"/>
        <v>-0.14714707088277684</v>
      </c>
      <c r="AB959" s="42"/>
      <c r="AC959" s="46" t="str">
        <f t="shared" si="206"/>
        <v>Gain &gt; 0.6</v>
      </c>
      <c r="AD959" s="31">
        <f t="shared" si="206"/>
        <v>0.76297151410228881</v>
      </c>
      <c r="AE959" s="31">
        <f t="shared" si="206"/>
        <v>0.76833480226574569</v>
      </c>
      <c r="AF959" s="31">
        <f t="shared" si="207"/>
        <v>0.79586522653081126</v>
      </c>
      <c r="AG959" s="31">
        <f t="shared" si="208"/>
        <v>0.77097616364671473</v>
      </c>
      <c r="AH959" s="31">
        <f t="shared" si="209"/>
        <v>0.75128308947591949</v>
      </c>
      <c r="AI959" s="31">
        <f t="shared" si="210"/>
        <v>0.46887581958802349</v>
      </c>
      <c r="AK959" s="31"/>
      <c r="AL959" s="31"/>
      <c r="AM959" s="31"/>
      <c r="AN959" s="42"/>
      <c r="AO959" s="42"/>
      <c r="AP959" s="42"/>
      <c r="AQ959" s="42"/>
      <c r="AR959" s="42"/>
      <c r="AS959" s="42"/>
      <c r="AT959" s="42"/>
      <c r="AU959" s="42"/>
    </row>
    <row r="960" spans="13:49" x14ac:dyDescent="0.3">
      <c r="M960" t="str">
        <f t="shared" si="196"/>
        <v>Target (or sym)</v>
      </c>
      <c r="N960" s="31">
        <f t="shared" si="196"/>
        <v>-4.543280978859697E-2</v>
      </c>
      <c r="O960" s="31">
        <f t="shared" si="196"/>
        <v>-5.1027287746848858E-2</v>
      </c>
      <c r="P960" s="31">
        <f t="shared" si="197"/>
        <v>0.47400011681784893</v>
      </c>
      <c r="Q960" s="31">
        <f t="shared" si="198"/>
        <v>0.54991209701646093</v>
      </c>
      <c r="R960" s="31">
        <f t="shared" si="199"/>
        <v>-2.8175258611228062</v>
      </c>
      <c r="S960" s="31">
        <f t="shared" si="200"/>
        <v>-2.1190452069186792E-3</v>
      </c>
      <c r="T960" s="31"/>
      <c r="U960" s="31" t="str">
        <f t="shared" si="201"/>
        <v>Target (or sym)</v>
      </c>
      <c r="V960" s="31">
        <f t="shared" si="201"/>
        <v>2.4606394541388694E-2</v>
      </c>
      <c r="W960" s="31">
        <f t="shared" si="201"/>
        <v>2.8087553880428308E-2</v>
      </c>
      <c r="X960" s="31">
        <f t="shared" si="202"/>
        <v>0.21975574328375438</v>
      </c>
      <c r="Y960" s="31">
        <f t="shared" si="203"/>
        <v>0.15500747009009205</v>
      </c>
      <c r="Z960" s="31">
        <f t="shared" si="204"/>
        <v>-0.74538136565388002</v>
      </c>
      <c r="AA960" s="31">
        <f t="shared" si="205"/>
        <v>-0.54450714405637246</v>
      </c>
      <c r="AB960" s="42"/>
      <c r="AC960" s="38" t="str">
        <f t="shared" si="206"/>
        <v>Target (or sym)</v>
      </c>
      <c r="AD960" s="31">
        <f t="shared" si="206"/>
        <v>0.66118813893991424</v>
      </c>
      <c r="AE960" s="31">
        <f t="shared" si="206"/>
        <v>0.66412303236994941</v>
      </c>
      <c r="AF960" s="31">
        <f t="shared" si="207"/>
        <v>0.70050681363473144</v>
      </c>
      <c r="AG960" s="31">
        <f t="shared" si="208"/>
        <v>0.68047371448922067</v>
      </c>
      <c r="AH960" s="31">
        <f t="shared" si="209"/>
        <v>0.65057873306771608</v>
      </c>
      <c r="AI960" s="31">
        <f t="shared" si="210"/>
        <v>0.19457982674255403</v>
      </c>
      <c r="AK960" s="31"/>
      <c r="AL960" s="31"/>
      <c r="AM960" s="31"/>
      <c r="AN960" s="42"/>
      <c r="AO960" s="42"/>
      <c r="AP960" s="42"/>
      <c r="AQ960" s="42"/>
      <c r="AR960" s="42"/>
      <c r="AS960" s="42"/>
      <c r="AT960" s="42"/>
      <c r="AU960" s="42"/>
    </row>
    <row r="961" spans="12:49" x14ac:dyDescent="0.3">
      <c r="M961" t="str">
        <f t="shared" si="196"/>
        <v>Gain &gt; 0</v>
      </c>
      <c r="N961" s="31">
        <f t="shared" si="196"/>
        <v>-2.5210515334259831E-2</v>
      </c>
      <c r="O961" s="31">
        <f t="shared" si="196"/>
        <v>-3.1642182029520571E-2</v>
      </c>
      <c r="P961" s="31">
        <f t="shared" si="197"/>
        <v>0.39309025310806034</v>
      </c>
      <c r="Q961" s="31">
        <f t="shared" si="198"/>
        <v>0.47479755806135898</v>
      </c>
      <c r="R961" s="31">
        <f t="shared" si="199"/>
        <v>-1.8553534702027912</v>
      </c>
      <c r="S961" s="31">
        <f t="shared" si="200"/>
        <v>-0.29707059191871338</v>
      </c>
      <c r="T961" s="31"/>
      <c r="U961" s="31" t="str">
        <f t="shared" si="201"/>
        <v>Gain &gt; 0</v>
      </c>
      <c r="V961" s="31">
        <f t="shared" si="201"/>
        <v>9.1512102275180807E-2</v>
      </c>
      <c r="W961" s="31">
        <f t="shared" si="201"/>
        <v>9.2934968297971807E-2</v>
      </c>
      <c r="X961" s="31">
        <f t="shared" si="202"/>
        <v>0.26459665417527678</v>
      </c>
      <c r="Y961" s="31">
        <f t="shared" si="203"/>
        <v>0.18487676770807621</v>
      </c>
      <c r="Z961" s="31">
        <f t="shared" si="204"/>
        <v>-0.42085894125358758</v>
      </c>
      <c r="AA961" s="31">
        <f t="shared" si="205"/>
        <v>-0.41581750267601642</v>
      </c>
      <c r="AB961" s="42"/>
      <c r="AC961" s="38" t="str">
        <f t="shared" si="206"/>
        <v>Gain &gt; 0</v>
      </c>
      <c r="AD961" s="31">
        <f t="shared" si="206"/>
        <v>0.6848161071190787</v>
      </c>
      <c r="AE961" s="31">
        <f t="shared" si="206"/>
        <v>0.68535681712734298</v>
      </c>
      <c r="AF961" s="31">
        <f t="shared" si="207"/>
        <v>0.72330359058290972</v>
      </c>
      <c r="AG961" s="31">
        <f t="shared" si="208"/>
        <v>0.69609263777358743</v>
      </c>
      <c r="AH961" s="31">
        <f t="shared" si="209"/>
        <v>0.72967829992494471</v>
      </c>
      <c r="AI961" s="31">
        <f t="shared" si="210"/>
        <v>0.25922042411775731</v>
      </c>
      <c r="AK961" s="31"/>
      <c r="AL961" s="31"/>
      <c r="AM961" s="31"/>
      <c r="AN961" s="42"/>
      <c r="AO961" s="42"/>
      <c r="AP961" s="42"/>
      <c r="AQ961" s="42"/>
      <c r="AR961" s="42"/>
      <c r="AS961" s="42"/>
      <c r="AT961" s="42"/>
      <c r="AU961" s="42"/>
    </row>
    <row r="962" spans="12:49" x14ac:dyDescent="0.3">
      <c r="M962" t="str">
        <f t="shared" si="196"/>
        <v>Gain &lt;=0</v>
      </c>
      <c r="N962" s="31">
        <f t="shared" si="196"/>
        <v>-0.38022667666318311</v>
      </c>
      <c r="O962" s="31">
        <f t="shared" si="196"/>
        <v>-0.38850442594895956</v>
      </c>
      <c r="P962" s="31">
        <f t="shared" si="197"/>
        <v>0.22552206765937954</v>
      </c>
      <c r="Q962" s="31">
        <f t="shared" si="198"/>
        <v>7.2812636090587315E-2</v>
      </c>
      <c r="R962" s="31">
        <f t="shared" si="199"/>
        <v>-1.80418948066669</v>
      </c>
      <c r="S962" s="31">
        <f t="shared" si="200"/>
        <v>-0.75006393271896377</v>
      </c>
      <c r="T962" s="31"/>
      <c r="U962" s="31" t="str">
        <f t="shared" si="201"/>
        <v>Gain &lt;=0</v>
      </c>
      <c r="V962" s="31">
        <f t="shared" si="201"/>
        <v>-0.10865440397433399</v>
      </c>
      <c r="W962" s="31">
        <f t="shared" si="201"/>
        <v>-0.10724951662316549</v>
      </c>
      <c r="X962" s="31">
        <f t="shared" si="202"/>
        <v>0.14293895156195915</v>
      </c>
      <c r="Y962" s="31">
        <f t="shared" si="203"/>
        <v>-0.11026564497503204</v>
      </c>
      <c r="Z962" s="31">
        <f t="shared" si="204"/>
        <v>-0.39229119423722802</v>
      </c>
      <c r="AA962" s="31">
        <f t="shared" si="205"/>
        <v>-0.78862409644232323</v>
      </c>
      <c r="AB962" s="42"/>
      <c r="AC962" s="38" t="str">
        <f t="shared" si="206"/>
        <v>Gain &lt;=0</v>
      </c>
      <c r="AD962" s="31">
        <f t="shared" si="206"/>
        <v>0.63397483254773257</v>
      </c>
      <c r="AE962" s="31">
        <f t="shared" si="206"/>
        <v>0.63438077800734505</v>
      </c>
      <c r="AF962" s="31">
        <f t="shared" si="207"/>
        <v>0.67782468421142328</v>
      </c>
      <c r="AG962" s="31">
        <f t="shared" si="208"/>
        <v>0.62673675116192518</v>
      </c>
      <c r="AH962" s="31">
        <f t="shared" si="209"/>
        <v>0.73417338235167939</v>
      </c>
      <c r="AI962" s="31">
        <f t="shared" si="210"/>
        <v>4.1168145985863804E-2</v>
      </c>
      <c r="AK962" s="31"/>
      <c r="AL962" s="31"/>
      <c r="AM962" s="31"/>
      <c r="AN962" s="42"/>
      <c r="AO962" s="42"/>
      <c r="AP962" s="42"/>
      <c r="AQ962" s="42"/>
      <c r="AR962" s="42"/>
      <c r="AS962" s="42"/>
      <c r="AT962" s="42"/>
      <c r="AU962" s="42"/>
    </row>
    <row r="963" spans="12:49" x14ac:dyDescent="0.3">
      <c r="M963" t="str">
        <f>M951</f>
        <v>Target; Gain &gt; 0.6; #pref=2</v>
      </c>
      <c r="N963" s="31" t="e">
        <f t="shared" si="196"/>
        <v>#DIV/0!</v>
      </c>
      <c r="O963" s="31" t="e">
        <f t="shared" si="196"/>
        <v>#DIV/0!</v>
      </c>
      <c r="P963" s="31" t="e">
        <f t="shared" si="197"/>
        <v>#DIV/0!</v>
      </c>
      <c r="Q963" s="31" t="e">
        <f t="shared" si="198"/>
        <v>#DIV/0!</v>
      </c>
      <c r="R963" s="31" t="e">
        <f t="shared" si="199"/>
        <v>#DIV/0!</v>
      </c>
      <c r="S963" s="31" t="e">
        <f t="shared" si="200"/>
        <v>#DIV/0!</v>
      </c>
      <c r="T963" s="31"/>
      <c r="U963" s="31" t="str">
        <f t="shared" si="201"/>
        <v>Target; Gain &gt; 0.6; #pref=2</v>
      </c>
      <c r="V963" s="31" t="e">
        <f t="shared" si="201"/>
        <v>#DIV/0!</v>
      </c>
      <c r="W963" s="31" t="e">
        <f t="shared" si="201"/>
        <v>#DIV/0!</v>
      </c>
      <c r="X963" s="31" t="e">
        <f t="shared" si="202"/>
        <v>#DIV/0!</v>
      </c>
      <c r="Y963" s="31" t="e">
        <f t="shared" si="203"/>
        <v>#DIV/0!</v>
      </c>
      <c r="Z963" s="31" t="e">
        <f t="shared" si="204"/>
        <v>#DIV/0!</v>
      </c>
      <c r="AA963" s="31" t="e">
        <f t="shared" si="205"/>
        <v>#DIV/0!</v>
      </c>
      <c r="AB963" s="42"/>
      <c r="AC963" s="38" t="str">
        <f t="shared" si="206"/>
        <v>Target; Gain &gt; 0.6; #pref=2</v>
      </c>
      <c r="AD963" s="31" t="e">
        <f t="shared" si="206"/>
        <v>#DIV/0!</v>
      </c>
      <c r="AE963" s="31" t="e">
        <f t="shared" si="206"/>
        <v>#DIV/0!</v>
      </c>
      <c r="AF963" s="31" t="e">
        <f t="shared" si="207"/>
        <v>#DIV/0!</v>
      </c>
      <c r="AG963" s="31" t="e">
        <f t="shared" si="208"/>
        <v>#DIV/0!</v>
      </c>
      <c r="AH963" s="31" t="e">
        <f t="shared" si="209"/>
        <v>#DIV/0!</v>
      </c>
      <c r="AI963" s="31" t="e">
        <f t="shared" si="210"/>
        <v>#DIV/0!</v>
      </c>
      <c r="AK963" s="31"/>
      <c r="AL963" s="31"/>
      <c r="AM963" s="31"/>
      <c r="AN963" s="42"/>
      <c r="AO963" s="42"/>
      <c r="AP963" s="42"/>
      <c r="AQ963" s="42"/>
      <c r="AR963" s="42"/>
      <c r="AS963" s="42"/>
      <c r="AT963" s="42"/>
      <c r="AU963" s="42"/>
    </row>
    <row r="964" spans="12:49" x14ac:dyDescent="0.3">
      <c r="M964" t="str">
        <f>M952</f>
        <v>Target; Gain &gt; 0.6; #pref=3</v>
      </c>
      <c r="N964" s="31">
        <f t="shared" si="196"/>
        <v>0.40571299404135419</v>
      </c>
      <c r="O964" s="31">
        <f t="shared" si="196"/>
        <v>0.39960659347980532</v>
      </c>
      <c r="P964" s="31">
        <f t="shared" si="197"/>
        <v>0.70859160906073382</v>
      </c>
      <c r="Q964" s="31">
        <f t="shared" si="198"/>
        <v>0.59408604533135612</v>
      </c>
      <c r="R964" s="31">
        <f t="shared" si="199"/>
        <v>-0.97400969203060916</v>
      </c>
      <c r="S964" s="31">
        <f t="shared" si="200"/>
        <v>9.5713459601103834E-2</v>
      </c>
      <c r="T964" s="31"/>
      <c r="U964" s="31" t="str">
        <f t="shared" si="201"/>
        <v>Target; Gain &gt; 0.6; #pref=3</v>
      </c>
      <c r="V964" s="31">
        <f t="shared" si="201"/>
        <v>0.3455469231984179</v>
      </c>
      <c r="W964" s="31">
        <f t="shared" si="201"/>
        <v>0.35594590858273323</v>
      </c>
      <c r="X964" s="31">
        <f t="shared" si="202"/>
        <v>0.5018964112672889</v>
      </c>
      <c r="Y964" s="31">
        <f t="shared" si="203"/>
        <v>0.46845057104866183</v>
      </c>
      <c r="Z964" s="31">
        <f t="shared" si="204"/>
        <v>-0.31714193404478369</v>
      </c>
      <c r="AA964" s="31">
        <f t="shared" si="205"/>
        <v>-0.14714707088277684</v>
      </c>
      <c r="AB964" s="42"/>
      <c r="AC964" s="38" t="str">
        <f t="shared" si="206"/>
        <v>Target; Gain &gt; 0.6; #pref=3</v>
      </c>
      <c r="AD964" s="31">
        <f t="shared" si="206"/>
        <v>0.76297151410228881</v>
      </c>
      <c r="AE964" s="31">
        <f t="shared" si="206"/>
        <v>0.76833480226574569</v>
      </c>
      <c r="AF964" s="31">
        <f t="shared" si="207"/>
        <v>0.79586522653081126</v>
      </c>
      <c r="AG964" s="31">
        <f t="shared" si="208"/>
        <v>0.77097616364671473</v>
      </c>
      <c r="AH964" s="31">
        <f t="shared" si="209"/>
        <v>0.75128308947591949</v>
      </c>
      <c r="AI964" s="31">
        <f t="shared" si="210"/>
        <v>0.46887581958802349</v>
      </c>
      <c r="AK964" s="31"/>
      <c r="AL964" s="31"/>
      <c r="AM964" s="31"/>
      <c r="AN964" s="42"/>
      <c r="AO964" s="42"/>
      <c r="AP964" s="42"/>
      <c r="AQ964" s="42"/>
      <c r="AR964" s="42"/>
      <c r="AS964" s="42"/>
      <c r="AT964" s="42"/>
      <c r="AU964" s="42"/>
    </row>
    <row r="965" spans="12:49" x14ac:dyDescent="0.3">
      <c r="M965" t="str">
        <f>M953</f>
        <v>Target; Gain &gt; 0.6; #pref=4</v>
      </c>
      <c r="N965" s="31" t="e">
        <f t="shared" si="196"/>
        <v>#DIV/0!</v>
      </c>
      <c r="O965" s="31" t="e">
        <f t="shared" si="196"/>
        <v>#DIV/0!</v>
      </c>
      <c r="P965" s="31" t="e">
        <f t="shared" si="197"/>
        <v>#DIV/0!</v>
      </c>
      <c r="Q965" s="31" t="e">
        <f t="shared" si="198"/>
        <v>#DIV/0!</v>
      </c>
      <c r="R965" s="31" t="e">
        <f t="shared" si="199"/>
        <v>#DIV/0!</v>
      </c>
      <c r="S965" s="31" t="e">
        <f t="shared" si="200"/>
        <v>#DIV/0!</v>
      </c>
      <c r="T965" s="31"/>
      <c r="U965" s="31" t="str">
        <f t="shared" si="201"/>
        <v>Target; Gain &gt; 0.6; #pref=4</v>
      </c>
      <c r="V965" s="31" t="e">
        <f t="shared" si="201"/>
        <v>#DIV/0!</v>
      </c>
      <c r="W965" s="31" t="e">
        <f t="shared" si="201"/>
        <v>#DIV/0!</v>
      </c>
      <c r="X965" s="31" t="e">
        <f t="shared" si="202"/>
        <v>#DIV/0!</v>
      </c>
      <c r="Y965" s="31" t="e">
        <f t="shared" si="203"/>
        <v>#DIV/0!</v>
      </c>
      <c r="Z965" s="31" t="e">
        <f t="shared" si="204"/>
        <v>#DIV/0!</v>
      </c>
      <c r="AA965" s="31" t="e">
        <f t="shared" si="205"/>
        <v>#DIV/0!</v>
      </c>
      <c r="AC965" s="38" t="str">
        <f t="shared" si="206"/>
        <v>Target; Gain &gt; 0.6; #pref=4</v>
      </c>
      <c r="AD965" s="31" t="e">
        <f t="shared" si="206"/>
        <v>#DIV/0!</v>
      </c>
      <c r="AE965" s="31" t="e">
        <f t="shared" si="206"/>
        <v>#DIV/0!</v>
      </c>
      <c r="AF965" s="31" t="e">
        <f t="shared" si="207"/>
        <v>#DIV/0!</v>
      </c>
      <c r="AG965" s="31" t="e">
        <f t="shared" si="208"/>
        <v>#DIV/0!</v>
      </c>
      <c r="AH965" s="31" t="e">
        <f t="shared" si="209"/>
        <v>#DIV/0!</v>
      </c>
      <c r="AI965" s="31" t="e">
        <f t="shared" si="210"/>
        <v>#DIV/0!</v>
      </c>
      <c r="AK965" s="31"/>
      <c r="AL965" s="31"/>
      <c r="AM965" s="31"/>
    </row>
    <row r="966" spans="12:49" x14ac:dyDescent="0.3">
      <c r="M966" t="str">
        <f>M954</f>
        <v>Target (or sym); Gain &gt; 0</v>
      </c>
      <c r="N966" s="31">
        <f t="shared" si="196"/>
        <v>0.30290964516366858</v>
      </c>
      <c r="O966" s="31">
        <f t="shared" si="196"/>
        <v>0.29756664086703799</v>
      </c>
      <c r="P966" s="31">
        <f t="shared" si="197"/>
        <v>0.61010126418787403</v>
      </c>
      <c r="Q966" s="31">
        <f t="shared" si="198"/>
        <v>0.7261222857669698</v>
      </c>
      <c r="R966" s="31">
        <f t="shared" si="199"/>
        <v>-2.3226929254084001</v>
      </c>
      <c r="S966" s="31">
        <f t="shared" si="200"/>
        <v>0.2736487425011338</v>
      </c>
      <c r="T966" s="31"/>
      <c r="U966" s="31" t="str">
        <f t="shared" si="201"/>
        <v>Target (or sym); Gain &gt; 0</v>
      </c>
      <c r="V966" s="31">
        <f t="shared" si="201"/>
        <v>0.22220670806036133</v>
      </c>
      <c r="W966" s="31">
        <f t="shared" si="201"/>
        <v>0.22801211194730198</v>
      </c>
      <c r="X966" s="31">
        <f t="shared" si="202"/>
        <v>0.34505900774558229</v>
      </c>
      <c r="Y966" s="31">
        <f t="shared" si="203"/>
        <v>0.42597370324419076</v>
      </c>
      <c r="Z966" s="31">
        <f t="shared" si="204"/>
        <v>-0.57213433682118453</v>
      </c>
      <c r="AA966" s="31">
        <f t="shared" si="205"/>
        <v>-0.1567782335258654</v>
      </c>
      <c r="AC966" s="38" t="str">
        <f t="shared" si="206"/>
        <v>Target (or sym); Gain &gt; 0</v>
      </c>
      <c r="AD966" s="31">
        <f t="shared" si="206"/>
        <v>0.6926633070618311</v>
      </c>
      <c r="AE966" s="31">
        <f t="shared" si="206"/>
        <v>0.69654396734257384</v>
      </c>
      <c r="AF966" s="31">
        <f t="shared" si="207"/>
        <v>0.72495869686416203</v>
      </c>
      <c r="AG966" s="31">
        <f t="shared" si="208"/>
        <v>0.72765975344927314</v>
      </c>
      <c r="AH966" s="31">
        <f t="shared" si="209"/>
        <v>0.66908033316797444</v>
      </c>
      <c r="AI966" s="31">
        <f t="shared" si="210"/>
        <v>0.37876304516837211</v>
      </c>
      <c r="AK966" s="31"/>
      <c r="AL966" s="31"/>
      <c r="AM966" s="31"/>
    </row>
    <row r="967" spans="12:49" x14ac:dyDescent="0.3">
      <c r="M967" t="str">
        <f>M955</f>
        <v>Target (or sym); Gain &lt;= 0</v>
      </c>
      <c r="N967" s="31">
        <f t="shared" si="196"/>
        <v>-1.438802629597659</v>
      </c>
      <c r="O967" s="31">
        <f t="shared" si="196"/>
        <v>-1.4454030022023963</v>
      </c>
      <c r="P967" s="31">
        <f t="shared" si="197"/>
        <v>-7.0404472662251527E-2</v>
      </c>
      <c r="Q967" s="31">
        <f t="shared" si="198"/>
        <v>-0.15492865798557462</v>
      </c>
      <c r="R967" s="31">
        <f t="shared" si="199"/>
        <v>-4.7968576039804303</v>
      </c>
      <c r="S967" s="31">
        <f t="shared" si="200"/>
        <v>-1.1051901960391284</v>
      </c>
      <c r="T967" s="31"/>
      <c r="U967" s="31" t="str">
        <f t="shared" si="201"/>
        <v>Target (or sym); Gain &lt;= 0</v>
      </c>
      <c r="V967" s="31">
        <f t="shared" si="201"/>
        <v>-0.76579485953450188</v>
      </c>
      <c r="W967" s="31">
        <f t="shared" si="201"/>
        <v>-0.77161067838706621</v>
      </c>
      <c r="X967" s="31">
        <f t="shared" si="202"/>
        <v>-0.28145731456355705</v>
      </c>
      <c r="Y967" s="31">
        <f t="shared" si="203"/>
        <v>-0.92885746252630286</v>
      </c>
      <c r="Z967" s="31">
        <f t="shared" si="204"/>
        <v>-1.4383694809846621</v>
      </c>
      <c r="AA967" s="31">
        <f t="shared" si="205"/>
        <v>-2.0954227861784003</v>
      </c>
      <c r="AC967" s="38" t="str">
        <f t="shared" si="206"/>
        <v>Target (or sym); Gain &lt;= 0</v>
      </c>
      <c r="AD967" s="31">
        <f t="shared" si="206"/>
        <v>0.53528746645224667</v>
      </c>
      <c r="AE967" s="31">
        <f t="shared" si="206"/>
        <v>0.53443929247945188</v>
      </c>
      <c r="AF967" s="31">
        <f t="shared" si="207"/>
        <v>0.6026992807170084</v>
      </c>
      <c r="AG967" s="31">
        <f t="shared" si="208"/>
        <v>0.4917295586490108</v>
      </c>
      <c r="AH967" s="31">
        <f t="shared" si="209"/>
        <v>0.57657233266668273</v>
      </c>
      <c r="AI967" s="31">
        <f t="shared" si="210"/>
        <v>-0.54215304696071831</v>
      </c>
      <c r="AK967" s="31"/>
      <c r="AL967" s="31"/>
      <c r="AM967" s="31"/>
    </row>
    <row r="969" spans="12:49" x14ac:dyDescent="0.3">
      <c r="L969" s="27" t="s">
        <v>104</v>
      </c>
      <c r="M969" s="39">
        <f>Y969</f>
        <v>0.6</v>
      </c>
      <c r="N969" s="24" t="s">
        <v>7</v>
      </c>
      <c r="O969" s="24" t="s">
        <v>8</v>
      </c>
      <c r="P969" s="24" t="s">
        <v>22</v>
      </c>
      <c r="Q969" s="24" t="s">
        <v>9</v>
      </c>
      <c r="R969" s="24" t="s">
        <v>23</v>
      </c>
      <c r="S969" s="24" t="s">
        <v>10</v>
      </c>
      <c r="T969" s="24" t="s">
        <v>24</v>
      </c>
      <c r="U969" s="24" t="s">
        <v>11</v>
      </c>
      <c r="V969" s="24" t="s">
        <v>25</v>
      </c>
      <c r="W969" s="24" t="s">
        <v>12</v>
      </c>
      <c r="Y969" s="30">
        <f>X292</f>
        <v>0.6</v>
      </c>
      <c r="Z969" s="24" t="s">
        <v>7</v>
      </c>
      <c r="AA969" s="24" t="s">
        <v>8</v>
      </c>
      <c r="AB969" s="24" t="s">
        <v>22</v>
      </c>
      <c r="AC969" s="24" t="s">
        <v>9</v>
      </c>
      <c r="AD969" s="24" t="s">
        <v>23</v>
      </c>
      <c r="AE969" s="24" t="s">
        <v>10</v>
      </c>
      <c r="AF969" s="24" t="s">
        <v>24</v>
      </c>
      <c r="AG969" s="24" t="s">
        <v>11</v>
      </c>
      <c r="AH969" s="24" t="s">
        <v>25</v>
      </c>
      <c r="AI969" s="24" t="s">
        <v>12</v>
      </c>
      <c r="AK969" s="39">
        <f t="shared" ref="AK969:AK980" si="211">Y969</f>
        <v>0.6</v>
      </c>
      <c r="AL969" s="24" t="s">
        <v>7</v>
      </c>
      <c r="AM969" s="24" t="s">
        <v>8</v>
      </c>
      <c r="AN969" s="24" t="s">
        <v>22</v>
      </c>
      <c r="AO969" s="24" t="s">
        <v>9</v>
      </c>
      <c r="AP969" s="24" t="s">
        <v>23</v>
      </c>
      <c r="AQ969" s="24" t="s">
        <v>10</v>
      </c>
      <c r="AR969" s="24" t="s">
        <v>24</v>
      </c>
      <c r="AS969" s="24" t="s">
        <v>11</v>
      </c>
      <c r="AT969" s="24" t="s">
        <v>25</v>
      </c>
      <c r="AU969" s="24" t="s">
        <v>12</v>
      </c>
    </row>
    <row r="970" spans="12:49" x14ac:dyDescent="0.3">
      <c r="M970" s="31" t="s">
        <v>98</v>
      </c>
      <c r="N970" s="31">
        <f>-1* MEDIAN(N655:N942)</f>
        <v>0.16134442155289117</v>
      </c>
      <c r="O970" s="31">
        <f t="shared" ref="O970:W970" si="212">-1* MEDIAN(O655:O942)</f>
        <v>0.15540518807621118</v>
      </c>
      <c r="P970" s="31">
        <f t="shared" si="212"/>
        <v>9.9499428850904556E-4</v>
      </c>
      <c r="Q970" s="31">
        <f t="shared" si="212"/>
        <v>0.53169788322533451</v>
      </c>
      <c r="R970" s="31">
        <f t="shared" si="212"/>
        <v>9.7209790077756625E-2</v>
      </c>
      <c r="S970" s="31">
        <f t="shared" si="212"/>
        <v>0.43733371490774353</v>
      </c>
      <c r="T970" s="31">
        <f t="shared" si="212"/>
        <v>-1.3431900544900648</v>
      </c>
      <c r="U970" s="31">
        <f t="shared" si="212"/>
        <v>-0.8910229653391939</v>
      </c>
      <c r="V970" s="31">
        <f t="shared" si="212"/>
        <v>-1.5443058575057491</v>
      </c>
      <c r="W970" s="31">
        <f t="shared" si="212"/>
        <v>-5.8063759742964197E-2</v>
      </c>
      <c r="Y970" s="31" t="s">
        <v>98</v>
      </c>
      <c r="Z970" s="31">
        <f>-1* MEDIAN(Z655:Z942)</f>
        <v>0.18350686132567418</v>
      </c>
      <c r="AA970" s="31">
        <f t="shared" ref="AA970:AI970" si="213">-1* MEDIAN(AA655:AA942)</f>
        <v>0.18548258204288975</v>
      </c>
      <c r="AB970" s="31">
        <f t="shared" si="213"/>
        <v>-2.9868392494611689E-2</v>
      </c>
      <c r="AC970" s="31">
        <f t="shared" si="213"/>
        <v>0.28947544327734398</v>
      </c>
      <c r="AD970" s="31">
        <f t="shared" si="213"/>
        <v>-0.18936437268354878</v>
      </c>
      <c r="AE970" s="31">
        <f t="shared" si="213"/>
        <v>0.2228139787356726</v>
      </c>
      <c r="AF970" s="31">
        <f t="shared" si="213"/>
        <v>-0.12584224815397149</v>
      </c>
      <c r="AG970" s="31">
        <f t="shared" si="213"/>
        <v>-0.1943765242802345</v>
      </c>
      <c r="AH970" s="31">
        <f t="shared" si="213"/>
        <v>-0.89045380873702018</v>
      </c>
      <c r="AI970" s="31">
        <f t="shared" si="213"/>
        <v>-0.38015644544310823</v>
      </c>
      <c r="AK970" s="31" t="str">
        <f t="shared" si="211"/>
        <v>ALL</v>
      </c>
      <c r="AL970" s="31">
        <f>-1* MEDIAN(AL655:AL942)</f>
        <v>0.7049404365095282</v>
      </c>
      <c r="AM970" s="31">
        <f t="shared" ref="AM970:AU970" si="214">-1* MEDIAN(AM655:AM942)</f>
        <v>0.70495210747453851</v>
      </c>
      <c r="AN970" s="31">
        <f t="shared" si="214"/>
        <v>-2.9868392494611689E-2</v>
      </c>
      <c r="AO970" s="31">
        <f t="shared" si="214"/>
        <v>0.73476642513761314</v>
      </c>
      <c r="AP970" s="31">
        <f t="shared" si="214"/>
        <v>-0.18936437268354878</v>
      </c>
      <c r="AQ970" s="31">
        <f t="shared" si="214"/>
        <v>0.70286180184663949</v>
      </c>
      <c r="AR970" s="31">
        <f t="shared" si="214"/>
        <v>0.3682401054250577</v>
      </c>
      <c r="AS970" s="31">
        <f t="shared" si="214"/>
        <v>0.7772886404913798</v>
      </c>
      <c r="AT970" s="31">
        <f t="shared" si="214"/>
        <v>-0.89045380873702018</v>
      </c>
      <c r="AU970" s="31">
        <f t="shared" si="214"/>
        <v>0.25882611207860284</v>
      </c>
    </row>
    <row r="971" spans="12:49" x14ac:dyDescent="0.3">
      <c r="M971" s="31" t="str">
        <f>"Target; Gain &gt; "&amp;M969</f>
        <v>Target; Gain &gt; 0.6</v>
      </c>
      <c r="N971" s="31" cm="1">
        <f t="array" ref="N971">-1* MEDIAN(_xlfn._xlws.FILTER(N655:N942, ($AX655:$AX942 &gt; $Y944)*($AX655:$AX942&lt;&gt;"")))</f>
        <v>0.40571299404135419</v>
      </c>
      <c r="O971" s="31" cm="1">
        <f t="array" ref="O971">-1* MEDIAN(_xlfn._xlws.FILTER(O655:O942, ($AX655:$AX942 &gt; $Y944)*($AX655:$AX942&lt;&gt;"")))</f>
        <v>0.39960659347980532</v>
      </c>
      <c r="P971" s="31" cm="1">
        <f t="array" ref="P971">-1* MEDIAN(_xlfn._xlws.FILTER(P655:P942, ($AX655:$AX942 &gt; $Y944)*($AX655:$AX942&lt;&gt;"")))</f>
        <v>-1.6083236415305011</v>
      </c>
      <c r="Q971" s="31" cm="1">
        <f t="array" ref="Q971">-1* MEDIAN(_xlfn._xlws.FILTER(Q655:Q942, ($AX655:$AX942 &gt; $Y944)*($AX655:$AX942&lt;&gt;"")))</f>
        <v>0.70859160906073382</v>
      </c>
      <c r="R971" s="31" cm="1">
        <f t="array" ref="R971">-1* MEDIAN(_xlfn._xlws.FILTER(R655:R942, ($AX655:$AX942 &gt; $Y944)*($AX655:$AX942&lt;&gt;"")))</f>
        <v>-1.0022132513806785</v>
      </c>
      <c r="S971" s="31" cm="1">
        <f t="array" ref="S971">-1* MEDIAN(_xlfn._xlws.FILTER(S655:S942, ($AX655:$AX942 &gt; $Y944)*($AX655:$AX942&lt;&gt;"")))</f>
        <v>0.59408604533135612</v>
      </c>
      <c r="T971" s="31" cm="1">
        <f t="array" ref="T971">-1* MEDIAN(_xlfn._xlws.FILTER(T655:T942, ($AX655:$AX942 &gt; $Y944)*($AX655:$AX942&lt;&gt;"")))</f>
        <v>-2.0889136639895582</v>
      </c>
      <c r="U971" s="31" cm="1">
        <f t="array" ref="U971">-1* MEDIAN(_xlfn._xlws.FILTER(U655:U942, ($AX655:$AX942 &gt; $Y944)*($AX655:$AX942&lt;&gt;"")))</f>
        <v>-0.97400969203060916</v>
      </c>
      <c r="V971" s="31" cm="1">
        <f t="array" ref="V971">-1* MEDIAN(_xlfn._xlws.FILTER(V655:V942, ($AX655:$AX942 &gt; $Y944)*($AX655:$AX942&lt;&gt;"")))</f>
        <v>-3.6684107104409058</v>
      </c>
      <c r="W971" s="31" cm="1">
        <f t="array" ref="W971">-1* MEDIAN(_xlfn._xlws.FILTER(W655:W942, ($AX655:$AX942 &gt; $Y944)*($AX655:$AX942&lt;&gt;"")))</f>
        <v>9.5713459601103834E-2</v>
      </c>
      <c r="Y971" s="31" t="str">
        <f>"Target; Gain &gt; "&amp;Y969</f>
        <v>Target; Gain &gt; 0.6</v>
      </c>
      <c r="Z971" s="31" cm="1">
        <f t="array" ref="Z971">-1* MEDIAN(_xlfn._xlws.FILTER(Z655:Z942, ($AX655:$AX942 &gt; $Y944)*($AX655:$AX942 &lt;&gt; "")))</f>
        <v>0.3455469231984179</v>
      </c>
      <c r="AA971" s="31" cm="1">
        <f t="array" ref="AA971">-1* MEDIAN(_xlfn._xlws.FILTER(AA655:AA942, ($AX655:$AX942 &gt; $Y944)*($AX655:$AX942 &lt;&gt; "")))</f>
        <v>0.35594590858273323</v>
      </c>
      <c r="AB971" s="31" cm="1">
        <f t="array" ref="AB971">-1* MEDIAN(_xlfn._xlws.FILTER(AB655:AB942, ($AX655:$AX942 &gt; $Y944)*($AX655:$AX942 &lt;&gt; "")))</f>
        <v>-0.36550519041780799</v>
      </c>
      <c r="AC971" s="31" cm="1">
        <f t="array" ref="AC971">-1* MEDIAN(_xlfn._xlws.FILTER(AC655:AC942, ($AX655:$AX942 &gt; $Y944)*($AX655:$AX942 &lt;&gt; "")))</f>
        <v>0.5018964112672889</v>
      </c>
      <c r="AD971" s="31" cm="1">
        <f t="array" ref="AD971">-1* MEDIAN(_xlfn._xlws.FILTER(AD655:AD942, ($AX655:$AX942 &gt; $Y944)*($AX655:$AX942 &lt;&gt; "")))</f>
        <v>-0.4482013505793539</v>
      </c>
      <c r="AE971" s="31" cm="1">
        <f t="array" ref="AE971">-1* MEDIAN(_xlfn._xlws.FILTER(AE655:AE942, ($AX655:$AX942 &gt; $Y944)*($AX655:$AX942 &lt;&gt; "")))</f>
        <v>0.46845057104866183</v>
      </c>
      <c r="AF971" s="31" cm="1">
        <f t="array" ref="AF971">-1* MEDIAN(_xlfn._xlws.FILTER(AF655:AF942, ($AX655:$AX942 &gt; $Y944)*($AX655:$AX942 &lt;&gt; "")))</f>
        <v>-0.89692879107672796</v>
      </c>
      <c r="AG971" s="31" cm="1">
        <f t="array" ref="AG971">-1* MEDIAN(_xlfn._xlws.FILTER(AG655:AG942, ($AX655:$AX942 &gt; $Y944)*($AX655:$AX942 &lt;&gt; "")))</f>
        <v>-0.31714193404478375</v>
      </c>
      <c r="AH971" s="31" cm="1">
        <f t="array" ref="AH971">-1* MEDIAN(_xlfn._xlws.FILTER(AH655:AH942, ($AX655:$AX942 &gt; $Y944)*($AX655:$AX942 &lt;&gt; "")))</f>
        <v>-1.3882987792627044</v>
      </c>
      <c r="AI971" s="31" cm="1">
        <f t="array" ref="AI971">-1* MEDIAN(_xlfn._xlws.FILTER(AI655:AI942, ($AX655:$AX942 &gt; $Y944)*($AX655:$AX942 &lt;&gt; "")))</f>
        <v>-0.14714707088277684</v>
      </c>
      <c r="AK971" s="31" t="str">
        <f t="shared" si="211"/>
        <v>Target; Gain &gt; 0.6</v>
      </c>
      <c r="AL971" s="31" cm="1">
        <f t="array" ref="AL971">-1* MEDIAN(_xlfn._xlws.FILTER(AL655:AL942, ($AX655:$AX942 &gt; $Y944)*($AX655:$AX942 &lt;&gt; "")))</f>
        <v>0.76297151410228881</v>
      </c>
      <c r="AM971" s="31" cm="1">
        <f t="array" ref="AM971">-1* MEDIAN(_xlfn._xlws.FILTER(AM655:AM942, ($AX655:$AX942 &gt; $Y944)*($AX655:$AX942 &lt;&gt; "")))</f>
        <v>0.76833480226574569</v>
      </c>
      <c r="AN971" s="31" cm="1">
        <f t="array" ref="AN971">-1* MEDIAN(_xlfn._xlws.FILTER(AN655:AN942, ($AX655:$AX942 &gt; $Y944)*($AX655:$AX942 &lt;&gt; "")))</f>
        <v>-0.36550519041780799</v>
      </c>
      <c r="AO971" s="31" cm="1">
        <f t="array" ref="AO971">-1* MEDIAN(_xlfn._xlws.FILTER(AO655:AO942, ($AX655:$AX942 &gt; $Y944)*($AX655:$AX942 &lt;&gt; "")))</f>
        <v>0.79586522653081126</v>
      </c>
      <c r="AP971" s="31" cm="1">
        <f t="array" ref="AP971">-1* MEDIAN(_xlfn._xlws.FILTER(AP655:AP942, ($AX655:$AX942 &gt; $Y944)*($AX655:$AX942 &lt;&gt; "")))</f>
        <v>-0.4482013505793539</v>
      </c>
      <c r="AQ971" s="31" cm="1">
        <f t="array" ref="AQ971">-1* MEDIAN(_xlfn._xlws.FILTER(AQ655:AQ942, ($AX655:$AX942 &gt; $Y944)*($AX655:$AX942 &lt;&gt; "")))</f>
        <v>0.77097616364671473</v>
      </c>
      <c r="AR971" s="31" cm="1">
        <f t="array" ref="AR971">-1* MEDIAN(_xlfn._xlws.FILTER(AR655:AR942, ($AX655:$AX942 &gt; $Y944)*($AX655:$AX942 &lt;&gt; "")))</f>
        <v>-2.4465424162488716E-2</v>
      </c>
      <c r="AS971" s="31" cm="1">
        <f t="array" ref="AS971">-1* MEDIAN(_xlfn._xlws.FILTER(AS655:AS942, ($AX655:$AX942 &gt; $Y944)*($AX655:$AX942 &lt;&gt; "")))</f>
        <v>0.75128308947591949</v>
      </c>
      <c r="AT971" s="31" cm="1">
        <f t="array" ref="AT971">-1* MEDIAN(_xlfn._xlws.FILTER(AT655:AT942, ($AX655:$AX942 &gt; $Y944)*($AX655:$AX942 &lt;&gt; "")))</f>
        <v>-1.3882987792627044</v>
      </c>
      <c r="AU971" s="31" cm="1">
        <f t="array" ref="AU971">-1* MEDIAN(_xlfn._xlws.FILTER(AU655:AU942, ($AX655:$AX942 &gt; $Y944)*($AX655:$AX942 &lt;&gt; "")))</f>
        <v>0.46887581958802349</v>
      </c>
      <c r="AV971" s="26"/>
      <c r="AW971" s="26" t="s">
        <v>31</v>
      </c>
    </row>
    <row r="972" spans="12:49" x14ac:dyDescent="0.3">
      <c r="M972" s="31" t="str">
        <f>"Gain &gt; "&amp;M969</f>
        <v>Gain &gt; 0.6</v>
      </c>
      <c r="N972" s="31" cm="1">
        <f t="array" ref="N972">-1* MEDIAN(_xlfn._xlws.FILTER(N655:N942, $AW655:$AW942 &gt; $Y944))</f>
        <v>0.40571299404135419</v>
      </c>
      <c r="O972" s="31" cm="1">
        <f t="array" ref="O972">-1* MEDIAN(_xlfn._xlws.FILTER(O655:O942, $AW655:$AW942 &gt; $Y944))</f>
        <v>0.39960659347980532</v>
      </c>
      <c r="P972" s="31" cm="1">
        <f t="array" ref="P972">-1* MEDIAN(_xlfn._xlws.FILTER(P655:P942, $AW655:$AW942 &gt; $Y944))</f>
        <v>-1.6083236415305011</v>
      </c>
      <c r="Q972" s="31" cm="1">
        <f t="array" ref="Q972">-1* MEDIAN(_xlfn._xlws.FILTER(Q655:Q942, $AW655:$AW942 &gt; $Y944))</f>
        <v>0.70859160906073382</v>
      </c>
      <c r="R972" s="31" cm="1">
        <f t="array" ref="R972">-1* MEDIAN(_xlfn._xlws.FILTER(R655:R942, $AW655:$AW942 &gt; $Y944))</f>
        <v>-1.0022132513806785</v>
      </c>
      <c r="S972" s="31" cm="1">
        <f t="array" ref="S972">-1* MEDIAN(_xlfn._xlws.FILTER(S655:S942, $AW655:$AW942 &gt; $Y944))</f>
        <v>0.59408604533135612</v>
      </c>
      <c r="T972" s="31" cm="1">
        <f t="array" ref="T972">-1* MEDIAN(_xlfn._xlws.FILTER(T655:T942, $AW655:$AW942 &gt; $Y944))</f>
        <v>-2.0889136639895582</v>
      </c>
      <c r="U972" s="31" cm="1">
        <f t="array" ref="U972">-1* MEDIAN(_xlfn._xlws.FILTER(U655:U942, $AW655:$AW942 &gt; $Y944))</f>
        <v>-0.97400969203060916</v>
      </c>
      <c r="V972" s="31" cm="1">
        <f t="array" ref="V972">-1* MEDIAN(_xlfn._xlws.FILTER(V655:V942, $AW655:$AW942 &gt; $Y944))</f>
        <v>-3.6684107104409058</v>
      </c>
      <c r="W972" s="31" cm="1">
        <f t="array" ref="W972">-1* MEDIAN(_xlfn._xlws.FILTER(W655:W942, $AW655:$AW942 &gt; $Y944))</f>
        <v>9.5713459601103834E-2</v>
      </c>
      <c r="Y972" s="31" t="str">
        <f>"Gain &gt; "&amp;Y969</f>
        <v>Gain &gt; 0.6</v>
      </c>
      <c r="Z972" s="31" cm="1">
        <f t="array" ref="Z972">-1* MEDIAN(_xlfn._xlws.FILTER(Z655:Z942, $AW655:$AW942 &gt; $Y944))</f>
        <v>0.3455469231984179</v>
      </c>
      <c r="AA972" s="31" cm="1">
        <f t="array" ref="AA972">-1* MEDIAN(_xlfn._xlws.FILTER(AA655:AA942, $AW655:$AW942 &gt; $Y944))</f>
        <v>0.35594590858273323</v>
      </c>
      <c r="AB972" s="31" cm="1">
        <f t="array" ref="AB972">-1* MEDIAN(_xlfn._xlws.FILTER(AB655:AB942, $AW655:$AW942 &gt; $Y944))</f>
        <v>-0.36550519041780799</v>
      </c>
      <c r="AC972" s="31" cm="1">
        <f t="array" ref="AC972">-1* MEDIAN(_xlfn._xlws.FILTER(AC655:AC942, $AW655:$AW942 &gt; $Y944))</f>
        <v>0.5018964112672889</v>
      </c>
      <c r="AD972" s="31" cm="1">
        <f t="array" ref="AD972">-1* MEDIAN(_xlfn._xlws.FILTER(AD655:AD942, $AW655:$AW942 &gt; $Y944))</f>
        <v>-0.4482013505793539</v>
      </c>
      <c r="AE972" s="31" cm="1">
        <f t="array" ref="AE972">-1* MEDIAN(_xlfn._xlws.FILTER(AE655:AE942, $AW655:$AW942 &gt; $Y944))</f>
        <v>0.46845057104866183</v>
      </c>
      <c r="AF972" s="31" cm="1">
        <f t="array" ref="AF972">-1* MEDIAN(_xlfn._xlws.FILTER(AF655:AF942, $AW655:$AW942 &gt; $Y944))</f>
        <v>-0.89692879107672796</v>
      </c>
      <c r="AG972" s="31" cm="1">
        <f t="array" ref="AG972">-1* MEDIAN(_xlfn._xlws.FILTER(AG655:AG942, $AW655:$AW942 &gt; $Y944))</f>
        <v>-0.31714193404478375</v>
      </c>
      <c r="AH972" s="31" cm="1">
        <f t="array" ref="AH972">-1* MEDIAN(_xlfn._xlws.FILTER(AH655:AH942, $AW655:$AW942 &gt; $Y944))</f>
        <v>-1.3882987792627044</v>
      </c>
      <c r="AI972" s="31" cm="1">
        <f t="array" ref="AI972">-1* MEDIAN(_xlfn._xlws.FILTER(AI655:AI942, $AW655:$AW942 &gt; $Y944))</f>
        <v>-0.14714707088277684</v>
      </c>
      <c r="AK972" s="31" t="str">
        <f t="shared" si="211"/>
        <v>Gain &gt; 0.6</v>
      </c>
      <c r="AL972" s="31" cm="1">
        <f t="array" ref="AL972">-1* MEDIAN(_xlfn._xlws.FILTER(AL655:AL942, $AW655:$AW942 &gt; $Y944))</f>
        <v>0.76297151410228881</v>
      </c>
      <c r="AM972" s="31" cm="1">
        <f t="array" ref="AM972">-1* MEDIAN(_xlfn._xlws.FILTER(AM655:AM942, $AW655:$AW942 &gt; $Y944))</f>
        <v>0.76833480226574569</v>
      </c>
      <c r="AN972" s="31" cm="1">
        <f t="array" ref="AN972">-1* MEDIAN(_xlfn._xlws.FILTER(AN655:AN942, $AW655:$AW942 &gt; $Y944))</f>
        <v>-0.36550519041780799</v>
      </c>
      <c r="AO972" s="31" cm="1">
        <f t="array" ref="AO972">-1* MEDIAN(_xlfn._xlws.FILTER(AO655:AO942, $AW655:$AW942 &gt; $Y944))</f>
        <v>0.79586522653081126</v>
      </c>
      <c r="AP972" s="31" cm="1">
        <f t="array" ref="AP972">-1* MEDIAN(_xlfn._xlws.FILTER(AP655:AP942, $AW655:$AW942 &gt; $Y944))</f>
        <v>-0.4482013505793539</v>
      </c>
      <c r="AQ972" s="31" cm="1">
        <f t="array" ref="AQ972">-1* MEDIAN(_xlfn._xlws.FILTER(AQ655:AQ942, $AW655:$AW942 &gt; $Y944))</f>
        <v>0.77097616364671473</v>
      </c>
      <c r="AR972" s="31" cm="1">
        <f t="array" ref="AR972">-1* MEDIAN(_xlfn._xlws.FILTER(AR655:AR942, $AW655:$AW942 &gt; $Y944))</f>
        <v>-2.4465424162488716E-2</v>
      </c>
      <c r="AS972" s="31" cm="1">
        <f t="array" ref="AS972">-1* MEDIAN(_xlfn._xlws.FILTER(AS655:AS942, $AW655:$AW942 &gt; $Y944))</f>
        <v>0.75128308947591949</v>
      </c>
      <c r="AT972" s="31" cm="1">
        <f t="array" ref="AT972">-1* MEDIAN(_xlfn._xlws.FILTER(AT655:AT942, $AW655:$AW942 &gt; $Y944))</f>
        <v>-1.3882987792627044</v>
      </c>
      <c r="AU972" s="31" cm="1">
        <f t="array" ref="AU972">-1* MEDIAN(_xlfn._xlws.FILTER(AU655:AU942, $AW655:$AW942 &gt; $Y944))</f>
        <v>0.46887581958802349</v>
      </c>
      <c r="AV972" s="26" t="s">
        <v>128</v>
      </c>
      <c r="AW972" s="43">
        <f>AVERAGEIF($H655:$H942,"=1",AW655:AW942)</f>
        <v>0.18786942657390188</v>
      </c>
    </row>
    <row r="973" spans="12:49" x14ac:dyDescent="0.3">
      <c r="M973" t="s">
        <v>128</v>
      </c>
      <c r="N973" s="31" cm="1">
        <f t="array" ref="N973">-1* MEDIAN(_xlfn._xlws.FILTER(N655:N942, $H655:$H942=1))</f>
        <v>0.28128849140998546</v>
      </c>
      <c r="O973" s="31" cm="1">
        <f t="array" ref="O973">-1* MEDIAN(_xlfn._xlws.FILTER(O655:O942, $H655:$H942=1))</f>
        <v>0.27515634416479079</v>
      </c>
      <c r="P973" s="31" cm="1">
        <f t="array" ref="P973">-1* MEDIAN(_xlfn._xlws.FILTER(P655:P942, $H655:$H942=1))</f>
        <v>2.5402435900123324E-2</v>
      </c>
      <c r="Q973" s="31" cm="1">
        <f t="array" ref="Q973">-1* MEDIAN(_xlfn._xlws.FILTER(Q655:Q942, $H655:$H942=1))</f>
        <v>0.61693257026222359</v>
      </c>
      <c r="R973" s="31" cm="1">
        <f t="array" ref="R973">-1* MEDIAN(_xlfn._xlws.FILTER(R655:R942, $H655:$H942=1))</f>
        <v>0.18028791638228617</v>
      </c>
      <c r="S973" s="31" cm="1">
        <f t="array" ref="S973">-1* MEDIAN(_xlfn._xlws.FILTER(S655:S942, $H655:$H942=1))</f>
        <v>0.68712813507106518</v>
      </c>
      <c r="T973" s="31" cm="1">
        <f t="array" ref="T973">-1* MEDIAN(_xlfn._xlws.FILTER(T655:T942, $H655:$H942=1))</f>
        <v>-2.0961571682043783</v>
      </c>
      <c r="U973" s="31" cm="1">
        <f t="array" ref="U973">-1* MEDIAN(_xlfn._xlws.FILTER(U655:U942, $H655:$H942=1))</f>
        <v>-1.3146254048595634</v>
      </c>
      <c r="V973" s="31" cm="1">
        <f t="array" ref="V973">-1* MEDIAN(_xlfn._xlws.FILTER(V655:V942, $H655:$H942=1))</f>
        <v>-2.0449034886963631</v>
      </c>
      <c r="W973" s="31" cm="1">
        <f t="array" ref="W973">-1* MEDIAN(_xlfn._xlws.FILTER(W655:W942, $H655:$H942=1))</f>
        <v>0.16076471144113408</v>
      </c>
      <c r="Y973" t="s">
        <v>128</v>
      </c>
      <c r="Z973" s="31" cm="1">
        <f t="array" ref="Z973">-1* MEDIAN(_xlfn._xlws.FILTER(Z655:Z942, $H655:$H942=1))</f>
        <v>0.21243967487883023</v>
      </c>
      <c r="AA973" s="31" cm="1">
        <f t="array" ref="AA973">-1* MEDIAN(_xlfn._xlws.FILTER(AA655:AA942, $H655:$H942=1))</f>
        <v>0.21825145013497524</v>
      </c>
      <c r="AB973" s="31" cm="1">
        <f t="array" ref="AB973">-1* MEDIAN(_xlfn._xlws.FILTER(AB655:AB942, $H655:$H942=1))</f>
        <v>-9.9291493755851501E-2</v>
      </c>
      <c r="AC973" s="31" cm="1">
        <f t="array" ref="AC973">-1* MEDIAN(_xlfn._xlws.FILTER(AC655:AC942, $H655:$H942=1))</f>
        <v>0.34914830470538794</v>
      </c>
      <c r="AD973" s="31" cm="1">
        <f t="array" ref="AD973">-1* MEDIAN(_xlfn._xlws.FILTER(AD655:AD942, $H655:$H942=1))</f>
        <v>0.16021614611605972</v>
      </c>
      <c r="AE973" s="31" cm="1">
        <f t="array" ref="AE973">-1* MEDIAN(_xlfn._xlws.FILTER(AE655:AE942, $H655:$H942=1))</f>
        <v>0.34445688828767451</v>
      </c>
      <c r="AF973" s="31" cm="1">
        <f t="array" ref="AF973">-1* MEDIAN(_xlfn._xlws.FILTER(AF655:AF942, $H655:$H942=1))</f>
        <v>-0.41832205149284829</v>
      </c>
      <c r="AG973" s="31" cm="1">
        <f t="array" ref="AG973">-1* MEDIAN(_xlfn._xlws.FILTER(AG655:AG942, $H655:$H942=1))</f>
        <v>-0.36482297240969008</v>
      </c>
      <c r="AH973" s="31" cm="1">
        <f t="array" ref="AH973">-1* MEDIAN(_xlfn._xlws.FILTER(AH655:AH942, $H655:$H942=1))</f>
        <v>-1.3493921829870552</v>
      </c>
      <c r="AI973" s="31" cm="1">
        <f t="array" ref="AI973">-1* MEDIAN(_xlfn._xlws.FILTER(AI655:AI942, $H655:$H942=1))</f>
        <v>-0.2122600589338221</v>
      </c>
      <c r="AK973" t="str">
        <f t="shared" si="211"/>
        <v>Target (or sym)</v>
      </c>
      <c r="AL973" s="31" cm="1">
        <f t="array" ref="AL973">-1* MEDIAN(_xlfn._xlws.FILTER(AL655:AL942, $H655:$H942=1))</f>
        <v>0.73656837260950803</v>
      </c>
      <c r="AM973" s="31" cm="1">
        <f t="array" ref="AM973">-1* MEDIAN(_xlfn._xlws.FILTER(AM655:AM942, $H655:$H942=1))</f>
        <v>0.73628556236082943</v>
      </c>
      <c r="AN973" s="31" cm="1">
        <f t="array" ref="AN973">-1* MEDIAN(_xlfn._xlws.FILTER(AN655:AN942, $H655:$H942=1))</f>
        <v>-9.9291493755851501E-2</v>
      </c>
      <c r="AO973" s="31" cm="1">
        <f t="array" ref="AO973">-1* MEDIAN(_xlfn._xlws.FILTER(AO655:AO942, $H655:$H942=1))</f>
        <v>0.75913089887338092</v>
      </c>
      <c r="AP973" s="31" cm="1">
        <f t="array" ref="AP973">-1* MEDIAN(_xlfn._xlws.FILTER(AP655:AP942, $H655:$H942=1))</f>
        <v>0.16021614611605972</v>
      </c>
      <c r="AQ973" s="31" cm="1">
        <f t="array" ref="AQ973">-1* MEDIAN(_xlfn._xlws.FILTER(AQ655:AQ942, $H655:$H942=1))</f>
        <v>0.70282376080176168</v>
      </c>
      <c r="AR973" s="31" cm="1">
        <f t="array" ref="AR973">-1* MEDIAN(_xlfn._xlws.FILTER(AR655:AR942, $H655:$H942=1))</f>
        <v>0.18276719557975896</v>
      </c>
      <c r="AS973" s="31" cm="1">
        <f t="array" ref="AS973">-1* MEDIAN(_xlfn._xlws.FILTER(AS655:AS942, $H655:$H942=1))</f>
        <v>0.74743098406204478</v>
      </c>
      <c r="AT973" s="31" cm="1">
        <f t="array" ref="AT973">-1* MEDIAN(_xlfn._xlws.FILTER(AT655:AT942, $H655:$H942=1))</f>
        <v>-1.3493921829870552</v>
      </c>
      <c r="AU973" s="31" cm="1">
        <f t="array" ref="AU973">-1* MEDIAN(_xlfn._xlws.FILTER(AU655:AU942, $H655:$H942=1))</f>
        <v>0.37433467320357927</v>
      </c>
      <c r="AV973" s="26" t="s">
        <v>138</v>
      </c>
      <c r="AW973" s="43">
        <f>AVERAGEIF($J655:$J942,"=1",AW655:AW942)</f>
        <v>0.24118117185446517</v>
      </c>
    </row>
    <row r="974" spans="12:49" x14ac:dyDescent="0.3">
      <c r="M974" t="str">
        <f t="shared" ref="M974:M980" si="215">Y974</f>
        <v>Gain &gt; 0</v>
      </c>
      <c r="N974" s="31" cm="1">
        <f t="array" ref="N974">-1* MEDIAN(_xlfn._xlws.FILTER(N655:N942, $J655:$J942=1))</f>
        <v>0.20541636726657064</v>
      </c>
      <c r="O974" s="31" cm="1">
        <f t="array" ref="O974">-1* MEDIAN(_xlfn._xlws.FILTER(O655:O942, $J655:$J942=1))</f>
        <v>0.19196540481633495</v>
      </c>
      <c r="P974" s="31" cm="1">
        <f t="array" ref="P974">-1* MEDIAN(_xlfn._xlws.FILTER(P655:P942, $J655:$J942=1))</f>
        <v>-0.31293227932053358</v>
      </c>
      <c r="Q974" s="31" cm="1">
        <f t="array" ref="Q974">-1* MEDIAN(_xlfn._xlws.FILTER(Q655:Q942, $J655:$J942=1))</f>
        <v>0.58940334510999981</v>
      </c>
      <c r="R974" s="31" cm="1">
        <f t="array" ref="R974">-1* MEDIAN(_xlfn._xlws.FILTER(R655:R942, $J655:$J942=1))</f>
        <v>9.0630607294147472E-2</v>
      </c>
      <c r="S974" s="31" cm="1">
        <f t="array" ref="S974">-1* MEDIAN(_xlfn._xlws.FILTER(S655:S942, $J655:$J942=1))</f>
        <v>0.63114041843895863</v>
      </c>
      <c r="T974" s="31" cm="1">
        <f t="array" ref="T974">-1* MEDIAN(_xlfn._xlws.FILTER(T655:T942, $J655:$J942=1))</f>
        <v>-1.6654487822811457</v>
      </c>
      <c r="U974" s="31" cm="1">
        <f t="array" ref="U974">-1* MEDIAN(_xlfn._xlws.FILTER(U655:U942, $J655:$J942=1))</f>
        <v>-0.98499192024538818</v>
      </c>
      <c r="V974" s="31" cm="1">
        <f t="array" ref="V974">-1* MEDIAN(_xlfn._xlws.FILTER(V655:V942, $J655:$J942=1))</f>
        <v>-2.476249347703023</v>
      </c>
      <c r="W974" s="31" cm="1">
        <f t="array" ref="W974">-1* MEDIAN(_xlfn._xlws.FILTER(W655:W942, $J655:$J942=1))</f>
        <v>0.12693904498781355</v>
      </c>
      <c r="Y974" t="s">
        <v>100</v>
      </c>
      <c r="Z974" s="31" cm="1">
        <f t="array" ref="Z974">-1* MEDIAN(_xlfn._xlws.FILTER(Z655:Z942, $J655:$J942=1))</f>
        <v>0.1907523432804494</v>
      </c>
      <c r="AA974" s="31" cm="1">
        <f t="array" ref="AA974">-1* MEDIAN(_xlfn._xlws.FILTER(AA655:AA942, $J655:$J942=1))</f>
        <v>0.19708122304891651</v>
      </c>
      <c r="AB974" s="31" cm="1">
        <f t="array" ref="AB974">-1* MEDIAN(_xlfn._xlws.FILTER(AB655:AB942, $J655:$J942=1))</f>
        <v>-0.1436171470743596</v>
      </c>
      <c r="AC974" s="31" cm="1">
        <f t="array" ref="AC974">-1* MEDIAN(_xlfn._xlws.FILTER(AC655:AC942, $J655:$J942=1))</f>
        <v>0.40512277752713699</v>
      </c>
      <c r="AD974" s="31" cm="1">
        <f t="array" ref="AD974">-1* MEDIAN(_xlfn._xlws.FILTER(AD655:AD942, $J655:$J942=1))</f>
        <v>-0.26080707747203741</v>
      </c>
      <c r="AE974" s="31" cm="1">
        <f t="array" ref="AE974">-1* MEDIAN(_xlfn._xlws.FILTER(AE655:AE942, $J655:$J942=1))</f>
        <v>0.24038095628256212</v>
      </c>
      <c r="AF974" s="31" cm="1">
        <f t="array" ref="AF974">-1* MEDIAN(_xlfn._xlws.FILTER(AF655:AF942, $J655:$J942=1))</f>
        <v>-0.46930384205330655</v>
      </c>
      <c r="AG974" s="31" cm="1">
        <f t="array" ref="AG974">-1* MEDIAN(_xlfn._xlws.FILTER(AG655:AG942, $J655:$J942=1))</f>
        <v>-0.28539251804493959</v>
      </c>
      <c r="AH974" s="31" cm="1">
        <f t="array" ref="AH974">-1* MEDIAN(_xlfn._xlws.FILTER(AH655:AH942, $J655:$J942=1))</f>
        <v>-1.2888586603734922</v>
      </c>
      <c r="AI974" s="31" cm="1">
        <f t="array" ref="AI974">-1* MEDIAN(_xlfn._xlws.FILTER(AI655:AI942, $J655:$J942=1))</f>
        <v>-0.26183750858357768</v>
      </c>
      <c r="AK974" t="str">
        <f t="shared" si="211"/>
        <v>Gain &gt; 0</v>
      </c>
      <c r="AL974" s="31" cm="1">
        <f t="array" ref="AL974">-1* MEDIAN(_xlfn._xlws.FILTER(AL655:AL942, $J655:$J942=1))</f>
        <v>0.73201550794337333</v>
      </c>
      <c r="AM974" s="31" cm="1">
        <f t="array" ref="AM974">-1* MEDIAN(_xlfn._xlws.FILTER(AM655:AM942, $J655:$J942=1))</f>
        <v>0.72961043056878228</v>
      </c>
      <c r="AN974" s="31" cm="1">
        <f t="array" ref="AN974">-1* MEDIAN(_xlfn._xlws.FILTER(AN655:AN942, $J655:$J942=1))</f>
        <v>-0.1436171470743596</v>
      </c>
      <c r="AO974" s="31" cm="1">
        <f t="array" ref="AO974">-1* MEDIAN(_xlfn._xlws.FILTER(AO655:AO942, $J655:$J942=1))</f>
        <v>0.77883485286726084</v>
      </c>
      <c r="AP974" s="31" cm="1">
        <f t="array" ref="AP974">-1* MEDIAN(_xlfn._xlws.FILTER(AP655:AP942, $J655:$J942=1))</f>
        <v>-0.26080707747203741</v>
      </c>
      <c r="AQ974" s="31" cm="1">
        <f t="array" ref="AQ974">-1* MEDIAN(_xlfn._xlws.FILTER(AQ655:AQ942, $J655:$J942=1))</f>
        <v>0.70890052059075459</v>
      </c>
      <c r="AR974" s="31" cm="1">
        <f t="array" ref="AR974">-1* MEDIAN(_xlfn._xlws.FILTER(AR655:AR942, $J655:$J942=1))</f>
        <v>0.24890037175162585</v>
      </c>
      <c r="AS974" s="31" cm="1">
        <f t="array" ref="AS974">-1* MEDIAN(_xlfn._xlws.FILTER(AS655:AS942, $J655:$J942=1))</f>
        <v>0.77667504684822286</v>
      </c>
      <c r="AT974" s="31" cm="1">
        <f t="array" ref="AT974">-1* MEDIAN(_xlfn._xlws.FILTER(AT655:AT942, $J655:$J942=1))</f>
        <v>-1.2888586603734922</v>
      </c>
      <c r="AU974" s="31" cm="1">
        <f t="array" ref="AU974">-1* MEDIAN(_xlfn._xlws.FILTER(AU655:AU942, $J655:$J942=1))</f>
        <v>0.31820548426159928</v>
      </c>
      <c r="AV974" s="26" t="s">
        <v>101</v>
      </c>
      <c r="AW974" s="43">
        <f>AVERAGEIF($I655:$I942,"=1",AW655:AW942)</f>
        <v>-0.20902368227386978</v>
      </c>
    </row>
    <row r="975" spans="12:49" x14ac:dyDescent="0.3">
      <c r="M975" t="str">
        <f t="shared" si="215"/>
        <v>Gain &lt;=0</v>
      </c>
      <c r="N975" s="31" cm="1">
        <f t="array" ref="N975">-1* MEDIAN(_xlfn._xlws.FILTER(N655:N942, $I655:$I942=1))</f>
        <v>-4.2745425921411617E-3</v>
      </c>
      <c r="O975" s="31" cm="1">
        <f t="array" ref="O975">-1* MEDIAN(_xlfn._xlws.FILTER(O655:O942, $I655:$I942=1))</f>
        <v>-8.8750554123748354E-3</v>
      </c>
      <c r="P975" s="31" cm="1">
        <f t="array" ref="P975">-1* MEDIAN(_xlfn._xlws.FILTER(P655:P942, $I655:$I942=1))</f>
        <v>0.10336954825131538</v>
      </c>
      <c r="Q975" s="31" cm="1">
        <f t="array" ref="Q975">-1* MEDIAN(_xlfn._xlws.FILTER(Q655:Q942, $I655:$I942=1))</f>
        <v>0.47526086240657761</v>
      </c>
      <c r="R975" s="31" cm="1">
        <f t="array" ref="R975">-1* MEDIAN(_xlfn._xlws.FILTER(R655:R942, $I655:$I942=1))</f>
        <v>9.7209790077756625E-2</v>
      </c>
      <c r="S975" s="31" cm="1">
        <f t="array" ref="S975">-1* MEDIAN(_xlfn._xlws.FILTER(S655:S942, $I655:$I942=1))</f>
        <v>0.27908176876155866</v>
      </c>
      <c r="T975" s="31" cm="1">
        <f t="array" ref="T975">-1* MEDIAN(_xlfn._xlws.FILTER(T655:T942, $I655:$I942=1))</f>
        <v>-1.3004498092480721</v>
      </c>
      <c r="U975" s="31" cm="1">
        <f t="array" ref="U975">-1* MEDIAN(_xlfn._xlws.FILTER(U655:U942, $I655:$I942=1))</f>
        <v>-0.8194921172338957</v>
      </c>
      <c r="V975" s="31" cm="1">
        <f t="array" ref="V975">-1* MEDIAN(_xlfn._xlws.FILTER(V655:V942, $I655:$I942=1))</f>
        <v>-1.3086239201039618</v>
      </c>
      <c r="W975" s="31" cm="1">
        <f t="array" ref="W975">-1* MEDIAN(_xlfn._xlws.FILTER(W655:W942, $I655:$I942=1))</f>
        <v>-0.23995446783743796</v>
      </c>
      <c r="Y975" t="s">
        <v>101</v>
      </c>
      <c r="Z975" s="31" cm="1">
        <f t="array" ref="Z975">-1* MEDIAN(_xlfn._xlws.FILTER(Z655:Z942, $I655:$I942=1))</f>
        <v>9.1291780777998002E-2</v>
      </c>
      <c r="AA975" s="31" cm="1">
        <f t="array" ref="AA975">-1* MEDIAN(_xlfn._xlws.FILTER(AA655:AA942, $I655:$I942=1))</f>
        <v>9.5404186193178947E-2</v>
      </c>
      <c r="AB975" s="31" cm="1">
        <f t="array" ref="AB975">-1* MEDIAN(_xlfn._xlws.FILTER(AB655:AB942, $I655:$I942=1))</f>
        <v>8.452313973695667E-3</v>
      </c>
      <c r="AC975" s="31" cm="1">
        <f t="array" ref="AC975">-1* MEDIAN(_xlfn._xlws.FILTER(AC655:AC942, $I655:$I942=1))</f>
        <v>0.19175903731315178</v>
      </c>
      <c r="AD975" s="31" cm="1">
        <f t="array" ref="AD975">-1* MEDIAN(_xlfn._xlws.FILTER(AD655:AD942, $I655:$I942=1))</f>
        <v>-0.14147050249598775</v>
      </c>
      <c r="AE975" s="31" cm="1">
        <f t="array" ref="AE975">-1* MEDIAN(_xlfn._xlws.FILTER(AE655:AE942, $I655:$I942=1))</f>
        <v>6.3188322452152695E-2</v>
      </c>
      <c r="AF975" s="31" cm="1">
        <f t="array" ref="AF975">-1* MEDIAN(_xlfn._xlws.FILTER(AF655:AF942, $I655:$I942=1))</f>
        <v>7.0664950416626945E-2</v>
      </c>
      <c r="AG975" s="31" cm="1">
        <f t="array" ref="AG975">-1* MEDIAN(_xlfn._xlws.FILTER(AG655:AG942, $I655:$I942=1))</f>
        <v>-7.0455997983687083E-2</v>
      </c>
      <c r="AH975" s="31" cm="1">
        <f t="array" ref="AH975">-1* MEDIAN(_xlfn._xlws.FILTER(AH655:AH942, $I655:$I942=1))</f>
        <v>-0.65255550336267509</v>
      </c>
      <c r="AI975" s="31" cm="1">
        <f t="array" ref="AI975">-1* MEDIAN(_xlfn._xlws.FILTER(AI655:AI942, $I655:$I942=1))</f>
        <v>-0.47530371210168609</v>
      </c>
      <c r="AK975" t="str">
        <f t="shared" si="211"/>
        <v>Gain &lt;=0</v>
      </c>
      <c r="AL975" s="31" cm="1">
        <f t="array" ref="AL975">-1* MEDIAN(_xlfn._xlws.FILTER(AL655:AL942, $I655:$I942=1))</f>
        <v>0.67633772249134061</v>
      </c>
      <c r="AM975" s="31" cm="1">
        <f t="array" ref="AM975">-1* MEDIAN(_xlfn._xlws.FILTER(AM655:AM942, $I655:$I942=1))</f>
        <v>0.67671318417982529</v>
      </c>
      <c r="AN975" s="31" cm="1">
        <f t="array" ref="AN975">-1* MEDIAN(_xlfn._xlws.FILTER(AN655:AN942, $I655:$I942=1))</f>
        <v>8.452313973695667E-3</v>
      </c>
      <c r="AO975" s="31" cm="1">
        <f t="array" ref="AO975">-1* MEDIAN(_xlfn._xlws.FILTER(AO655:AO942, $I655:$I942=1))</f>
        <v>0.69573261134696518</v>
      </c>
      <c r="AP975" s="31" cm="1">
        <f t="array" ref="AP975">-1* MEDIAN(_xlfn._xlws.FILTER(AP655:AP942, $I655:$I942=1))</f>
        <v>-0.14147050249598775</v>
      </c>
      <c r="AQ975" s="31" cm="1">
        <f t="array" ref="AQ975">-1* MEDIAN(_xlfn._xlws.FILTER(AQ655:AQ942, $I655:$I942=1))</f>
        <v>0.64196593416867709</v>
      </c>
      <c r="AR975" s="31" cm="1">
        <f t="array" ref="AR975">-1* MEDIAN(_xlfn._xlws.FILTER(AR655:AR942, $I655:$I942=1))</f>
        <v>0.51340002051941336</v>
      </c>
      <c r="AS975" s="31" cm="1">
        <f t="array" ref="AS975">-1* MEDIAN(_xlfn._xlws.FILTER(AS655:AS942, $I655:$I942=1))</f>
        <v>0.77856583778346566</v>
      </c>
      <c r="AT975" s="31" cm="1">
        <f t="array" ref="AT975">-1* MEDIAN(_xlfn._xlws.FILTER(AT655:AT942, $I655:$I942=1))</f>
        <v>-0.65255550336267509</v>
      </c>
      <c r="AU975" s="31" cm="1">
        <f t="array" ref="AU975">-1* MEDIAN(_xlfn._xlws.FILTER(AU655:AU942, $I655:$I942=1))</f>
        <v>0.16617058125361772</v>
      </c>
    </row>
    <row r="976" spans="12:49" x14ac:dyDescent="0.3">
      <c r="M976" t="str">
        <f t="shared" si="215"/>
        <v>Target; Gain &gt; 0.6; #pref=2</v>
      </c>
      <c r="N976" s="31" t="e" cm="1" vm="1">
        <f t="array" ref="N976">-1* AVERAGE(_xlfn._xlws.FILTER(N655:N942,($H$655:$H$942=1)*($K$655:$K$942=2)*($AW655:$AW942&gt;$Y$944)))</f>
        <v>#VALUE!</v>
      </c>
      <c r="O976" s="31" t="e" cm="1" vm="1">
        <f t="array" ref="O976">-1* AVERAGE(_xlfn._xlws.FILTER(O655:O942,($H$655:$H$942=1)*($K$655:$K$942=2)*($AW655:$AW942&gt;$Y$944)))</f>
        <v>#VALUE!</v>
      </c>
      <c r="P976" s="31" t="e" cm="1" vm="1">
        <f t="array" ref="P976">-1* AVERAGE(_xlfn._xlws.FILTER(P655:P942,($H$655:$H$942=1)*($K$655:$K$942=2)*($AW655:$AW942&gt;$Y$944)))</f>
        <v>#VALUE!</v>
      </c>
      <c r="Q976" s="31" t="e" cm="1" vm="1">
        <f t="array" ref="Q976">-1* AVERAGE(_xlfn._xlws.FILTER(Q655:Q942,($H$655:$H$942=1)*($K$655:$K$942=2)*($AW655:$AW942&gt;$Y$944)))</f>
        <v>#VALUE!</v>
      </c>
      <c r="R976" s="31" t="e" cm="1" vm="1">
        <f t="array" ref="R976">-1* AVERAGE(_xlfn._xlws.FILTER(R655:R942,($H$655:$H$942=1)*($K$655:$K$942=2)*($AW655:$AW942&gt;$Y$944)))</f>
        <v>#VALUE!</v>
      </c>
      <c r="S976" s="31" t="e" cm="1" vm="1">
        <f t="array" ref="S976">-1* AVERAGE(_xlfn._xlws.FILTER(S655:S942,($H$655:$H$942=1)*($K$655:$K$942=2)*($AW655:$AW942&gt;$Y$944)))</f>
        <v>#VALUE!</v>
      </c>
      <c r="T976" s="31" t="e" cm="1" vm="1">
        <f t="array" ref="T976">-1* AVERAGE(_xlfn._xlws.FILTER(T655:T942,($H$655:$H$942=1)*($K$655:$K$942=2)*($AW655:$AW942&gt;$Y$944)))</f>
        <v>#VALUE!</v>
      </c>
      <c r="U976" s="31" t="e" cm="1" vm="1">
        <f t="array" ref="U976">-1* AVERAGE(_xlfn._xlws.FILTER(U655:U942,($H$655:$H$942=1)*($K$655:$K$942=2)*($AW655:$AW942&gt;$Y$944)))</f>
        <v>#VALUE!</v>
      </c>
      <c r="V976" s="31" t="e" cm="1" vm="1">
        <f t="array" ref="V976">-1* AVERAGE(_xlfn._xlws.FILTER(V655:V942,($H$655:$H$942=1)*($K$655:$K$942=2)*($AW655:$AW942&gt;$Y$944)))</f>
        <v>#VALUE!</v>
      </c>
      <c r="W976" s="31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0.6; #pref=2</v>
      </c>
      <c r="Z976" s="31" t="e" cm="1" vm="1">
        <f t="array" ref="Z976">-1* AVERAGE(_xlfn._xlws.FILTER(Z655:Z942,($H$655:$H$942=1)*($K$655:$K$942=2)*($AW655:$AW942&gt;$Y$944)))</f>
        <v>#VALUE!</v>
      </c>
      <c r="AA976" s="31" t="e" cm="1" vm="1">
        <f t="array" ref="AA976">-1* AVERAGE(_xlfn._xlws.FILTER(AA655:AA942,($H$655:$H$942=1)*($K$655:$K$942=2)*($AW655:$AW942&gt;$Y$944)))</f>
        <v>#VALUE!</v>
      </c>
      <c r="AB976" s="31" t="e" cm="1" vm="1">
        <f t="array" ref="AB976">-1* AVERAGE(_xlfn._xlws.FILTER(AB655:AB942,($H$655:$H$942=1)*($K$655:$K$942=2)*($AW655:$AW942&gt;$Y$944)))</f>
        <v>#VALUE!</v>
      </c>
      <c r="AC976" s="31" t="e" cm="1" vm="1">
        <f t="array" ref="AC976">-1* AVERAGE(_xlfn._xlws.FILTER(AC655:AC942,($H$655:$H$942=1)*($K$655:$K$942=2)*($AW655:$AW942&gt;$Y$944)))</f>
        <v>#VALUE!</v>
      </c>
      <c r="AD976" s="31" t="e" cm="1" vm="1">
        <f t="array" ref="AD976">-1* AVERAGE(_xlfn._xlws.FILTER(AD655:AD942,($H$655:$H$942=1)*($K$655:$K$942=2)*($AW655:$AW942&gt;$Y$944)))</f>
        <v>#VALUE!</v>
      </c>
      <c r="AE976" s="31" t="e" cm="1" vm="1">
        <f t="array" ref="AE976">-1* AVERAGE(_xlfn._xlws.FILTER(AE655:AE942,($H$655:$H$942=1)*($K$655:$K$942=2)*($AW655:$AW942&gt;$Y$944)))</f>
        <v>#VALUE!</v>
      </c>
      <c r="AF976" s="31" t="e" cm="1" vm="1">
        <f t="array" ref="AF976">-1* AVERAGE(_xlfn._xlws.FILTER(AF655:AF942,($H$655:$H$942=1)*($K$655:$K$942=2)*($AW655:$AW942&gt;$Y$944)))</f>
        <v>#VALUE!</v>
      </c>
      <c r="AG976" s="31" t="e" cm="1" vm="1">
        <f t="array" ref="AG976">-1* AVERAGE(_xlfn._xlws.FILTER(AG655:AG942,($H$655:$H$942=1)*($K$655:$K$942=2)*($AW655:$AW942&gt;$Y$944)))</f>
        <v>#VALUE!</v>
      </c>
      <c r="AH976" s="31" t="e" cm="1" vm="1">
        <f t="array" ref="AH976">-1* AVERAGE(_xlfn._xlws.FILTER(AH655:AH942,($H$655:$H$942=1)*($K$655:$K$942=2)*($AW655:$AW942&gt;$Y$944)))</f>
        <v>#VALUE!</v>
      </c>
      <c r="AI976" s="31" t="e" cm="1" vm="1">
        <f t="array" ref="AI976">-1* AVERAGE(_xlfn._xlws.FILTER(AI655:AI942,($H$655:$H$942=1)*($K$655:$K$942=2)*($AW655:$AW942&gt;$Y$944)))</f>
        <v>#VALUE!</v>
      </c>
      <c r="AK976" t="str">
        <f t="shared" si="211"/>
        <v>Target; Gain &gt; 0.6; #pref=2</v>
      </c>
      <c r="AL976" s="31" t="e" cm="1" vm="1">
        <f t="array" ref="AL976">-1* AVERAGE(_xlfn._xlws.FILTER(AL655:AL942,($H$655:$H$942=1)*($K$655:$K$942=2)*($AW655:$AW942&gt;$Y$944)))</f>
        <v>#VALUE!</v>
      </c>
      <c r="AM976" s="31" t="e" cm="1" vm="1">
        <f t="array" ref="AM976">-1* AVERAGE(_xlfn._xlws.FILTER(AM655:AM942,($H$655:$H$942=1)*($K$655:$K$942=2)*($AW655:$AW942&gt;$Y$944)))</f>
        <v>#VALUE!</v>
      </c>
      <c r="AN976" s="31" t="e" cm="1" vm="1">
        <f t="array" ref="AN976">-1* AVERAGE(_xlfn._xlws.FILTER(AN655:AN942,($H$655:$H$942=1)*($K$655:$K$942=2)*($AW655:$AW942&gt;$Y$944)))</f>
        <v>#VALUE!</v>
      </c>
      <c r="AO976" s="31" t="e" cm="1" vm="1">
        <f t="array" ref="AO976">-1* AVERAGE(_xlfn._xlws.FILTER(AO655:AO942,($H$655:$H$942=1)*($K$655:$K$942=2)*($AW655:$AW942&gt;$Y$944)))</f>
        <v>#VALUE!</v>
      </c>
      <c r="AP976" s="31" t="e" cm="1" vm="1">
        <f t="array" ref="AP976">-1* AVERAGE(_xlfn._xlws.FILTER(AP655:AP942,($H$655:$H$942=1)*($K$655:$K$942=2)*($AW655:$AW942&gt;$Y$944)))</f>
        <v>#VALUE!</v>
      </c>
      <c r="AQ976" s="31" t="e" cm="1" vm="1">
        <f t="array" ref="AQ976">-1* AVERAGE(_xlfn._xlws.FILTER(AQ655:AQ942,($H$655:$H$942=1)*($K$655:$K$942=2)*($AW655:$AW942&gt;$Y$944)))</f>
        <v>#VALUE!</v>
      </c>
      <c r="AR976" s="31" t="e" cm="1" vm="1">
        <f t="array" ref="AR976">-1* AVERAGE(_xlfn._xlws.FILTER(AR655:AR942,($H$655:$H$942=1)*($K$655:$K$942=2)*($AW655:$AW942&gt;$Y$944)))</f>
        <v>#VALUE!</v>
      </c>
      <c r="AS976" s="31" t="e" cm="1" vm="1">
        <f t="array" ref="AS976">-1* AVERAGE(_xlfn._xlws.FILTER(AS655:AS942,($H$655:$H$942=1)*($K$655:$K$942=2)*($AW655:$AW942&gt;$Y$944)))</f>
        <v>#VALUE!</v>
      </c>
      <c r="AT976" s="31" t="e" cm="1" vm="1">
        <f t="array" ref="AT976">-1* AVERAGE(_xlfn._xlws.FILTER(AT655:AT942,($H$655:$H$942=1)*($K$655:$K$942=2)*($AW655:$AW942&gt;$Y$944)))</f>
        <v>#VALUE!</v>
      </c>
      <c r="AU976" s="31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215"/>
        <v>Target; Gain &gt; 0.6; #pref=3</v>
      </c>
      <c r="N977" s="31" cm="1">
        <f t="array" ref="N977">-1* MEDIAN(_xlfn._xlws.FILTER(N655:N942,($H$655:$H$942=1)*($K$655:$K$942=3)*($AW655:$AW942&gt;$Y$944)))</f>
        <v>0.40571299404135419</v>
      </c>
      <c r="O977" s="31" cm="1">
        <f t="array" ref="O977">-1* MEDIAN(_xlfn._xlws.FILTER(O655:O942,($H$655:$H$942=1)*($K$655:$K$942=3)*($AW655:$AW942&gt;$Y$944)))</f>
        <v>0.39960659347980532</v>
      </c>
      <c r="P977" s="31" cm="1">
        <f t="array" ref="P977">-1* MEDIAN(_xlfn._xlws.FILTER(P655:P942,($H$655:$H$942=1)*($K$655:$K$942=3)*($AW655:$AW942&gt;$Y$944)))</f>
        <v>-1.6083236415305011</v>
      </c>
      <c r="Q977" s="31" cm="1">
        <f t="array" ref="Q977">-1* MEDIAN(_xlfn._xlws.FILTER(Q655:Q942,($H$655:$H$942=1)*($K$655:$K$942=3)*($AW655:$AW942&gt;$Y$944)))</f>
        <v>0.70859160906073382</v>
      </c>
      <c r="R977" s="31" cm="1">
        <f t="array" ref="R977">-1* MEDIAN(_xlfn._xlws.FILTER(R655:R942,($H$655:$H$942=1)*($K$655:$K$942=3)*($AW655:$AW942&gt;$Y$944)))</f>
        <v>-1.0022132513806785</v>
      </c>
      <c r="S977" s="31" cm="1">
        <f t="array" ref="S977">-1* MEDIAN(_xlfn._xlws.FILTER(S655:S942,($H$655:$H$942=1)*($K$655:$K$942=3)*($AW655:$AW942&gt;$Y$944)))</f>
        <v>0.59408604533135612</v>
      </c>
      <c r="T977" s="31" cm="1">
        <f t="array" ref="T977">-1* MEDIAN(_xlfn._xlws.FILTER(T655:T942,($H$655:$H$942=1)*($K$655:$K$942=3)*($AW655:$AW942&gt;$Y$944)))</f>
        <v>-2.0889136639895582</v>
      </c>
      <c r="U977" s="31" cm="1">
        <f t="array" ref="U977">-1* MEDIAN(_xlfn._xlws.FILTER(U655:U942,($H$655:$H$942=1)*($K$655:$K$942=3)*($AW655:$AW942&gt;$Y$944)))</f>
        <v>-0.97400969203060916</v>
      </c>
      <c r="V977" s="31" cm="1">
        <f t="array" ref="V977">-1* MEDIAN(_xlfn._xlws.FILTER(V655:V942,($H$655:$H$942=1)*($K$655:$K$942=3)*($AW655:$AW942&gt;$Y$944)))</f>
        <v>-3.6684107104409058</v>
      </c>
      <c r="W977" s="31" cm="1">
        <f t="array" ref="W977">-1* MEDIAN(_xlfn._xlws.FILTER(W655:W942,($H$655:$H$942=1)*($K$655:$K$942=3)*($AW655:$AW942&gt;$Y$944)))</f>
        <v>9.5713459601103834E-2</v>
      </c>
      <c r="Y977" t="str">
        <f>"Target; Gain &gt; "&amp;Y969&amp;"; #pref=3"</f>
        <v>Target; Gain &gt; 0.6; #pref=3</v>
      </c>
      <c r="Z977" s="31" cm="1">
        <f t="array" ref="Z977">-1* MEDIAN(_xlfn._xlws.FILTER(Z655:Z942,($H$655:$H$942=1)*($K$655:$K$942=3)*($AW655:$AW942&gt;$Y$944)))</f>
        <v>0.3455469231984179</v>
      </c>
      <c r="AA977" s="31" cm="1">
        <f t="array" ref="AA977">-1* MEDIAN(_xlfn._xlws.FILTER(AA655:AA942,($H$655:$H$942=1)*($K$655:$K$942=3)*($AW655:$AW942&gt;$Y$944)))</f>
        <v>0.35594590858273323</v>
      </c>
      <c r="AB977" s="31" cm="1">
        <f t="array" ref="AB977">-1* MEDIAN(_xlfn._xlws.FILTER(AB655:AB942,($H$655:$H$942=1)*($K$655:$K$942=3)*($AW655:$AW942&gt;$Y$944)))</f>
        <v>-0.36550519041780799</v>
      </c>
      <c r="AC977" s="31" cm="1">
        <f t="array" ref="AC977">-1* MEDIAN(_xlfn._xlws.FILTER(AC655:AC942,($H$655:$H$942=1)*($K$655:$K$942=3)*($AW655:$AW942&gt;$Y$944)))</f>
        <v>0.5018964112672889</v>
      </c>
      <c r="AD977" s="31" cm="1">
        <f t="array" ref="AD977">-1* MEDIAN(_xlfn._xlws.FILTER(AD655:AD942,($H$655:$H$942=1)*($K$655:$K$942=3)*($AW655:$AW942&gt;$Y$944)))</f>
        <v>-0.4482013505793539</v>
      </c>
      <c r="AE977" s="31" cm="1">
        <f t="array" ref="AE977">-1* MEDIAN(_xlfn._xlws.FILTER(AE655:AE942,($H$655:$H$942=1)*($K$655:$K$942=3)*($AW655:$AW942&gt;$Y$944)))</f>
        <v>0.46845057104866183</v>
      </c>
      <c r="AF977" s="31" cm="1">
        <f t="array" ref="AF977">-1* MEDIAN(_xlfn._xlws.FILTER(AF655:AF942,($H$655:$H$942=1)*($K$655:$K$942=3)*($AW655:$AW942&gt;$Y$944)))</f>
        <v>-0.89692879107672796</v>
      </c>
      <c r="AG977" s="31" cm="1">
        <f t="array" ref="AG977">-1* MEDIAN(_xlfn._xlws.FILTER(AG655:AG942,($H$655:$H$942=1)*($K$655:$K$942=3)*($AW655:$AW942&gt;$Y$944)))</f>
        <v>-0.31714193404478375</v>
      </c>
      <c r="AH977" s="31" cm="1">
        <f t="array" ref="AH977">-1* MEDIAN(_xlfn._xlws.FILTER(AH655:AH942,($H$655:$H$942=1)*($K$655:$K$942=3)*($AW655:$AW942&gt;$Y$944)))</f>
        <v>-1.3882987792627044</v>
      </c>
      <c r="AI977" s="31" cm="1">
        <f t="array" ref="AI977">-1* MEDIAN(_xlfn._xlws.FILTER(AI655:AI942,($H$655:$H$942=1)*($K$655:$K$942=3)*($AW655:$AW942&gt;$Y$944)))</f>
        <v>-0.14714707088277684</v>
      </c>
      <c r="AK977" t="str">
        <f t="shared" si="211"/>
        <v>Target; Gain &gt; 0.6; #pref=3</v>
      </c>
      <c r="AL977" s="31" cm="1">
        <f t="array" ref="AL977">-1* MEDIAN(_xlfn._xlws.FILTER(AL655:AL942,($H$655:$H$942=1)*($K$655:$K$942=3)*($AW655:$AW942&gt;$Y$944)))</f>
        <v>0.76297151410228881</v>
      </c>
      <c r="AM977" s="31" cm="1">
        <f t="array" ref="AM977">-1* MEDIAN(_xlfn._xlws.FILTER(AM655:AM942,($H$655:$H$942=1)*($K$655:$K$942=3)*($AW655:$AW942&gt;$Y$944)))</f>
        <v>0.76833480226574569</v>
      </c>
      <c r="AN977" s="31" cm="1">
        <f t="array" ref="AN977">-1* MEDIAN(_xlfn._xlws.FILTER(AN655:AN942,($H$655:$H$942=1)*($K$655:$K$942=3)*($AW655:$AW942&gt;$Y$944)))</f>
        <v>-0.36550519041780799</v>
      </c>
      <c r="AO977" s="31" cm="1">
        <f t="array" ref="AO977">-1* MEDIAN(_xlfn._xlws.FILTER(AO655:AO942,($H$655:$H$942=1)*($K$655:$K$942=3)*($AW655:$AW942&gt;$Y$944)))</f>
        <v>0.79586522653081126</v>
      </c>
      <c r="AP977" s="31" cm="1">
        <f t="array" ref="AP977">-1* MEDIAN(_xlfn._xlws.FILTER(AP655:AP942,($H$655:$H$942=1)*($K$655:$K$942=3)*($AW655:$AW942&gt;$Y$944)))</f>
        <v>-0.4482013505793539</v>
      </c>
      <c r="AQ977" s="31" cm="1">
        <f t="array" ref="AQ977">-1* MEDIAN(_xlfn._xlws.FILTER(AQ655:AQ942,($H$655:$H$942=1)*($K$655:$K$942=3)*($AW655:$AW942&gt;$Y$944)))</f>
        <v>0.77097616364671473</v>
      </c>
      <c r="AR977" s="31" cm="1">
        <f t="array" ref="AR977">-1* MEDIAN(_xlfn._xlws.FILTER(AR655:AR942,($H$655:$H$942=1)*($K$655:$K$942=3)*($AW655:$AW942&gt;$Y$944)))</f>
        <v>-2.4465424162488716E-2</v>
      </c>
      <c r="AS977" s="31" cm="1">
        <f t="array" ref="AS977">-1* MEDIAN(_xlfn._xlws.FILTER(AS655:AS942,($H$655:$H$942=1)*($K$655:$K$942=3)*($AW655:$AW942&gt;$Y$944)))</f>
        <v>0.75128308947591949</v>
      </c>
      <c r="AT977" s="31" cm="1">
        <f t="array" ref="AT977">-1* MEDIAN(_xlfn._xlws.FILTER(AT655:AT942,($H$655:$H$942=1)*($K$655:$K$942=3)*($AW655:$AW942&gt;$Y$944)))</f>
        <v>-1.3882987792627044</v>
      </c>
      <c r="AU977" s="31" cm="1">
        <f t="array" ref="AU977">-1* MEDIAN(_xlfn._xlws.FILTER(AU655:AU942,($H$655:$H$942=1)*($K$655:$K$942=3)*($AW655:$AW942&gt;$Y$944)))</f>
        <v>0.46887581958802349</v>
      </c>
    </row>
    <row r="978" spans="13:49" x14ac:dyDescent="0.3">
      <c r="M978" t="str">
        <f t="shared" si="215"/>
        <v>Target; Gain &gt; 0.6; #pref=4</v>
      </c>
      <c r="N978" s="31" t="e" cm="1" vm="1">
        <f t="array" ref="N978">-1* MEDIAN(_xlfn._xlws.FILTER(N655:N942,($H$655:$H$942=1)*($K$655:$K$942=4)*($AW655:$AW942&gt;$Y$944)))</f>
        <v>#VALUE!</v>
      </c>
      <c r="O978" s="31" t="e" cm="1" vm="1">
        <f t="array" ref="O978">-1* MEDIAN(_xlfn._xlws.FILTER(O655:O942,($H$655:$H$942=1)*($K$655:$K$942=4)*($AW655:$AW942&gt;$Y$944)))</f>
        <v>#VALUE!</v>
      </c>
      <c r="P978" s="31" t="e" cm="1" vm="1">
        <f t="array" ref="P978">-1* MEDIAN(_xlfn._xlws.FILTER(P655:P942,($H$655:$H$942=1)*($K$655:$K$942=4)*($AW655:$AW942&gt;$Y$944)))</f>
        <v>#VALUE!</v>
      </c>
      <c r="Q978" s="31" t="e" cm="1" vm="1">
        <f t="array" ref="Q978">-1* MEDIAN(_xlfn._xlws.FILTER(Q655:Q942,($H$655:$H$942=1)*($K$655:$K$942=4)*($AW655:$AW942&gt;$Y$944)))</f>
        <v>#VALUE!</v>
      </c>
      <c r="R978" s="31" t="e" cm="1" vm="1">
        <f t="array" ref="R978">-1* MEDIAN(_xlfn._xlws.FILTER(R655:R942,($H$655:$H$942=1)*($K$655:$K$942=4)*($AW655:$AW942&gt;$Y$944)))</f>
        <v>#VALUE!</v>
      </c>
      <c r="S978" s="31" t="e" cm="1" vm="1">
        <f t="array" ref="S978">-1* MEDIAN(_xlfn._xlws.FILTER(S655:S942,($H$655:$H$942=1)*($K$655:$K$942=4)*($AW655:$AW942&gt;$Y$944)))</f>
        <v>#VALUE!</v>
      </c>
      <c r="T978" s="31" t="e" cm="1" vm="1">
        <f t="array" ref="T978">-1* MEDIAN(_xlfn._xlws.FILTER(T655:T942,($H$655:$H$942=1)*($K$655:$K$942=4)*($AW655:$AW942&gt;$Y$944)))</f>
        <v>#VALUE!</v>
      </c>
      <c r="U978" s="31" t="e" cm="1" vm="1">
        <f t="array" ref="U978">-1* MEDIAN(_xlfn._xlws.FILTER(U655:U942,($H$655:$H$942=1)*($K$655:$K$942=4)*($AW655:$AW942&gt;$Y$944)))</f>
        <v>#VALUE!</v>
      </c>
      <c r="V978" s="31" t="e" cm="1" vm="1">
        <f t="array" ref="V978">-1* MEDIAN(_xlfn._xlws.FILTER(V655:V942,($H$655:$H$942=1)*($K$655:$K$942=4)*($AW655:$AW942&gt;$Y$944)))</f>
        <v>#VALUE!</v>
      </c>
      <c r="W978" s="31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0.6; #pref=4</v>
      </c>
      <c r="Z978" s="31" t="e" cm="1" vm="1">
        <f t="array" ref="Z978">-1* MEDIAN(_xlfn._xlws.FILTER(Z655:Z942,($H$655:$H$942=1)*($K$655:$K$942=4)*($AW655:$AW942&gt;$Y$944)))</f>
        <v>#VALUE!</v>
      </c>
      <c r="AA978" s="31" t="e" cm="1" vm="1">
        <f t="array" ref="AA978">-1* MEDIAN(_xlfn._xlws.FILTER(AA655:AA942,($H$655:$H$942=1)*($K$655:$K$942=4)*($AW655:$AW942&gt;$Y$944)))</f>
        <v>#VALUE!</v>
      </c>
      <c r="AB978" s="31" t="e" cm="1" vm="1">
        <f t="array" ref="AB978">-1* MEDIAN(_xlfn._xlws.FILTER(AB655:AB942,($H$655:$H$942=1)*($K$655:$K$942=4)*($AW655:$AW942&gt;$Y$944)))</f>
        <v>#VALUE!</v>
      </c>
      <c r="AC978" s="31" t="e" cm="1" vm="1">
        <f t="array" ref="AC978">-1* MEDIAN(_xlfn._xlws.FILTER(AC655:AC942,($H$655:$H$942=1)*($K$655:$K$942=4)*($AW655:$AW942&gt;$Y$944)))</f>
        <v>#VALUE!</v>
      </c>
      <c r="AD978" s="31" t="e" cm="1" vm="1">
        <f t="array" ref="AD978">-1* MEDIAN(_xlfn._xlws.FILTER(AD655:AD942,($H$655:$H$942=1)*($K$655:$K$942=4)*($AW655:$AW942&gt;$Y$944)))</f>
        <v>#VALUE!</v>
      </c>
      <c r="AE978" s="31" t="e" cm="1" vm="1">
        <f t="array" ref="AE978">-1* MEDIAN(_xlfn._xlws.FILTER(AE655:AE942,($H$655:$H$942=1)*($K$655:$K$942=4)*($AW655:$AW942&gt;$Y$944)))</f>
        <v>#VALUE!</v>
      </c>
      <c r="AF978" s="31" t="e" cm="1" vm="1">
        <f t="array" ref="AF978">-1* MEDIAN(_xlfn._xlws.FILTER(AF655:AF942,($H$655:$H$942=1)*($K$655:$K$942=4)*($AW655:$AW942&gt;$Y$944)))</f>
        <v>#VALUE!</v>
      </c>
      <c r="AG978" s="31" t="e" cm="1" vm="1">
        <f t="array" ref="AG978">-1* MEDIAN(_xlfn._xlws.FILTER(AG655:AG942,($H$655:$H$942=1)*($K$655:$K$942=4)*($AW655:$AW942&gt;$Y$944)))</f>
        <v>#VALUE!</v>
      </c>
      <c r="AH978" s="31" t="e" cm="1" vm="1">
        <f t="array" ref="AH978">-1* MEDIAN(_xlfn._xlws.FILTER(AH655:AH942,($H$655:$H$942=1)*($K$655:$K$942=4)*($AW655:$AW942&gt;$Y$944)))</f>
        <v>#VALUE!</v>
      </c>
      <c r="AI978" s="31" t="e" cm="1" vm="1">
        <f t="array" ref="AI978">-1* MEDIAN(_xlfn._xlws.FILTER(AI655:AI942,($H$655:$H$942=1)*($K$655:$K$942=4)*($AW655:$AW942&gt;$Y$944)))</f>
        <v>#VALUE!</v>
      </c>
      <c r="AK978" t="str">
        <f t="shared" si="211"/>
        <v>Target; Gain &gt; 0.6; #pref=4</v>
      </c>
      <c r="AL978" s="31" t="e" cm="1" vm="1">
        <f t="array" ref="AL978">-1* MEDIAN(_xlfn._xlws.FILTER(AL655:AL942,($H$655:$H$942=1)*($K$655:$K$942=4)*($AW655:$AW942&gt;$Y$944)))</f>
        <v>#VALUE!</v>
      </c>
      <c r="AM978" s="31" t="e" cm="1" vm="1">
        <f t="array" ref="AM978">-1* MEDIAN(_xlfn._xlws.FILTER(AM655:AM942,($H$655:$H$942=1)*($K$655:$K$942=4)*($AW655:$AW942&gt;$Y$944)))</f>
        <v>#VALUE!</v>
      </c>
      <c r="AN978" s="31" t="e" cm="1" vm="1">
        <f t="array" ref="AN978">-1* MEDIAN(_xlfn._xlws.FILTER(AN655:AN942,($H$655:$H$942=1)*($K$655:$K$942=4)*($AW655:$AW942&gt;$Y$944)))</f>
        <v>#VALUE!</v>
      </c>
      <c r="AO978" s="31" t="e" cm="1" vm="1">
        <f t="array" ref="AO978">-1* MEDIAN(_xlfn._xlws.FILTER(AO655:AO942,($H$655:$H$942=1)*($K$655:$K$942=4)*($AW655:$AW942&gt;$Y$944)))</f>
        <v>#VALUE!</v>
      </c>
      <c r="AP978" s="31" t="e" cm="1" vm="1">
        <f t="array" ref="AP978">-1* MEDIAN(_xlfn._xlws.FILTER(AP655:AP942,($H$655:$H$942=1)*($K$655:$K$942=4)*($AW655:$AW942&gt;$Y$944)))</f>
        <v>#VALUE!</v>
      </c>
      <c r="AQ978" s="31" t="e" cm="1" vm="1">
        <f t="array" ref="AQ978">-1* MEDIAN(_xlfn._xlws.FILTER(AQ655:AQ942,($H$655:$H$942=1)*($K$655:$K$942=4)*($AW655:$AW942&gt;$Y$944)))</f>
        <v>#VALUE!</v>
      </c>
      <c r="AR978" s="31" t="e" cm="1" vm="1">
        <f t="array" ref="AR978">-1* MEDIAN(_xlfn._xlws.FILTER(AR655:AR942,($H$655:$H$942=1)*($K$655:$K$942=4)*($AW655:$AW942&gt;$Y$944)))</f>
        <v>#VALUE!</v>
      </c>
      <c r="AS978" s="31" t="e" cm="1" vm="1">
        <f t="array" ref="AS978">-1* MEDIAN(_xlfn._xlws.FILTER(AS655:AS942,($H$655:$H$942=1)*($K$655:$K$942=4)*($AW655:$AW942&gt;$Y$944)))</f>
        <v>#VALUE!</v>
      </c>
      <c r="AT978" s="31" t="e" cm="1" vm="1">
        <f t="array" ref="AT978">-1* MEDIAN(_xlfn._xlws.FILTER(AT655:AT942,($H$655:$H$942=1)*($K$655:$K$942=4)*($AW655:$AW942&gt;$Y$944)))</f>
        <v>#VALUE!</v>
      </c>
      <c r="AU978" s="31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215"/>
        <v>Target (or sym); Gain &gt; 0</v>
      </c>
      <c r="N979" s="31" cm="1">
        <f t="array" ref="N979">-1* MEDIAN(_xlfn._xlws.FILTER(N655:N942,($H655:$H942=1)*($J655:$J942=1)))</f>
        <v>0.33265982177286302</v>
      </c>
      <c r="O979" s="31" cm="1">
        <f t="array" ref="O979">-1* MEDIAN(_xlfn._xlws.FILTER(O655:O942,($H655:$H942=1)*($J655:$J942=1)))</f>
        <v>0.32951512850401665</v>
      </c>
      <c r="P979" s="31" cm="1">
        <f t="array" ref="P979">-1* MEDIAN(_xlfn._xlws.FILTER(P655:P942,($H655:$H942=1)*($J655:$J942=1)))</f>
        <v>-0.1486996757734842</v>
      </c>
      <c r="Q979" s="31" cm="1">
        <f t="array" ref="Q979">-1* MEDIAN(_xlfn._xlws.FILTER(Q655:Q942,($H655:$H942=1)*($J655:$J942=1)))</f>
        <v>0.65196379355338241</v>
      </c>
      <c r="R979" s="31" cm="1">
        <f t="array" ref="R979">-1* MEDIAN(_xlfn._xlws.FILTER(R655:R942,($H655:$H942=1)*($J655:$J942=1)))</f>
        <v>0.14521490170370521</v>
      </c>
      <c r="S979" s="31" cm="1">
        <f t="array" ref="S979">-1* MEDIAN(_xlfn._xlws.FILTER(S655:S942,($H655:$H942=1)*($J655:$J942=1)))</f>
        <v>0.74334341936518844</v>
      </c>
      <c r="T979" s="31" cm="1">
        <f t="array" ref="T979">-1* MEDIAN(_xlfn._xlws.FILTER(T655:T942,($H655:$H942=1)*($J655:$J942=1)))</f>
        <v>-1.7134136157510973</v>
      </c>
      <c r="U979" s="31" cm="1">
        <f t="array" ref="U979">-1* MEDIAN(_xlfn._xlws.FILTER(U655:U942,($H655:$H942=1)*($J655:$J942=1)))</f>
        <v>-1.1466608720898899</v>
      </c>
      <c r="V979" s="31" cm="1">
        <f t="array" ref="V979">-1* MEDIAN(_xlfn._xlws.FILTER(V655:V942,($H655:$H942=1)*($J655:$J942=1)))</f>
        <v>-3.0009173817647663</v>
      </c>
      <c r="W979" s="31" cm="1">
        <f t="array" ref="W979">-1* MEDIAN(_xlfn._xlws.FILTER(W655:W942,($H655:$H942=1)*($J655:$J942=1)))</f>
        <v>0.35968137839012737</v>
      </c>
      <c r="Y979" t="s">
        <v>129</v>
      </c>
      <c r="Z979" s="31" cm="1">
        <f t="array" ref="Z979">-1* MEDIAN(_xlfn._xlws.FILTER(Z655:Z942,($H655:$H942=1)*($J655:$J942=1)))</f>
        <v>0.26401016853553999</v>
      </c>
      <c r="AA979" s="31" cm="1">
        <f t="array" ref="AA979">-1* MEDIAN(_xlfn._xlws.FILTER(AA655:AA942,($H655:$H942=1)*($J655:$J942=1)))</f>
        <v>0.26483101058933434</v>
      </c>
      <c r="AB979" s="31" cm="1">
        <f t="array" ref="AB979">-1* MEDIAN(_xlfn._xlws.FILTER(AB655:AB942,($H655:$H942=1)*($J655:$J942=1)))</f>
        <v>-9.9291493755851501E-2</v>
      </c>
      <c r="AC979" s="31" cm="1">
        <f t="array" ref="AC979">-1* MEDIAN(_xlfn._xlws.FILTER(AC655:AC942,($H655:$H942=1)*($J655:$J942=1)))</f>
        <v>0.43442911946219576</v>
      </c>
      <c r="AD979" s="31" cm="1">
        <f t="array" ref="AD979">-1* MEDIAN(_xlfn._xlws.FILTER(AD655:AD942,($H655:$H942=1)*($J655:$J942=1)))</f>
        <v>0.17059210694446642</v>
      </c>
      <c r="AE979" s="31" cm="1">
        <f t="array" ref="AE979">-1* MEDIAN(_xlfn._xlws.FILTER(AE655:AE942,($H655:$H942=1)*($J655:$J942=1)))</f>
        <v>0.46845057104866183</v>
      </c>
      <c r="AF979" s="31" cm="1">
        <f t="array" ref="AF979">-1* MEDIAN(_xlfn._xlws.FILTER(AF655:AF942,($H655:$H942=1)*($J655:$J942=1)))</f>
        <v>-0.41832205149284829</v>
      </c>
      <c r="AG979" s="31" cm="1">
        <f t="array" ref="AG979">-1* MEDIAN(_xlfn._xlws.FILTER(AG655:AG942,($H655:$H942=1)*($J655:$J942=1)))</f>
        <v>-0.22661252442147301</v>
      </c>
      <c r="AH979" s="31" cm="1">
        <f t="array" ref="AH979">-1* MEDIAN(_xlfn._xlws.FILTER(AH655:AH942,($H655:$H942=1)*($J655:$J942=1)))</f>
        <v>-1.3882987792627044</v>
      </c>
      <c r="AI979" s="31" cm="1">
        <f t="array" ref="AI979">-1* MEDIAN(_xlfn._xlws.FILTER(AI655:AI942,($H655:$H942=1)*($J655:$J942=1)))</f>
        <v>-0.1791742131059893</v>
      </c>
      <c r="AK979" t="str">
        <f t="shared" si="211"/>
        <v>Target (or sym); Gain &gt; 0</v>
      </c>
      <c r="AL979" s="31" cm="1">
        <f t="array" ref="AL979">-1* MEDIAN(_xlfn._xlws.FILTER(AL655:AL942,($H655:$H942=1)*($J655:$J942=1)))</f>
        <v>0.74425411679402353</v>
      </c>
      <c r="AM979" s="31" cm="1">
        <f t="array" ref="AM979">-1* MEDIAN(_xlfn._xlws.FILTER(AM655:AM942,($H655:$H942=1)*($J655:$J942=1)))</f>
        <v>0.74684820800706631</v>
      </c>
      <c r="AN979" s="31" cm="1">
        <f t="array" ref="AN979">-1* MEDIAN(_xlfn._xlws.FILTER(AN655:AN942,($H655:$H942=1)*($J655:$J942=1)))</f>
        <v>-9.9291493755851501E-2</v>
      </c>
      <c r="AO979" s="31" cm="1">
        <f t="array" ref="AO979">-1* MEDIAN(_xlfn._xlws.FILTER(AO655:AO942,($H655:$H942=1)*($J655:$J942=1)))</f>
        <v>0.78554444872581763</v>
      </c>
      <c r="AP979" s="31" cm="1">
        <f t="array" ref="AP979">-1* MEDIAN(_xlfn._xlws.FILTER(AP655:AP942,($H655:$H942=1)*($J655:$J942=1)))</f>
        <v>0.17059210694446642</v>
      </c>
      <c r="AQ979" s="31" cm="1">
        <f t="array" ref="AQ979">-1* MEDIAN(_xlfn._xlws.FILTER(AQ655:AQ942,($H655:$H942=1)*($J655:$J942=1)))</f>
        <v>0.7235007012573571</v>
      </c>
      <c r="AR979" s="31" cm="1">
        <f t="array" ref="AR979">-1* MEDIAN(_xlfn._xlws.FILTER(AR655:AR942,($H655:$H942=1)*($J655:$J942=1)))</f>
        <v>0.24779453103445293</v>
      </c>
      <c r="AS979" s="31" cm="1">
        <f t="array" ref="AS979">-1* MEDIAN(_xlfn._xlws.FILTER(AS655:AS942,($H655:$H942=1)*($J655:$J942=1)))</f>
        <v>0.77235689678931096</v>
      </c>
      <c r="AT979" s="31" cm="1">
        <f t="array" ref="AT979">-1* MEDIAN(_xlfn._xlws.FILTER(AT655:AT942,($H655:$H942=1)*($J655:$J942=1)))</f>
        <v>-1.3882987792627044</v>
      </c>
      <c r="AU979" s="31" cm="1">
        <f t="array" ref="AU979">-1* MEDIAN(_xlfn._xlws.FILTER(AU655:AU942,($H655:$H942=1)*($J655:$J942=1)))</f>
        <v>0.38960991023756342</v>
      </c>
      <c r="AV979" s="26" t="s">
        <v>138</v>
      </c>
      <c r="AW979" s="43">
        <f>AVERAGEIF($J655:$J942,"=1",AW655:AW942)</f>
        <v>0.24118117185446517</v>
      </c>
    </row>
    <row r="980" spans="13:49" x14ac:dyDescent="0.3">
      <c r="M980" t="str">
        <f t="shared" si="215"/>
        <v>Target (or sym); Gain &lt;= 0</v>
      </c>
      <c r="N980" s="31" cm="1">
        <f t="array" ref="N980">-1* MEDIAN(_xlfn._xlws.FILTER(N655:N942,($H655:$H942=1)*($J655:$J942=0)))</f>
        <v>-1.438802629597659</v>
      </c>
      <c r="O980" s="31" cm="1">
        <f t="array" ref="O980">-1* MEDIAN(_xlfn._xlws.FILTER(O655:O942,($H655:$H942=1)*($J655:$J942=0)))</f>
        <v>-1.4454030022023963</v>
      </c>
      <c r="P980" s="31" cm="1">
        <f t="array" ref="P980">-1* MEDIAN(_xlfn._xlws.FILTER(P655:P942,($H655:$H942=1)*($J655:$J942=0)))</f>
        <v>0.2215793517215543</v>
      </c>
      <c r="Q980" s="31" cm="1">
        <f t="array" ref="Q980">-1* MEDIAN(_xlfn._xlws.FILTER(Q655:Q942,($H655:$H942=1)*($J655:$J942=0)))</f>
        <v>-7.0404472662251527E-2</v>
      </c>
      <c r="R980" s="31" cm="1">
        <f t="array" ref="R980">-1* MEDIAN(_xlfn._xlws.FILTER(R655:R942,($H655:$H942=1)*($J655:$J942=0)))</f>
        <v>0.29522989523034743</v>
      </c>
      <c r="S980" s="31" cm="1">
        <f t="array" ref="S980">-1* MEDIAN(_xlfn._xlws.FILTER(S655:S942,($H655:$H942=1)*($J655:$J942=0)))</f>
        <v>-0.15492865798557459</v>
      </c>
      <c r="T980" s="31" cm="1">
        <f t="array" ref="T980">-1* MEDIAN(_xlfn._xlws.FILTER(T655:T942,($H655:$H942=1)*($J655:$J942=0)))</f>
        <v>-4.9634104127145484</v>
      </c>
      <c r="U980" s="31" cm="1">
        <f t="array" ref="U980">-1* MEDIAN(_xlfn._xlws.FILTER(U655:U942,($H655:$H942=1)*($J655:$J942=0)))</f>
        <v>-4.7968576039804303</v>
      </c>
      <c r="V980" s="31" cm="1">
        <f t="array" ref="V980">-1* MEDIAN(_xlfn._xlws.FILTER(V655:V942,($H655:$H942=1)*($J655:$J942=0)))</f>
        <v>0.28448595115726238</v>
      </c>
      <c r="W980" s="31" cm="1">
        <f t="array" ref="W980">-1* MEDIAN(_xlfn._xlws.FILTER(W655:W942,($H655:$H942=1)*($J655:$J942=0)))</f>
        <v>-1.1051901960391284</v>
      </c>
      <c r="Y980" t="s">
        <v>130</v>
      </c>
      <c r="Z980" s="31" cm="1">
        <f t="array" ref="Z980">-1* MEDIAN(_xlfn._xlws.FILTER(Z655:Z942,($H655:$H942=1)*($J655:$J942=0)))</f>
        <v>-0.76579485953450188</v>
      </c>
      <c r="AA980" s="31" cm="1">
        <f t="array" ref="AA980">-1* MEDIAN(_xlfn._xlws.FILTER(AA655:AA942,($H655:$H942=1)*($J655:$J942=0)))</f>
        <v>-0.77161067838706621</v>
      </c>
      <c r="AB980" s="31" cm="1">
        <f t="array" ref="AB980">-1* MEDIAN(_xlfn._xlws.FILTER(AB655:AB942,($H655:$H942=1)*($J655:$J942=0)))</f>
        <v>1.6386681403401104E-2</v>
      </c>
      <c r="AC980" s="31" cm="1">
        <f t="array" ref="AC980">-1* MEDIAN(_xlfn._xlws.FILTER(AC655:AC942,($H655:$H942=1)*($J655:$J942=0)))</f>
        <v>-0.28145731456355705</v>
      </c>
      <c r="AD980" s="31" cm="1">
        <f t="array" ref="AD980">-1* MEDIAN(_xlfn._xlws.FILTER(AD655:AD942,($H655:$H942=1)*($J655:$J942=0)))</f>
        <v>-0.31944822788910832</v>
      </c>
      <c r="AE980" s="31" cm="1">
        <f t="array" ref="AE980">-1* MEDIAN(_xlfn._xlws.FILTER(AE655:AE942,($H655:$H942=1)*($J655:$J942=0)))</f>
        <v>-0.92885746252630286</v>
      </c>
      <c r="AF980" s="31" cm="1">
        <f t="array" ref="AF980">-1* MEDIAN(_xlfn._xlws.FILTER(AF655:AF942,($H655:$H942=1)*($J655:$J942=0)))</f>
        <v>-0.51223229843924156</v>
      </c>
      <c r="AG980" s="31" cm="1">
        <f t="array" ref="AG980">-1* MEDIAN(_xlfn._xlws.FILTER(AG655:AG942,($H655:$H942=1)*($J655:$J942=0)))</f>
        <v>-1.4383694809846621</v>
      </c>
      <c r="AH980" s="31" cm="1">
        <f t="array" ref="AH980">-1* MEDIAN(_xlfn._xlws.FILTER(AH655:AH942,($H655:$H942=1)*($J655:$J942=0)))</f>
        <v>-0.15069198029986219</v>
      </c>
      <c r="AI980" s="31" cm="1">
        <f t="array" ref="AI980">-1* MEDIAN(_xlfn._xlws.FILTER(AI655:AI942,($H655:$H942=1)*($J655:$J942=0)))</f>
        <v>-2.0954227861784003</v>
      </c>
      <c r="AK980" t="str">
        <f t="shared" si="211"/>
        <v>Target (or sym); Gain &lt;= 0</v>
      </c>
      <c r="AL980" s="31" cm="1">
        <f t="array" ref="AL980">-1* MEDIAN(_xlfn._xlws.FILTER(AL655:AL942,($H655:$H942=1)*($J655:$J942=0)))</f>
        <v>0.53528746645224667</v>
      </c>
      <c r="AM980" s="31" cm="1">
        <f t="array" ref="AM980">-1* MEDIAN(_xlfn._xlws.FILTER(AM655:AM942,($H655:$H942=1)*($J655:$J942=0)))</f>
        <v>0.53443929247945188</v>
      </c>
      <c r="AN980" s="31" cm="1">
        <f t="array" ref="AN980">-1* MEDIAN(_xlfn._xlws.FILTER(AN655:AN942,($H655:$H942=1)*($J655:$J942=0)))</f>
        <v>1.6386681403401104E-2</v>
      </c>
      <c r="AO980" s="31" cm="1">
        <f t="array" ref="AO980">-1* MEDIAN(_xlfn._xlws.FILTER(AO655:AO942,($H655:$H942=1)*($J655:$J942=0)))</f>
        <v>0.6026992807170084</v>
      </c>
      <c r="AP980" s="31" cm="1">
        <f t="array" ref="AP980">-1* MEDIAN(_xlfn._xlws.FILTER(AP655:AP942,($H655:$H942=1)*($J655:$J942=0)))</f>
        <v>-0.31944822788910832</v>
      </c>
      <c r="AQ980" s="31" cm="1">
        <f t="array" ref="AQ980">-1* MEDIAN(_xlfn._xlws.FILTER(AQ655:AQ942,($H655:$H942=1)*($J655:$J942=0)))</f>
        <v>0.4917295586490108</v>
      </c>
      <c r="AR980" s="31" cm="1">
        <f t="array" ref="AR980">-1* MEDIAN(_xlfn._xlws.FILTER(AR655:AR942,($H655:$H942=1)*($J655:$J942=0)))</f>
        <v>2.0444890230568502E-2</v>
      </c>
      <c r="AS980" s="31" cm="1">
        <f t="array" ref="AS980">-1* MEDIAN(_xlfn._xlws.FILTER(AS655:AS942,($H655:$H942=1)*($J655:$J942=0)))</f>
        <v>0.57657233266668273</v>
      </c>
      <c r="AT980" s="31" cm="1">
        <f t="array" ref="AT980">-1* MEDIAN(_xlfn._xlws.FILTER(AT655:AT942,($H655:$H942=1)*($J655:$J942=0)))</f>
        <v>-0.15069198029986219</v>
      </c>
      <c r="AU980" s="31" cm="1">
        <f t="array" ref="AU980">-1* MEDIAN(_xlfn._xlws.FILTER(AU655:AU942,($H655:$H942=1)*($J655:$J942=0)))</f>
        <v>-0.54215304696071831</v>
      </c>
      <c r="AV980" s="26" t="s">
        <v>101</v>
      </c>
      <c r="AW980" s="43">
        <f>AVERAGEIF($J655:$J942,"=0",AW655:AW942)</f>
        <v>-0.20902368227386978</v>
      </c>
    </row>
    <row r="981" spans="13:49" x14ac:dyDescent="0.3">
      <c r="M981" s="44">
        <f t="shared" ref="M981:O986" si="216">M969</f>
        <v>0.6</v>
      </c>
      <c r="N981" s="44" t="str">
        <f t="shared" si="216"/>
        <v>BNL Causal</v>
      </c>
      <c r="O981" s="44" t="str">
        <f t="shared" si="216"/>
        <v>BNL Causal HM</v>
      </c>
      <c r="P981" s="44" t="str">
        <f>Q969</f>
        <v>SFS Causal</v>
      </c>
      <c r="Q981" s="44" t="str">
        <f>S969</f>
        <v>SaLSa Causal</v>
      </c>
      <c r="R981" s="44" t="str">
        <f>U969</f>
        <v>D&amp;C Causal</v>
      </c>
      <c r="S981" s="44" t="str">
        <f>W969</f>
        <v>BBS Causal</v>
      </c>
      <c r="T981" s="44"/>
      <c r="U981" s="44">
        <f t="shared" ref="U981:W992" si="217">Y969</f>
        <v>0.6</v>
      </c>
      <c r="V981" s="44" t="str">
        <f t="shared" si="217"/>
        <v>BNL Causal</v>
      </c>
      <c r="W981" s="44" t="str">
        <f t="shared" si="217"/>
        <v>BNL Causal HM</v>
      </c>
      <c r="X981" s="44" t="str">
        <f>AC969</f>
        <v>SFS Causal</v>
      </c>
      <c r="Y981" s="44" t="str">
        <f>AE969</f>
        <v>SaLSa Causal</v>
      </c>
      <c r="Z981" s="44" t="str">
        <f>AG969</f>
        <v>D&amp;C Causal</v>
      </c>
      <c r="AA981" s="44" t="str">
        <f>AI969</f>
        <v>BBS Causal</v>
      </c>
      <c r="AB981" s="42"/>
      <c r="AC981" s="45">
        <f>AK969</f>
        <v>0.6</v>
      </c>
      <c r="AD981" s="45" t="str">
        <f>AL969</f>
        <v>BNL Causal</v>
      </c>
      <c r="AE981" s="45" t="str">
        <f>AM969</f>
        <v>BNL Causal HM</v>
      </c>
      <c r="AF981" s="45" t="str">
        <f>AO969</f>
        <v>SFS Causal</v>
      </c>
      <c r="AG981" s="45" t="str">
        <f>AQ969</f>
        <v>SaLSa Causal</v>
      </c>
      <c r="AH981" s="45" t="str">
        <f>AS969</f>
        <v>D&amp;C Causal</v>
      </c>
      <c r="AI981" s="45" t="str">
        <f>AU969</f>
        <v>BBS Causal</v>
      </c>
      <c r="AK981" s="44"/>
      <c r="AL981" s="44"/>
      <c r="AM981" s="44"/>
      <c r="AN981" s="42"/>
      <c r="AO981" s="42"/>
      <c r="AP981" s="42"/>
      <c r="AQ981" s="42"/>
      <c r="AR981" s="42"/>
      <c r="AS981" s="42"/>
      <c r="AT981" s="42"/>
      <c r="AU981" s="42"/>
    </row>
    <row r="982" spans="13:49" x14ac:dyDescent="0.3">
      <c r="M982" t="str">
        <f t="shared" si="216"/>
        <v>ALL</v>
      </c>
      <c r="N982" s="31">
        <f t="shared" si="216"/>
        <v>0.16134442155289117</v>
      </c>
      <c r="O982" s="31">
        <f t="shared" si="216"/>
        <v>0.15540518807621118</v>
      </c>
      <c r="P982" s="31">
        <f>Q970</f>
        <v>0.53169788322533451</v>
      </c>
      <c r="Q982" s="31">
        <f>S970</f>
        <v>0.43733371490774353</v>
      </c>
      <c r="R982" s="31">
        <f>U970</f>
        <v>-0.8910229653391939</v>
      </c>
      <c r="S982" s="31">
        <f>W970</f>
        <v>-5.8063759742964197E-2</v>
      </c>
      <c r="T982" s="31"/>
      <c r="U982" s="31" t="str">
        <f t="shared" si="217"/>
        <v>ALL</v>
      </c>
      <c r="V982" s="31">
        <f t="shared" si="217"/>
        <v>0.18350686132567418</v>
      </c>
      <c r="W982" s="31">
        <f t="shared" si="217"/>
        <v>0.18548258204288975</v>
      </c>
      <c r="X982" s="31">
        <f>AC970</f>
        <v>0.28947544327734398</v>
      </c>
      <c r="Y982" s="31">
        <f>AE970</f>
        <v>0.2228139787356726</v>
      </c>
      <c r="Z982" s="31">
        <f>AG970</f>
        <v>-0.1943765242802345</v>
      </c>
      <c r="AA982" s="31">
        <f>AI970</f>
        <v>-0.38015644544310823</v>
      </c>
      <c r="AB982" s="42"/>
      <c r="AC982" s="46" t="str">
        <f t="shared" ref="AC982:AE992" si="218">AK970</f>
        <v>ALL</v>
      </c>
      <c r="AD982" s="31">
        <f t="shared" si="218"/>
        <v>0.7049404365095282</v>
      </c>
      <c r="AE982" s="31">
        <f t="shared" si="218"/>
        <v>0.70495210747453851</v>
      </c>
      <c r="AF982" s="31">
        <f t="shared" ref="AF982:AF992" si="219">AO970</f>
        <v>0.73476642513761314</v>
      </c>
      <c r="AG982" s="31">
        <f t="shared" ref="AG982:AG992" si="220">AQ970</f>
        <v>0.70286180184663949</v>
      </c>
      <c r="AH982" s="31">
        <f t="shared" ref="AH982:AH992" si="221">AS970</f>
        <v>0.7772886404913798</v>
      </c>
      <c r="AI982" s="31">
        <f t="shared" ref="AI982:AI992" si="222">AU970</f>
        <v>0.25882611207860284</v>
      </c>
      <c r="AK982" s="31"/>
      <c r="AL982" s="31"/>
      <c r="AM982" s="31"/>
      <c r="AN982" s="42"/>
      <c r="AO982" s="42"/>
      <c r="AP982" s="42"/>
      <c r="AQ982" s="42"/>
      <c r="AR982" s="42"/>
      <c r="AS982" s="42"/>
      <c r="AT982" s="42"/>
      <c r="AU982" s="42"/>
    </row>
    <row r="983" spans="13:49" x14ac:dyDescent="0.3">
      <c r="M983" t="str">
        <f t="shared" si="216"/>
        <v>Target; Gain &gt; 0.6</v>
      </c>
      <c r="N983" s="31">
        <f t="shared" si="216"/>
        <v>0.40571299404135419</v>
      </c>
      <c r="O983" s="31">
        <f t="shared" si="216"/>
        <v>0.39960659347980532</v>
      </c>
      <c r="P983" s="31">
        <f>Q971</f>
        <v>0.70859160906073382</v>
      </c>
      <c r="Q983" s="31">
        <f>S971</f>
        <v>0.59408604533135612</v>
      </c>
      <c r="R983" s="31">
        <f>U971</f>
        <v>-0.97400969203060916</v>
      </c>
      <c r="S983" s="31">
        <f>W971</f>
        <v>9.5713459601103834E-2</v>
      </c>
      <c r="T983" s="31"/>
      <c r="U983" s="31" t="str">
        <f t="shared" si="217"/>
        <v>Target; Gain &gt; 0.6</v>
      </c>
      <c r="V983" s="31">
        <f t="shared" si="217"/>
        <v>0.3455469231984179</v>
      </c>
      <c r="W983" s="31">
        <f t="shared" si="217"/>
        <v>0.35594590858273323</v>
      </c>
      <c r="X983" s="31">
        <f>AC971</f>
        <v>0.5018964112672889</v>
      </c>
      <c r="Y983" s="31">
        <f>AE971</f>
        <v>0.46845057104866183</v>
      </c>
      <c r="Z983" s="31">
        <f>AG971</f>
        <v>-0.31714193404478375</v>
      </c>
      <c r="AA983" s="31">
        <f>AI971</f>
        <v>-0.14714707088277684</v>
      </c>
      <c r="AB983" s="42"/>
      <c r="AC983" s="46" t="str">
        <f t="shared" si="218"/>
        <v>Target; Gain &gt; 0.6</v>
      </c>
      <c r="AD983" s="31">
        <f t="shared" si="218"/>
        <v>0.76297151410228881</v>
      </c>
      <c r="AE983" s="31">
        <f t="shared" si="218"/>
        <v>0.76833480226574569</v>
      </c>
      <c r="AF983" s="31">
        <f t="shared" si="219"/>
        <v>0.79586522653081126</v>
      </c>
      <c r="AG983" s="31">
        <f t="shared" si="220"/>
        <v>0.77097616364671473</v>
      </c>
      <c r="AH983" s="31">
        <f t="shared" si="221"/>
        <v>0.75128308947591949</v>
      </c>
      <c r="AI983" s="31">
        <f t="shared" si="222"/>
        <v>0.46887581958802349</v>
      </c>
      <c r="AK983" s="31"/>
      <c r="AL983" s="31"/>
      <c r="AM983" s="31"/>
      <c r="AN983" s="42"/>
      <c r="AO983" s="42"/>
      <c r="AP983" s="42"/>
      <c r="AQ983" s="42"/>
      <c r="AR983" s="42"/>
      <c r="AS983" s="42"/>
      <c r="AT983" s="42"/>
      <c r="AU983" s="42"/>
    </row>
    <row r="984" spans="13:49" x14ac:dyDescent="0.3">
      <c r="M984" t="str">
        <f t="shared" si="216"/>
        <v>Gain &gt; 0.6</v>
      </c>
      <c r="N984" s="31">
        <f t="shared" si="216"/>
        <v>0.40571299404135419</v>
      </c>
      <c r="O984" s="31">
        <f t="shared" si="216"/>
        <v>0.39960659347980532</v>
      </c>
      <c r="P984" s="31">
        <f t="shared" ref="P984:P992" si="223">Q972</f>
        <v>0.70859160906073382</v>
      </c>
      <c r="Q984" s="31">
        <f t="shared" ref="Q984:Q986" si="224">S972</f>
        <v>0.59408604533135612</v>
      </c>
      <c r="R984" s="31">
        <f t="shared" ref="R984:R986" si="225">U972</f>
        <v>-0.97400969203060916</v>
      </c>
      <c r="S984" s="31">
        <f t="shared" ref="S984:S992" si="226">W972</f>
        <v>9.5713459601103834E-2</v>
      </c>
      <c r="T984" s="31"/>
      <c r="U984" s="31" t="str">
        <f t="shared" si="217"/>
        <v>Gain &gt; 0.6</v>
      </c>
      <c r="V984" s="31">
        <f t="shared" si="217"/>
        <v>0.3455469231984179</v>
      </c>
      <c r="W984" s="31">
        <f t="shared" si="217"/>
        <v>0.35594590858273323</v>
      </c>
      <c r="X984" s="31">
        <f t="shared" ref="X984:X992" si="227">AC972</f>
        <v>0.5018964112672889</v>
      </c>
      <c r="Y984" s="31">
        <f t="shared" ref="Y984:Y988" si="228">AE972</f>
        <v>0.46845057104866183</v>
      </c>
      <c r="Z984" s="31">
        <f t="shared" ref="Z984:Z992" si="229">AG972</f>
        <v>-0.31714193404478375</v>
      </c>
      <c r="AA984" s="31">
        <f t="shared" ref="AA984:AA992" si="230">AI972</f>
        <v>-0.14714707088277684</v>
      </c>
      <c r="AB984" s="42"/>
      <c r="AC984" s="46" t="str">
        <f t="shared" si="218"/>
        <v>Gain &gt; 0.6</v>
      </c>
      <c r="AD984" s="31">
        <f t="shared" si="218"/>
        <v>0.76297151410228881</v>
      </c>
      <c r="AE984" s="31">
        <f t="shared" si="218"/>
        <v>0.76833480226574569</v>
      </c>
      <c r="AF984" s="31">
        <f t="shared" si="219"/>
        <v>0.79586522653081126</v>
      </c>
      <c r="AG984" s="31">
        <f t="shared" si="220"/>
        <v>0.77097616364671473</v>
      </c>
      <c r="AH984" s="31">
        <f t="shared" si="221"/>
        <v>0.75128308947591949</v>
      </c>
      <c r="AI984" s="31">
        <f t="shared" si="222"/>
        <v>0.46887581958802349</v>
      </c>
      <c r="AK984" s="31"/>
      <c r="AL984" s="31"/>
      <c r="AM984" s="31"/>
      <c r="AN984" s="42"/>
      <c r="AO984" s="42"/>
      <c r="AP984" s="42"/>
      <c r="AQ984" s="42"/>
      <c r="AR984" s="42"/>
      <c r="AS984" s="42"/>
      <c r="AT984" s="42"/>
      <c r="AU984" s="42"/>
    </row>
    <row r="985" spans="13:49" x14ac:dyDescent="0.3">
      <c r="M985" t="str">
        <f t="shared" si="216"/>
        <v>Target (or sym)</v>
      </c>
      <c r="N985" s="31">
        <f t="shared" si="216"/>
        <v>0.28128849140998546</v>
      </c>
      <c r="O985" s="31">
        <f t="shared" si="216"/>
        <v>0.27515634416479079</v>
      </c>
      <c r="P985" s="31">
        <f t="shared" si="223"/>
        <v>0.61693257026222359</v>
      </c>
      <c r="Q985" s="31">
        <f t="shared" si="224"/>
        <v>0.68712813507106518</v>
      </c>
      <c r="R985" s="31">
        <f t="shared" si="225"/>
        <v>-1.3146254048595634</v>
      </c>
      <c r="S985" s="31">
        <f t="shared" si="226"/>
        <v>0.16076471144113408</v>
      </c>
      <c r="T985" s="31"/>
      <c r="U985" s="31" t="str">
        <f t="shared" si="217"/>
        <v>Target (or sym)</v>
      </c>
      <c r="V985" s="31">
        <f>Z973</f>
        <v>0.21243967487883023</v>
      </c>
      <c r="W985" s="31">
        <f t="shared" si="217"/>
        <v>0.21825145013497524</v>
      </c>
      <c r="X985" s="31">
        <f t="shared" si="227"/>
        <v>0.34914830470538794</v>
      </c>
      <c r="Y985" s="31">
        <f t="shared" si="228"/>
        <v>0.34445688828767451</v>
      </c>
      <c r="Z985" s="31">
        <f t="shared" si="229"/>
        <v>-0.36482297240969008</v>
      </c>
      <c r="AA985" s="31">
        <f t="shared" si="230"/>
        <v>-0.2122600589338221</v>
      </c>
      <c r="AB985" s="42"/>
      <c r="AC985" s="38" t="str">
        <f t="shared" si="218"/>
        <v>Target (or sym)</v>
      </c>
      <c r="AD985" s="31">
        <f t="shared" si="218"/>
        <v>0.73656837260950803</v>
      </c>
      <c r="AE985" s="31">
        <f t="shared" si="218"/>
        <v>0.73628556236082943</v>
      </c>
      <c r="AF985" s="31">
        <f t="shared" si="219"/>
        <v>0.75913089887338092</v>
      </c>
      <c r="AG985" s="31">
        <f t="shared" si="220"/>
        <v>0.70282376080176168</v>
      </c>
      <c r="AH985" s="31">
        <f t="shared" si="221"/>
        <v>0.74743098406204478</v>
      </c>
      <c r="AI985" s="31">
        <f t="shared" si="222"/>
        <v>0.37433467320357927</v>
      </c>
      <c r="AK985" s="31"/>
      <c r="AL985" s="31"/>
      <c r="AM985" s="31"/>
      <c r="AN985" s="42"/>
      <c r="AO985" s="42"/>
      <c r="AP985" s="42"/>
      <c r="AQ985" s="42"/>
      <c r="AR985" s="42"/>
      <c r="AS985" s="42"/>
      <c r="AT985" s="42"/>
      <c r="AU985" s="42"/>
    </row>
    <row r="986" spans="13:49" x14ac:dyDescent="0.3">
      <c r="M986" t="str">
        <f>M974</f>
        <v>Gain &gt; 0</v>
      </c>
      <c r="N986" s="31">
        <f t="shared" si="216"/>
        <v>0.20541636726657064</v>
      </c>
      <c r="O986" s="31">
        <f t="shared" si="216"/>
        <v>0.19196540481633495</v>
      </c>
      <c r="P986" s="31">
        <f t="shared" si="223"/>
        <v>0.58940334510999981</v>
      </c>
      <c r="Q986" s="31">
        <f t="shared" si="224"/>
        <v>0.63114041843895863</v>
      </c>
      <c r="R986" s="31">
        <f t="shared" si="225"/>
        <v>-0.98499192024538818</v>
      </c>
      <c r="S986" s="31">
        <f t="shared" si="226"/>
        <v>0.12693904498781355</v>
      </c>
      <c r="T986" s="31"/>
      <c r="U986" s="31" t="str">
        <f t="shared" si="217"/>
        <v>Gain &gt; 0</v>
      </c>
      <c r="V986" s="31">
        <f t="shared" si="217"/>
        <v>0.1907523432804494</v>
      </c>
      <c r="W986" s="31">
        <f t="shared" si="217"/>
        <v>0.19708122304891651</v>
      </c>
      <c r="X986" s="31">
        <f t="shared" si="227"/>
        <v>0.40512277752713699</v>
      </c>
      <c r="Y986" s="31">
        <f t="shared" si="228"/>
        <v>0.24038095628256212</v>
      </c>
      <c r="Z986" s="31">
        <f t="shared" si="229"/>
        <v>-0.28539251804493959</v>
      </c>
      <c r="AA986" s="31">
        <f t="shared" si="230"/>
        <v>-0.26183750858357768</v>
      </c>
      <c r="AB986" s="42"/>
      <c r="AC986" s="38" t="str">
        <f t="shared" si="218"/>
        <v>Gain &gt; 0</v>
      </c>
      <c r="AD986" s="31">
        <f t="shared" si="218"/>
        <v>0.73201550794337333</v>
      </c>
      <c r="AE986" s="31">
        <f t="shared" si="218"/>
        <v>0.72961043056878228</v>
      </c>
      <c r="AF986" s="31">
        <f t="shared" si="219"/>
        <v>0.77883485286726084</v>
      </c>
      <c r="AG986" s="31">
        <f t="shared" si="220"/>
        <v>0.70890052059075459</v>
      </c>
      <c r="AH986" s="31">
        <f t="shared" si="221"/>
        <v>0.77667504684822286</v>
      </c>
      <c r="AI986" s="31">
        <f t="shared" si="222"/>
        <v>0.31820548426159928</v>
      </c>
      <c r="AK986" s="31"/>
      <c r="AL986" s="31"/>
      <c r="AM986" s="31"/>
      <c r="AN986" s="42"/>
      <c r="AO986" s="42"/>
      <c r="AP986" s="42"/>
      <c r="AQ986" s="42"/>
      <c r="AR986" s="42"/>
      <c r="AS986" s="42"/>
      <c r="AT986" s="42"/>
      <c r="AU986" s="42"/>
    </row>
    <row r="987" spans="13:49" x14ac:dyDescent="0.3">
      <c r="M987" t="str">
        <f t="shared" ref="M987:O992" si="231">M975</f>
        <v>Gain &lt;=0</v>
      </c>
      <c r="N987" s="31">
        <f t="shared" si="231"/>
        <v>-4.2745425921411617E-3</v>
      </c>
      <c r="O987" s="31">
        <f t="shared" si="231"/>
        <v>-8.8750554123748354E-3</v>
      </c>
      <c r="P987" s="31">
        <f t="shared" si="223"/>
        <v>0.47526086240657761</v>
      </c>
      <c r="Q987" s="31">
        <f>S975</f>
        <v>0.27908176876155866</v>
      </c>
      <c r="R987" s="31">
        <f>U975</f>
        <v>-0.8194921172338957</v>
      </c>
      <c r="S987" s="31">
        <f t="shared" si="226"/>
        <v>-0.23995446783743796</v>
      </c>
      <c r="T987" s="31"/>
      <c r="U987" s="31" t="str">
        <f t="shared" si="217"/>
        <v>Gain &lt;=0</v>
      </c>
      <c r="V987" s="31">
        <f t="shared" si="217"/>
        <v>9.1291780777998002E-2</v>
      </c>
      <c r="W987" s="31">
        <f t="shared" si="217"/>
        <v>9.5404186193178947E-2</v>
      </c>
      <c r="X987" s="31">
        <f t="shared" si="227"/>
        <v>0.19175903731315178</v>
      </c>
      <c r="Y987" s="31">
        <f t="shared" si="228"/>
        <v>6.3188322452152695E-2</v>
      </c>
      <c r="Z987" s="31">
        <f t="shared" si="229"/>
        <v>-7.0455997983687083E-2</v>
      </c>
      <c r="AA987" s="31">
        <f t="shared" si="230"/>
        <v>-0.47530371210168609</v>
      </c>
      <c r="AB987" s="42"/>
      <c r="AC987" s="38" t="str">
        <f t="shared" si="218"/>
        <v>Gain &lt;=0</v>
      </c>
      <c r="AD987" s="31">
        <f t="shared" si="218"/>
        <v>0.67633772249134061</v>
      </c>
      <c r="AE987" s="31">
        <f t="shared" si="218"/>
        <v>0.67671318417982529</v>
      </c>
      <c r="AF987" s="31">
        <f t="shared" si="219"/>
        <v>0.69573261134696518</v>
      </c>
      <c r="AG987" s="31">
        <f t="shared" si="220"/>
        <v>0.64196593416867709</v>
      </c>
      <c r="AH987" s="31">
        <f t="shared" si="221"/>
        <v>0.77856583778346566</v>
      </c>
      <c r="AI987" s="31">
        <f t="shared" si="222"/>
        <v>0.16617058125361772</v>
      </c>
      <c r="AK987" s="31"/>
      <c r="AL987" s="31"/>
      <c r="AM987" s="31"/>
      <c r="AN987" s="42"/>
      <c r="AO987" s="42"/>
      <c r="AP987" s="42"/>
      <c r="AQ987" s="42"/>
      <c r="AR987" s="42"/>
      <c r="AS987" s="42"/>
      <c r="AT987" s="42"/>
      <c r="AU987" s="42"/>
    </row>
    <row r="988" spans="13:49" x14ac:dyDescent="0.3">
      <c r="M988" t="str">
        <f>M976</f>
        <v>Target; Gain &gt; 0.6; #pref=2</v>
      </c>
      <c r="N988" s="31" t="e" vm="2">
        <f t="shared" si="231"/>
        <v>#VALUE!</v>
      </c>
      <c r="O988" s="31" t="e" vm="2">
        <f t="shared" si="231"/>
        <v>#VALUE!</v>
      </c>
      <c r="P988" s="31" t="e" vm="2">
        <f t="shared" si="223"/>
        <v>#VALUE!</v>
      </c>
      <c r="Q988" s="31" t="e" vm="2">
        <f t="shared" ref="Q988:Q992" si="232">S976</f>
        <v>#VALUE!</v>
      </c>
      <c r="R988" s="31" t="e" vm="2">
        <f t="shared" ref="R988" si="233">U976</f>
        <v>#VALUE!</v>
      </c>
      <c r="S988" s="31" t="e" vm="2">
        <f t="shared" si="226"/>
        <v>#VALUE!</v>
      </c>
      <c r="T988" s="31"/>
      <c r="U988" s="31" t="str">
        <f t="shared" si="217"/>
        <v>Target; Gain &gt; 0.6; #pref=2</v>
      </c>
      <c r="V988" s="31" t="e" vm="2">
        <f t="shared" si="217"/>
        <v>#VALUE!</v>
      </c>
      <c r="W988" s="31" t="e" vm="2">
        <f t="shared" si="217"/>
        <v>#VALUE!</v>
      </c>
      <c r="X988" s="31" t="e" vm="2">
        <f t="shared" si="227"/>
        <v>#VALUE!</v>
      </c>
      <c r="Y988" s="31" t="e" vm="2">
        <f t="shared" si="228"/>
        <v>#VALUE!</v>
      </c>
      <c r="Z988" s="31" t="e" vm="2">
        <f t="shared" si="229"/>
        <v>#VALUE!</v>
      </c>
      <c r="AA988" s="31" t="e" vm="2">
        <f t="shared" si="230"/>
        <v>#VALUE!</v>
      </c>
      <c r="AB988" s="42"/>
      <c r="AC988" s="38" t="str">
        <f t="shared" si="218"/>
        <v>Target; Gain &gt; 0.6; #pref=2</v>
      </c>
      <c r="AD988" s="31" t="e" vm="2">
        <f t="shared" si="218"/>
        <v>#VALUE!</v>
      </c>
      <c r="AE988" s="31" t="e" vm="2">
        <f t="shared" si="218"/>
        <v>#VALUE!</v>
      </c>
      <c r="AF988" s="31" t="e" vm="2">
        <f t="shared" si="219"/>
        <v>#VALUE!</v>
      </c>
      <c r="AG988" s="31" t="e" vm="2">
        <f t="shared" si="220"/>
        <v>#VALUE!</v>
      </c>
      <c r="AH988" s="31" t="e" vm="2">
        <f t="shared" si="221"/>
        <v>#VALUE!</v>
      </c>
      <c r="AI988" s="31" t="e" vm="2">
        <f t="shared" si="222"/>
        <v>#VALUE!</v>
      </c>
      <c r="AK988" s="31"/>
      <c r="AL988" s="31"/>
      <c r="AM988" s="31"/>
      <c r="AN988" s="42"/>
      <c r="AO988" s="42"/>
      <c r="AP988" s="42"/>
      <c r="AQ988" s="42"/>
      <c r="AR988" s="42"/>
      <c r="AS988" s="42"/>
      <c r="AT988" s="42"/>
      <c r="AU988" s="42"/>
    </row>
    <row r="989" spans="13:49" x14ac:dyDescent="0.3">
      <c r="M989" t="str">
        <f>M977</f>
        <v>Target; Gain &gt; 0.6; #pref=3</v>
      </c>
      <c r="N989" s="31">
        <f t="shared" si="231"/>
        <v>0.40571299404135419</v>
      </c>
      <c r="O989" s="31">
        <f t="shared" si="231"/>
        <v>0.39960659347980532</v>
      </c>
      <c r="P989" s="31">
        <f t="shared" si="223"/>
        <v>0.70859160906073382</v>
      </c>
      <c r="Q989" s="31">
        <f t="shared" si="232"/>
        <v>0.59408604533135612</v>
      </c>
      <c r="R989" s="31">
        <f>U977</f>
        <v>-0.97400969203060916</v>
      </c>
      <c r="S989" s="31">
        <f t="shared" si="226"/>
        <v>9.5713459601103834E-2</v>
      </c>
      <c r="T989" s="31"/>
      <c r="U989" s="31" t="str">
        <f t="shared" si="217"/>
        <v>Target; Gain &gt; 0.6; #pref=3</v>
      </c>
      <c r="V989" s="31">
        <f t="shared" si="217"/>
        <v>0.3455469231984179</v>
      </c>
      <c r="W989" s="31">
        <f t="shared" si="217"/>
        <v>0.35594590858273323</v>
      </c>
      <c r="X989" s="31">
        <f t="shared" si="227"/>
        <v>0.5018964112672889</v>
      </c>
      <c r="Y989" s="31">
        <f>AE977</f>
        <v>0.46845057104866183</v>
      </c>
      <c r="Z989" s="31">
        <f t="shared" si="229"/>
        <v>-0.31714193404478375</v>
      </c>
      <c r="AA989" s="31">
        <f t="shared" si="230"/>
        <v>-0.14714707088277684</v>
      </c>
      <c r="AB989" s="42"/>
      <c r="AC989" s="38" t="str">
        <f t="shared" si="218"/>
        <v>Target; Gain &gt; 0.6; #pref=3</v>
      </c>
      <c r="AD989" s="31">
        <f t="shared" si="218"/>
        <v>0.76297151410228881</v>
      </c>
      <c r="AE989" s="31">
        <f t="shared" si="218"/>
        <v>0.76833480226574569</v>
      </c>
      <c r="AF989" s="31">
        <f t="shared" si="219"/>
        <v>0.79586522653081126</v>
      </c>
      <c r="AG989" s="31">
        <f t="shared" si="220"/>
        <v>0.77097616364671473</v>
      </c>
      <c r="AH989" s="31">
        <f t="shared" si="221"/>
        <v>0.75128308947591949</v>
      </c>
      <c r="AI989" s="31">
        <f t="shared" si="222"/>
        <v>0.46887581958802349</v>
      </c>
      <c r="AK989" s="31"/>
      <c r="AL989" s="31"/>
      <c r="AM989" s="31"/>
      <c r="AN989" s="42"/>
      <c r="AO989" s="42"/>
      <c r="AP989" s="42"/>
      <c r="AQ989" s="42"/>
      <c r="AR989" s="42"/>
      <c r="AS989" s="42"/>
      <c r="AT989" s="42"/>
      <c r="AU989" s="42"/>
    </row>
    <row r="990" spans="13:49" x14ac:dyDescent="0.3">
      <c r="M990" t="str">
        <f>M978</f>
        <v>Target; Gain &gt; 0.6; #pref=4</v>
      </c>
      <c r="N990" s="31" t="e" vm="2">
        <f t="shared" si="231"/>
        <v>#VALUE!</v>
      </c>
      <c r="O990" s="31" t="e" vm="2">
        <f t="shared" si="231"/>
        <v>#VALUE!</v>
      </c>
      <c r="P990" s="31" t="e" vm="2">
        <f t="shared" si="223"/>
        <v>#VALUE!</v>
      </c>
      <c r="Q990" s="31" t="e" vm="2">
        <f t="shared" si="232"/>
        <v>#VALUE!</v>
      </c>
      <c r="R990" s="31" t="e" vm="2">
        <f>U978</f>
        <v>#VALUE!</v>
      </c>
      <c r="S990" s="31" t="e" vm="2">
        <f t="shared" si="226"/>
        <v>#VALUE!</v>
      </c>
      <c r="T990" s="31"/>
      <c r="U990" s="31" t="str">
        <f t="shared" si="217"/>
        <v>Target; Gain &gt; 0.6; #pref=4</v>
      </c>
      <c r="V990" s="31" t="e" vm="2">
        <f t="shared" si="217"/>
        <v>#VALUE!</v>
      </c>
      <c r="W990" s="31" t="e" vm="2">
        <f t="shared" si="217"/>
        <v>#VALUE!</v>
      </c>
      <c r="X990" s="31" t="e" vm="2">
        <f t="shared" si="227"/>
        <v>#VALUE!</v>
      </c>
      <c r="Y990" s="31" t="e" vm="2">
        <f>AE978</f>
        <v>#VALUE!</v>
      </c>
      <c r="Z990" s="31" t="e" vm="2">
        <f t="shared" si="229"/>
        <v>#VALUE!</v>
      </c>
      <c r="AA990" s="31" t="e" vm="2">
        <f t="shared" si="230"/>
        <v>#VALUE!</v>
      </c>
      <c r="AC990" s="38" t="str">
        <f t="shared" si="218"/>
        <v>Target; Gain &gt; 0.6; #pref=4</v>
      </c>
      <c r="AD990" s="31" t="e" vm="2">
        <f t="shared" si="218"/>
        <v>#VALUE!</v>
      </c>
      <c r="AE990" s="31" t="e" vm="2">
        <f t="shared" si="218"/>
        <v>#VALUE!</v>
      </c>
      <c r="AF990" s="31" t="e" vm="2">
        <f t="shared" si="219"/>
        <v>#VALUE!</v>
      </c>
      <c r="AG990" s="31" t="e" vm="2">
        <f t="shared" si="220"/>
        <v>#VALUE!</v>
      </c>
      <c r="AH990" s="31" t="e" vm="2">
        <f t="shared" si="221"/>
        <v>#VALUE!</v>
      </c>
      <c r="AI990" s="31" t="e" vm="2">
        <f t="shared" si="222"/>
        <v>#VALUE!</v>
      </c>
      <c r="AK990" s="31"/>
      <c r="AL990" s="31"/>
      <c r="AM990" s="31"/>
    </row>
    <row r="991" spans="13:49" x14ac:dyDescent="0.3">
      <c r="M991" t="str">
        <f>M979</f>
        <v>Target (or sym); Gain &gt; 0</v>
      </c>
      <c r="N991" s="31">
        <f t="shared" si="231"/>
        <v>0.33265982177286302</v>
      </c>
      <c r="O991" s="31">
        <f t="shared" si="231"/>
        <v>0.32951512850401665</v>
      </c>
      <c r="P991" s="31">
        <f t="shared" si="223"/>
        <v>0.65196379355338241</v>
      </c>
      <c r="Q991" s="31">
        <f t="shared" si="232"/>
        <v>0.74334341936518844</v>
      </c>
      <c r="R991" s="31">
        <f>U979</f>
        <v>-1.1466608720898899</v>
      </c>
      <c r="S991" s="31">
        <f t="shared" si="226"/>
        <v>0.35968137839012737</v>
      </c>
      <c r="T991" s="31"/>
      <c r="U991" s="31" t="str">
        <f t="shared" si="217"/>
        <v>Target (or sym); Gain &gt; 0</v>
      </c>
      <c r="V991" s="31">
        <f t="shared" si="217"/>
        <v>0.26401016853553999</v>
      </c>
      <c r="W991" s="31">
        <f t="shared" si="217"/>
        <v>0.26483101058933434</v>
      </c>
      <c r="X991" s="31">
        <f t="shared" si="227"/>
        <v>0.43442911946219576</v>
      </c>
      <c r="Y991" s="31">
        <f>AE979</f>
        <v>0.46845057104866183</v>
      </c>
      <c r="Z991" s="31">
        <f t="shared" si="229"/>
        <v>-0.22661252442147301</v>
      </c>
      <c r="AA991" s="31">
        <f t="shared" si="230"/>
        <v>-0.1791742131059893</v>
      </c>
      <c r="AC991" s="38" t="str">
        <f t="shared" si="218"/>
        <v>Target (or sym); Gain &gt; 0</v>
      </c>
      <c r="AD991" s="31">
        <f t="shared" si="218"/>
        <v>0.74425411679402353</v>
      </c>
      <c r="AE991" s="31">
        <f t="shared" si="218"/>
        <v>0.74684820800706631</v>
      </c>
      <c r="AF991" s="31">
        <f t="shared" si="219"/>
        <v>0.78554444872581763</v>
      </c>
      <c r="AG991" s="31">
        <f t="shared" si="220"/>
        <v>0.7235007012573571</v>
      </c>
      <c r="AH991" s="31">
        <f t="shared" si="221"/>
        <v>0.77235689678931096</v>
      </c>
      <c r="AI991" s="31">
        <f t="shared" si="222"/>
        <v>0.38960991023756342</v>
      </c>
      <c r="AK991" s="31"/>
      <c r="AL991" s="31"/>
      <c r="AM991" s="31"/>
    </row>
    <row r="992" spans="13:49" x14ac:dyDescent="0.3">
      <c r="M992" t="str">
        <f>M980</f>
        <v>Target (or sym); Gain &lt;= 0</v>
      </c>
      <c r="N992" s="31">
        <f t="shared" si="231"/>
        <v>-1.438802629597659</v>
      </c>
      <c r="O992" s="31">
        <f t="shared" si="231"/>
        <v>-1.4454030022023963</v>
      </c>
      <c r="P992" s="31">
        <f t="shared" si="223"/>
        <v>-7.0404472662251527E-2</v>
      </c>
      <c r="Q992" s="31">
        <f t="shared" si="232"/>
        <v>-0.15492865798557459</v>
      </c>
      <c r="R992" s="31">
        <f>U980</f>
        <v>-4.7968576039804303</v>
      </c>
      <c r="S992" s="31">
        <f t="shared" si="226"/>
        <v>-1.1051901960391284</v>
      </c>
      <c r="T992" s="31"/>
      <c r="U992" s="31" t="str">
        <f t="shared" si="217"/>
        <v>Target (or sym); Gain &lt;= 0</v>
      </c>
      <c r="V992" s="31">
        <f t="shared" si="217"/>
        <v>-0.76579485953450188</v>
      </c>
      <c r="W992" s="31">
        <f t="shared" si="217"/>
        <v>-0.77161067838706621</v>
      </c>
      <c r="X992" s="31">
        <f t="shared" si="227"/>
        <v>-0.28145731456355705</v>
      </c>
      <c r="Y992" s="31">
        <f>AE980</f>
        <v>-0.92885746252630286</v>
      </c>
      <c r="Z992" s="31">
        <f t="shared" si="229"/>
        <v>-1.4383694809846621</v>
      </c>
      <c r="AA992" s="31">
        <f t="shared" si="230"/>
        <v>-2.0954227861784003</v>
      </c>
      <c r="AC992" s="38" t="str">
        <f t="shared" si="218"/>
        <v>Target (or sym); Gain &lt;= 0</v>
      </c>
      <c r="AD992" s="31">
        <f t="shared" si="218"/>
        <v>0.53528746645224667</v>
      </c>
      <c r="AE992" s="31">
        <f t="shared" si="218"/>
        <v>0.53443929247945188</v>
      </c>
      <c r="AF992" s="31">
        <f t="shared" si="219"/>
        <v>0.6026992807170084</v>
      </c>
      <c r="AG992" s="31">
        <f t="shared" si="220"/>
        <v>0.4917295586490108</v>
      </c>
      <c r="AH992" s="31">
        <f t="shared" si="221"/>
        <v>0.57657233266668273</v>
      </c>
      <c r="AI992" s="31">
        <f t="shared" si="222"/>
        <v>-0.54215304696071831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45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1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4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3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44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0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4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3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1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0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7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2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9 AK639 AK641">
    <cfRule type="colorScale" priority="12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29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78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2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2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7" priority="157" operator="lessThan">
      <formula>0</formula>
    </cfRule>
  </conditionalFormatting>
  <conditionalFormatting sqref="AX291:BB302 AZ340:BD340 AX304:BB313 AX315:BB326 AX328:BB337 AX339:BB339">
    <cfRule type="colorScale" priority="12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4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6" priority="156" operator="greaterThan">
      <formula>0</formula>
    </cfRule>
  </conditionalFormatting>
  <conditionalFormatting sqref="BB343:BB630">
    <cfRule type="colorScale" priority="5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8597-75AF-48EA-9A51-C66908F01F56}">
  <sheetPr codeName="Sheet3"/>
  <dimension ref="A1:BB982"/>
  <sheetViews>
    <sheetView topLeftCell="A616" zoomScale="85" zoomScaleNormal="85" workbookViewId="0">
      <selection activeCell="T644" sqref="T644:Y644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19" t="s">
        <v>26</v>
      </c>
      <c r="N1" s="20"/>
      <c r="O1" s="20"/>
      <c r="P1" s="20"/>
      <c r="Q1" s="20"/>
      <c r="R1" s="20"/>
      <c r="S1" s="20"/>
      <c r="T1" s="20"/>
      <c r="U1" s="20"/>
      <c r="V1" s="20"/>
      <c r="W1" s="20"/>
      <c r="Y1" s="19" t="s">
        <v>27</v>
      </c>
      <c r="Z1" s="20"/>
      <c r="AA1" s="20"/>
      <c r="AB1" s="20"/>
      <c r="AC1" s="20"/>
      <c r="AD1" s="20"/>
      <c r="AE1" s="20"/>
      <c r="AF1" s="20"/>
      <c r="AG1" s="20"/>
      <c r="AH1" s="20"/>
      <c r="AI1" s="20"/>
      <c r="AK1" s="19" t="s">
        <v>28</v>
      </c>
      <c r="AL1" s="20"/>
      <c r="AM1" s="20"/>
      <c r="AN1" s="20"/>
      <c r="AO1" s="20"/>
      <c r="AP1" s="20"/>
      <c r="AQ1" s="20"/>
      <c r="AR1" s="20"/>
      <c r="AS1" s="20"/>
      <c r="AT1" s="20"/>
      <c r="AU1" s="20"/>
      <c r="AW1" s="21" t="s">
        <v>29</v>
      </c>
    </row>
    <row r="2" spans="1:54" x14ac:dyDescent="0.3">
      <c r="F2" s="22" t="str">
        <f>F648</f>
        <v>TargetN</v>
      </c>
      <c r="G2" s="22" t="str">
        <f t="shared" ref="G2:K2" si="0">G648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L648</f>
        <v>Pref&amp;Target</v>
      </c>
      <c r="M2" s="23" t="s">
        <v>20</v>
      </c>
      <c r="N2" s="23" t="s">
        <v>7</v>
      </c>
      <c r="O2" s="23" t="s">
        <v>8</v>
      </c>
      <c r="P2" s="23" t="s">
        <v>22</v>
      </c>
      <c r="Q2" s="23" t="s">
        <v>9</v>
      </c>
      <c r="R2" s="23" t="s">
        <v>23</v>
      </c>
      <c r="S2" s="23" t="s">
        <v>10</v>
      </c>
      <c r="T2" s="23" t="s">
        <v>24</v>
      </c>
      <c r="U2" s="23" t="s">
        <v>11</v>
      </c>
      <c r="V2" s="23" t="s">
        <v>25</v>
      </c>
      <c r="W2" s="23" t="s">
        <v>12</v>
      </c>
      <c r="Y2" s="23" t="s">
        <v>20</v>
      </c>
      <c r="Z2" s="23" t="s">
        <v>7</v>
      </c>
      <c r="AA2" s="23" t="s">
        <v>8</v>
      </c>
      <c r="AB2" s="23" t="s">
        <v>22</v>
      </c>
      <c r="AC2" s="23" t="s">
        <v>9</v>
      </c>
      <c r="AD2" s="23" t="s">
        <v>23</v>
      </c>
      <c r="AE2" s="23" t="s">
        <v>10</v>
      </c>
      <c r="AF2" s="23" t="s">
        <v>24</v>
      </c>
      <c r="AG2" s="23" t="s">
        <v>11</v>
      </c>
      <c r="AH2" s="23" t="s">
        <v>25</v>
      </c>
      <c r="AI2" s="23" t="s">
        <v>12</v>
      </c>
      <c r="AK2" s="23" t="s">
        <v>20</v>
      </c>
      <c r="AL2" s="23" t="s">
        <v>7</v>
      </c>
      <c r="AM2" s="23" t="s">
        <v>8</v>
      </c>
      <c r="AN2" s="23" t="s">
        <v>22</v>
      </c>
      <c r="AO2" s="23" t="s">
        <v>9</v>
      </c>
      <c r="AP2" s="23" t="s">
        <v>23</v>
      </c>
      <c r="AQ2" s="23" t="s">
        <v>10</v>
      </c>
      <c r="AR2" s="23" t="s">
        <v>24</v>
      </c>
      <c r="AS2" s="23" t="s">
        <v>11</v>
      </c>
      <c r="AT2" s="23" t="s">
        <v>25</v>
      </c>
      <c r="AU2" s="23" t="s">
        <v>12</v>
      </c>
      <c r="AW2" s="23" t="s">
        <v>30</v>
      </c>
      <c r="AY2" s="24" t="s">
        <v>31</v>
      </c>
      <c r="AZ2" s="25" t="str">
        <f t="shared" ref="AZ2:BB58" si="1">AX648</f>
        <v>Target (or sym) ; Gain</v>
      </c>
      <c r="BA2" s="25" t="str">
        <f t="shared" si="1"/>
        <v>Gain&lt;=0</v>
      </c>
      <c r="BB2" s="25" t="str">
        <f t="shared" si="1"/>
        <v>Gain&gt;0</v>
      </c>
    </row>
    <row r="3" spans="1:54" x14ac:dyDescent="0.3">
      <c r="A3">
        <v>21</v>
      </c>
      <c r="B3" t="s">
        <v>32</v>
      </c>
      <c r="C3" t="s">
        <v>33</v>
      </c>
      <c r="D3" t="s">
        <v>34</v>
      </c>
      <c r="F3" s="22">
        <f t="shared" ref="F3:L18" si="2">F649</f>
        <v>0</v>
      </c>
      <c r="G3" s="22">
        <f t="shared" si="2"/>
        <v>0</v>
      </c>
      <c r="H3" s="26">
        <f>H649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L649</f>
        <v>4</v>
      </c>
      <c r="M3">
        <v>1628923.6</v>
      </c>
      <c r="N3">
        <v>3520654</v>
      </c>
      <c r="O3">
        <v>3530312.8</v>
      </c>
      <c r="P3">
        <v>1951696.6</v>
      </c>
      <c r="Q3">
        <v>2090330.8</v>
      </c>
      <c r="R3">
        <v>1502075.4</v>
      </c>
      <c r="S3">
        <v>2674217</v>
      </c>
      <c r="T3">
        <v>8744317.1999999993</v>
      </c>
      <c r="U3">
        <v>8258733</v>
      </c>
      <c r="V3">
        <v>2703168.2</v>
      </c>
      <c r="W3">
        <v>3659679.4</v>
      </c>
      <c r="Y3">
        <v>2.7446320848539472</v>
      </c>
      <c r="Z3">
        <v>3.550767932925373</v>
      </c>
      <c r="AA3">
        <v>3.4988678989931938</v>
      </c>
      <c r="AB3">
        <v>3.2535046203993261</v>
      </c>
      <c r="AC3">
        <v>3.1404705822002139</v>
      </c>
      <c r="AD3">
        <v>1.942264661379159</v>
      </c>
      <c r="AE3">
        <v>3.5395068929996341</v>
      </c>
      <c r="AF3">
        <v>2.9565663315355781</v>
      </c>
      <c r="AG3">
        <v>4.2405878870282319</v>
      </c>
      <c r="AH3">
        <v>6.350607019057497</v>
      </c>
      <c r="AI3">
        <v>7.4444393616169693</v>
      </c>
      <c r="AK3">
        <v>2.7446320848539472</v>
      </c>
      <c r="AL3">
        <v>0.94505993486382067</v>
      </c>
      <c r="AM3">
        <v>0.93208897304721172</v>
      </c>
      <c r="AN3">
        <v>3.2535046203993261</v>
      </c>
      <c r="AO3">
        <v>1.0380763119988841</v>
      </c>
      <c r="AP3">
        <v>1.942264661379159</v>
      </c>
      <c r="AQ3">
        <v>1.084869610285387</v>
      </c>
      <c r="AR3">
        <v>1.9166583865880971</v>
      </c>
      <c r="AS3">
        <v>0.78169138636440039</v>
      </c>
      <c r="AT3">
        <v>6.350607019057497</v>
      </c>
      <c r="AU3">
        <v>3.8515437689609819</v>
      </c>
      <c r="AW3">
        <v>0.32609613756649197</v>
      </c>
      <c r="AY3">
        <f t="shared" ref="AY3:AY58" si="3">BB339</f>
        <v>-0.35233006178009058</v>
      </c>
      <c r="AZ3">
        <f t="shared" si="1"/>
        <v>-0.35233006178009058</v>
      </c>
      <c r="BA3">
        <f t="shared" si="1"/>
        <v>-0.35233006178009058</v>
      </c>
      <c r="BB3" t="str">
        <f t="shared" si="1"/>
        <v/>
      </c>
    </row>
    <row r="4" spans="1:54" x14ac:dyDescent="0.3">
      <c r="A4">
        <v>21</v>
      </c>
      <c r="B4" t="s">
        <v>35</v>
      </c>
      <c r="C4" t="s">
        <v>33</v>
      </c>
      <c r="D4" t="s">
        <v>34</v>
      </c>
      <c r="F4" s="22">
        <f t="shared" si="2"/>
        <v>0</v>
      </c>
      <c r="G4" s="22">
        <f t="shared" si="2"/>
        <v>1</v>
      </c>
      <c r="H4" s="26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17148527.199999999</v>
      </c>
      <c r="N4">
        <v>13475706.800000001</v>
      </c>
      <c r="O4">
        <v>13665977.6</v>
      </c>
      <c r="P4">
        <v>35580631.200000003</v>
      </c>
      <c r="Q4">
        <v>7501130</v>
      </c>
      <c r="R4">
        <v>36690384.600000001</v>
      </c>
      <c r="S4">
        <v>15297077.4</v>
      </c>
      <c r="T4">
        <v>9981972.4000000004</v>
      </c>
      <c r="U4">
        <v>8078909</v>
      </c>
      <c r="V4">
        <v>51846528.799999997</v>
      </c>
      <c r="W4">
        <v>19873984.199999999</v>
      </c>
      <c r="Y4">
        <v>16.670317044993858</v>
      </c>
      <c r="Z4">
        <v>10.73118449742906</v>
      </c>
      <c r="AA4">
        <v>10.75300531368703</v>
      </c>
      <c r="AB4">
        <v>19.638709311798451</v>
      </c>
      <c r="AC4">
        <v>7.226539374201093</v>
      </c>
      <c r="AD4">
        <v>26.434232657030229</v>
      </c>
      <c r="AE4">
        <v>12.89994601244107</v>
      </c>
      <c r="AF4">
        <v>4.2098403085023168</v>
      </c>
      <c r="AG4">
        <v>4.4762979926541444</v>
      </c>
      <c r="AH4">
        <v>21.545292803179471</v>
      </c>
      <c r="AI4">
        <v>16.45971380649134</v>
      </c>
      <c r="AK4">
        <v>16.670317044993858</v>
      </c>
      <c r="AL4">
        <v>3.4704222883563491</v>
      </c>
      <c r="AM4">
        <v>3.5341829754877829</v>
      </c>
      <c r="AN4">
        <v>19.638709311798451</v>
      </c>
      <c r="AO4">
        <v>2.1695517281943468</v>
      </c>
      <c r="AP4">
        <v>26.434232657030229</v>
      </c>
      <c r="AQ4">
        <v>3.417826446145773</v>
      </c>
      <c r="AR4">
        <v>2.4232476296834649</v>
      </c>
      <c r="AS4">
        <v>0.98399447514675553</v>
      </c>
      <c r="AT4">
        <v>21.545292803179471</v>
      </c>
      <c r="AU4">
        <v>10.14686460737139</v>
      </c>
      <c r="AW4">
        <v>0.32748494977131493</v>
      </c>
      <c r="AY4">
        <f t="shared" si="3"/>
        <v>-5.8564036138107199E-2</v>
      </c>
      <c r="AZ4" t="str">
        <f t="shared" si="1"/>
        <v/>
      </c>
      <c r="BA4">
        <f t="shared" si="1"/>
        <v>-5.8564036138107199E-2</v>
      </c>
      <c r="BB4" t="str">
        <f t="shared" si="1"/>
        <v/>
      </c>
    </row>
    <row r="5" spans="1:54" x14ac:dyDescent="0.3">
      <c r="A5">
        <v>21</v>
      </c>
      <c r="B5" t="s">
        <v>36</v>
      </c>
      <c r="C5" t="s">
        <v>33</v>
      </c>
      <c r="D5" t="s">
        <v>34</v>
      </c>
      <c r="F5" s="22">
        <f t="shared" si="2"/>
        <v>0</v>
      </c>
      <c r="G5" s="22">
        <f t="shared" si="2"/>
        <v>1</v>
      </c>
      <c r="H5" s="26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6268695.7999999998</v>
      </c>
      <c r="N5">
        <v>7063165.4000000004</v>
      </c>
      <c r="O5">
        <v>7090568.5999999996</v>
      </c>
      <c r="P5">
        <v>3636407.2</v>
      </c>
      <c r="Q5">
        <v>3180574</v>
      </c>
      <c r="R5">
        <v>1563712.2</v>
      </c>
      <c r="S5">
        <v>1458523</v>
      </c>
      <c r="T5">
        <v>8789108.4000000004</v>
      </c>
      <c r="U5">
        <v>8132522.5999999996</v>
      </c>
      <c r="V5">
        <v>7329787.5999999996</v>
      </c>
      <c r="W5">
        <v>4503662.2</v>
      </c>
      <c r="Y5">
        <v>6.8798091265838597</v>
      </c>
      <c r="Z5">
        <v>5.9657984132878479</v>
      </c>
      <c r="AA5">
        <v>5.9373353262431916</v>
      </c>
      <c r="AB5">
        <v>6.4433946663950339</v>
      </c>
      <c r="AC5">
        <v>4.7152274159830991</v>
      </c>
      <c r="AD5">
        <v>4.0134016831871122</v>
      </c>
      <c r="AE5">
        <v>3.734534187288955</v>
      </c>
      <c r="AF5">
        <v>3.0791743542999028</v>
      </c>
      <c r="AG5">
        <v>4.0104552270844582</v>
      </c>
      <c r="AH5">
        <v>9.7396303560119115</v>
      </c>
      <c r="AI5">
        <v>8.031898272130638</v>
      </c>
      <c r="AK5">
        <v>6.8798091265838597</v>
      </c>
      <c r="AL5">
        <v>1.9377223990857599</v>
      </c>
      <c r="AM5">
        <v>1.931549879908562</v>
      </c>
      <c r="AN5">
        <v>6.4433946663950339</v>
      </c>
      <c r="AO5">
        <v>2.027958495591883</v>
      </c>
      <c r="AP5">
        <v>4.0134016831871122</v>
      </c>
      <c r="AQ5">
        <v>1.1545939363073561</v>
      </c>
      <c r="AR5">
        <v>2.0426809333730489</v>
      </c>
      <c r="AS5">
        <v>0.85883462675847111</v>
      </c>
      <c r="AT5">
        <v>9.7396303560119115</v>
      </c>
      <c r="AU5">
        <v>4.1022121290676292</v>
      </c>
      <c r="AW5">
        <v>0.33998885597102341</v>
      </c>
      <c r="AY5">
        <f t="shared" si="3"/>
        <v>-0.12790195555663891</v>
      </c>
      <c r="AZ5" t="str">
        <f t="shared" si="1"/>
        <v/>
      </c>
      <c r="BA5">
        <f t="shared" si="1"/>
        <v>-0.12790195555663891</v>
      </c>
      <c r="BB5" t="str">
        <f t="shared" si="1"/>
        <v/>
      </c>
    </row>
    <row r="6" spans="1:54" x14ac:dyDescent="0.3">
      <c r="A6">
        <v>21</v>
      </c>
      <c r="B6" t="s">
        <v>37</v>
      </c>
      <c r="C6" t="s">
        <v>33</v>
      </c>
      <c r="D6" t="s">
        <v>34</v>
      </c>
      <c r="F6" s="22">
        <f t="shared" si="2"/>
        <v>0</v>
      </c>
      <c r="G6" s="22">
        <f t="shared" si="2"/>
        <v>0</v>
      </c>
      <c r="H6" s="26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8920035.8000000007</v>
      </c>
      <c r="N6">
        <v>5453022.2000000002</v>
      </c>
      <c r="O6">
        <v>5485903.2000000002</v>
      </c>
      <c r="P6">
        <v>2983158.2</v>
      </c>
      <c r="Q6">
        <v>2330615.2000000002</v>
      </c>
      <c r="R6">
        <v>2199405.6</v>
      </c>
      <c r="S6">
        <v>1717954.6</v>
      </c>
      <c r="T6">
        <v>9556546</v>
      </c>
      <c r="U6">
        <v>7059903.2000000002</v>
      </c>
      <c r="V6">
        <v>21620826</v>
      </c>
      <c r="W6">
        <v>1680242.6</v>
      </c>
      <c r="Y6">
        <v>8.5660072949714952</v>
      </c>
      <c r="Z6">
        <v>5.1264830340631304</v>
      </c>
      <c r="AA6">
        <v>5.1182147997431464</v>
      </c>
      <c r="AB6">
        <v>5.924757704199874</v>
      </c>
      <c r="AC6">
        <v>3.972428164997837</v>
      </c>
      <c r="AD6">
        <v>6.2236584259662777</v>
      </c>
      <c r="AE6">
        <v>4.6652231236454096</v>
      </c>
      <c r="AF6">
        <v>3.722467697085813</v>
      </c>
      <c r="AG6">
        <v>3.191534323757514</v>
      </c>
      <c r="AH6">
        <v>14.77721866895445</v>
      </c>
      <c r="AI6">
        <v>6.3513229649048304</v>
      </c>
      <c r="AK6">
        <v>8.5660072949714952</v>
      </c>
      <c r="AL6">
        <v>1.560862936126068</v>
      </c>
      <c r="AM6">
        <v>1.5683962850365789</v>
      </c>
      <c r="AN6">
        <v>5.924757704199874</v>
      </c>
      <c r="AO6">
        <v>1.222691249390482</v>
      </c>
      <c r="AP6">
        <v>6.2236584259662777</v>
      </c>
      <c r="AQ6">
        <v>1.363118574768305</v>
      </c>
      <c r="AR6">
        <v>2.176841208711267</v>
      </c>
      <c r="AS6">
        <v>0.7376081889495254</v>
      </c>
      <c r="AT6">
        <v>14.77721866895445</v>
      </c>
      <c r="AU6">
        <v>2.8959028341807431</v>
      </c>
      <c r="AW6">
        <v>0.34059159997850658</v>
      </c>
      <c r="AY6">
        <f t="shared" si="3"/>
        <v>0.11627095377051599</v>
      </c>
      <c r="AZ6" t="str">
        <f t="shared" si="1"/>
        <v/>
      </c>
      <c r="BA6" t="str">
        <f t="shared" si="1"/>
        <v/>
      </c>
      <c r="BB6">
        <f t="shared" si="1"/>
        <v>0.11627095377051599</v>
      </c>
    </row>
    <row r="7" spans="1:54" x14ac:dyDescent="0.3">
      <c r="A7">
        <v>21</v>
      </c>
      <c r="B7" t="s">
        <v>38</v>
      </c>
      <c r="C7" t="s">
        <v>33</v>
      </c>
      <c r="D7" t="s">
        <v>34</v>
      </c>
      <c r="F7" s="22">
        <f t="shared" si="2"/>
        <v>0</v>
      </c>
      <c r="G7" s="22">
        <f t="shared" si="2"/>
        <v>1</v>
      </c>
      <c r="H7" s="26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2534973.7999999998</v>
      </c>
      <c r="N7">
        <v>1673065.6</v>
      </c>
      <c r="O7">
        <v>1690620.8</v>
      </c>
      <c r="P7">
        <v>11990298.4</v>
      </c>
      <c r="Q7">
        <v>917777.2</v>
      </c>
      <c r="R7">
        <v>3430685.6</v>
      </c>
      <c r="S7">
        <v>917743.4</v>
      </c>
      <c r="T7">
        <v>9624378</v>
      </c>
      <c r="U7">
        <v>7331530</v>
      </c>
      <c r="V7">
        <v>24870126.800000001</v>
      </c>
      <c r="W7">
        <v>1569459.2</v>
      </c>
      <c r="Y7">
        <v>4.2775116774719208</v>
      </c>
      <c r="Z7">
        <v>2.4327259280253202</v>
      </c>
      <c r="AA7">
        <v>2.424351119715721</v>
      </c>
      <c r="AB7">
        <v>10.322164399796749</v>
      </c>
      <c r="AC7">
        <v>2.1756677210010822</v>
      </c>
      <c r="AD7">
        <v>7.271680029202253</v>
      </c>
      <c r="AE7">
        <v>2.2434688553214071</v>
      </c>
      <c r="AF7">
        <v>3.853168200189248</v>
      </c>
      <c r="AG7">
        <v>3.6754900974221529</v>
      </c>
      <c r="AH7">
        <v>15.203881332837049</v>
      </c>
      <c r="AI7">
        <v>3.3417089021299029</v>
      </c>
      <c r="AK7">
        <v>4.2775116774719208</v>
      </c>
      <c r="AL7">
        <v>0.83789626695215702</v>
      </c>
      <c r="AM7">
        <v>0.8379551720805466</v>
      </c>
      <c r="AN7">
        <v>10.322164399796749</v>
      </c>
      <c r="AO7">
        <v>0.7120760044024792</v>
      </c>
      <c r="AP7">
        <v>7.271680029202253</v>
      </c>
      <c r="AQ7">
        <v>0.79024675865657623</v>
      </c>
      <c r="AR7">
        <v>2.1777409191243349</v>
      </c>
      <c r="AS7">
        <v>0.72778059872798617</v>
      </c>
      <c r="AT7">
        <v>15.203881332837049</v>
      </c>
      <c r="AU7">
        <v>1.791786135453731</v>
      </c>
      <c r="AW7">
        <v>0.34541455074213451</v>
      </c>
      <c r="AY7">
        <f t="shared" si="3"/>
        <v>0.23808717767835699</v>
      </c>
      <c r="AZ7" t="str">
        <f t="shared" si="1"/>
        <v/>
      </c>
      <c r="BA7" t="str">
        <f t="shared" si="1"/>
        <v/>
      </c>
      <c r="BB7">
        <f t="shared" si="1"/>
        <v>0.23808717767835699</v>
      </c>
    </row>
    <row r="8" spans="1:54" x14ac:dyDescent="0.3">
      <c r="A8">
        <v>21</v>
      </c>
      <c r="B8" t="s">
        <v>39</v>
      </c>
      <c r="C8" t="s">
        <v>33</v>
      </c>
      <c r="D8" t="s">
        <v>34</v>
      </c>
      <c r="F8" s="22">
        <f t="shared" si="2"/>
        <v>0</v>
      </c>
      <c r="G8" s="22">
        <f t="shared" si="2"/>
        <v>0</v>
      </c>
      <c r="H8" s="26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7999665.7999999998</v>
      </c>
      <c r="N8">
        <v>15573774.4</v>
      </c>
      <c r="O8">
        <v>15851731.199999999</v>
      </c>
      <c r="P8">
        <v>13659067.6</v>
      </c>
      <c r="Q8">
        <v>12231741.199999999</v>
      </c>
      <c r="R8">
        <v>10040870.199999999</v>
      </c>
      <c r="S8">
        <v>19434605.199999999</v>
      </c>
      <c r="T8">
        <v>8345087.7999999998</v>
      </c>
      <c r="U8">
        <v>9244245.5999999996</v>
      </c>
      <c r="V8">
        <v>67281514.400000006</v>
      </c>
      <c r="W8">
        <v>25633230.800000001</v>
      </c>
      <c r="Y8">
        <v>10.654521486535669</v>
      </c>
      <c r="Z8">
        <v>12.44072344959713</v>
      </c>
      <c r="AA8">
        <v>12.474341435963289</v>
      </c>
      <c r="AB8">
        <v>17.703536451602119</v>
      </c>
      <c r="AC8">
        <v>8.2810844357998583</v>
      </c>
      <c r="AD8">
        <v>15.33691125838086</v>
      </c>
      <c r="AE8">
        <v>13.770301528740671</v>
      </c>
      <c r="AF8">
        <v>2.8624692847952251</v>
      </c>
      <c r="AG8">
        <v>5.7125154944602397</v>
      </c>
      <c r="AH8">
        <v>23.962258641421791</v>
      </c>
      <c r="AI8">
        <v>19.818255433626469</v>
      </c>
      <c r="AK8">
        <v>10.654521486535669</v>
      </c>
      <c r="AL8">
        <v>3.282174977660179</v>
      </c>
      <c r="AM8">
        <v>3.4118701588828122</v>
      </c>
      <c r="AN8">
        <v>17.703536451602119</v>
      </c>
      <c r="AO8">
        <v>2.4002404743921941</v>
      </c>
      <c r="AP8">
        <v>15.33691125838086</v>
      </c>
      <c r="AQ8">
        <v>3.0778194595128299</v>
      </c>
      <c r="AR8">
        <v>1.903088996792212</v>
      </c>
      <c r="AS8">
        <v>1.0231278225313869</v>
      </c>
      <c r="AT8">
        <v>23.962258641421791</v>
      </c>
      <c r="AU8">
        <v>12.006770944828171</v>
      </c>
      <c r="AW8">
        <v>0.34535069279372688</v>
      </c>
      <c r="AY8">
        <f t="shared" si="3"/>
        <v>8.9505628453601299E-2</v>
      </c>
      <c r="AZ8" t="str">
        <f t="shared" si="1"/>
        <v/>
      </c>
      <c r="BA8" t="str">
        <f t="shared" si="1"/>
        <v/>
      </c>
      <c r="BB8">
        <f t="shared" si="1"/>
        <v>8.9505628453601299E-2</v>
      </c>
    </row>
    <row r="9" spans="1:54" x14ac:dyDescent="0.3">
      <c r="A9">
        <v>21</v>
      </c>
      <c r="B9" t="s">
        <v>40</v>
      </c>
      <c r="C9" t="s">
        <v>33</v>
      </c>
      <c r="D9" t="s">
        <v>34</v>
      </c>
      <c r="F9" s="22">
        <f t="shared" si="2"/>
        <v>0</v>
      </c>
      <c r="G9" s="22">
        <f t="shared" si="2"/>
        <v>0</v>
      </c>
      <c r="H9" s="26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3444210</v>
      </c>
      <c r="N9">
        <v>3162641.2</v>
      </c>
      <c r="O9">
        <v>3171495.2</v>
      </c>
      <c r="P9">
        <v>4633528.8</v>
      </c>
      <c r="Q9">
        <v>1099315</v>
      </c>
      <c r="R9">
        <v>1519331.8</v>
      </c>
      <c r="S9">
        <v>661663</v>
      </c>
      <c r="T9">
        <v>9477979.4000000004</v>
      </c>
      <c r="U9">
        <v>7197794.4000000004</v>
      </c>
      <c r="V9">
        <v>1496578.2</v>
      </c>
      <c r="W9">
        <v>648673.19999999995</v>
      </c>
      <c r="Y9">
        <v>4.19811695702374</v>
      </c>
      <c r="Z9">
        <v>3.337204034160822</v>
      </c>
      <c r="AA9">
        <v>3.3159168657381088</v>
      </c>
      <c r="AB9">
        <v>5.6539676940039501</v>
      </c>
      <c r="AC9">
        <v>2.2783549493906321</v>
      </c>
      <c r="AD9">
        <v>3.7709842490032321</v>
      </c>
      <c r="AE9">
        <v>2.976457503065467</v>
      </c>
      <c r="AF9">
        <v>3.6344797255937009</v>
      </c>
      <c r="AG9">
        <v>3.348620514851063</v>
      </c>
      <c r="AH9">
        <v>7.2414638553280382</v>
      </c>
      <c r="AI9">
        <v>3.4201435143593701</v>
      </c>
      <c r="AK9">
        <v>4.19811695702374</v>
      </c>
      <c r="AL9">
        <v>1.0631733692251151</v>
      </c>
      <c r="AM9">
        <v>1.059531605569646</v>
      </c>
      <c r="AN9">
        <v>5.6539676940039501</v>
      </c>
      <c r="AO9">
        <v>0.86285054679901807</v>
      </c>
      <c r="AP9">
        <v>3.7709842490032321</v>
      </c>
      <c r="AQ9">
        <v>0.85778548419475553</v>
      </c>
      <c r="AR9">
        <v>2.14496062239632</v>
      </c>
      <c r="AS9">
        <v>0.72127889785915611</v>
      </c>
      <c r="AT9">
        <v>7.2414638553280382</v>
      </c>
      <c r="AU9">
        <v>1.746292464667931</v>
      </c>
      <c r="AW9">
        <v>0.3452223210595548</v>
      </c>
      <c r="AY9">
        <f t="shared" si="3"/>
        <v>0.14655347955597331</v>
      </c>
      <c r="AZ9" t="str">
        <f t="shared" si="1"/>
        <v/>
      </c>
      <c r="BA9" t="str">
        <f t="shared" si="1"/>
        <v/>
      </c>
      <c r="BB9">
        <f t="shared" si="1"/>
        <v>0.14655347955597331</v>
      </c>
    </row>
    <row r="10" spans="1:54" x14ac:dyDescent="0.3">
      <c r="A10">
        <v>21</v>
      </c>
      <c r="B10" t="s">
        <v>41</v>
      </c>
      <c r="C10" t="s">
        <v>33</v>
      </c>
      <c r="D10" t="s">
        <v>34</v>
      </c>
      <c r="F10" s="22">
        <f t="shared" si="2"/>
        <v>0</v>
      </c>
      <c r="G10" s="22">
        <f t="shared" si="2"/>
        <v>1</v>
      </c>
      <c r="H10" s="26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2458495.4</v>
      </c>
      <c r="N10">
        <v>6766557</v>
      </c>
      <c r="O10">
        <v>6784493.2000000002</v>
      </c>
      <c r="P10">
        <v>1158898.3999999999</v>
      </c>
      <c r="Q10">
        <v>1416127</v>
      </c>
      <c r="R10">
        <v>823302</v>
      </c>
      <c r="S10">
        <v>1191665.3999999999</v>
      </c>
      <c r="T10">
        <v>8035001.4000000004</v>
      </c>
      <c r="U10">
        <v>7930359.7999999998</v>
      </c>
      <c r="V10">
        <v>414513.8</v>
      </c>
      <c r="W10">
        <v>2030822</v>
      </c>
      <c r="Y10">
        <v>3.2249919702298939</v>
      </c>
      <c r="Z10">
        <v>5.9299073662143202</v>
      </c>
      <c r="AA10">
        <v>5.901110727759078</v>
      </c>
      <c r="AB10">
        <v>2.8228134717995998</v>
      </c>
      <c r="AC10">
        <v>3.0374153288081289</v>
      </c>
      <c r="AD10">
        <v>3.7428014175500719</v>
      </c>
      <c r="AE10">
        <v>4.0891002996824684</v>
      </c>
      <c r="AF10">
        <v>2.470159988757223</v>
      </c>
      <c r="AG10">
        <v>3.9339103779289868</v>
      </c>
      <c r="AH10">
        <v>3.6789638139307499</v>
      </c>
      <c r="AI10">
        <v>7.1284078739117831</v>
      </c>
      <c r="AK10">
        <v>3.2249919702298939</v>
      </c>
      <c r="AL10">
        <v>1.478527147648856</v>
      </c>
      <c r="AM10">
        <v>1.482739403052256</v>
      </c>
      <c r="AN10">
        <v>2.8228134717995998</v>
      </c>
      <c r="AO10">
        <v>0.96713957679748996</v>
      </c>
      <c r="AP10">
        <v>3.7428014175500719</v>
      </c>
      <c r="AQ10">
        <v>1.169344170019031</v>
      </c>
      <c r="AR10">
        <v>1.6049668146763001</v>
      </c>
      <c r="AS10">
        <v>0.77702771252952518</v>
      </c>
      <c r="AT10">
        <v>3.6789638139307499</v>
      </c>
      <c r="AU10">
        <v>3.6727775602601471</v>
      </c>
      <c r="AW10">
        <v>0.34470274662598971</v>
      </c>
      <c r="AY10">
        <f t="shared" si="3"/>
        <v>-5.1621185983610797E-2</v>
      </c>
      <c r="AZ10" t="str">
        <f t="shared" si="1"/>
        <v/>
      </c>
      <c r="BA10">
        <f t="shared" si="1"/>
        <v>-5.1621185983610797E-2</v>
      </c>
      <c r="BB10" t="str">
        <f t="shared" si="1"/>
        <v/>
      </c>
    </row>
    <row r="11" spans="1:54" x14ac:dyDescent="0.3">
      <c r="A11">
        <v>21</v>
      </c>
      <c r="B11" t="s">
        <v>42</v>
      </c>
      <c r="C11" t="s">
        <v>33</v>
      </c>
      <c r="D11" t="s">
        <v>34</v>
      </c>
      <c r="F11" s="22">
        <f t="shared" si="2"/>
        <v>0</v>
      </c>
      <c r="G11" s="22">
        <f t="shared" si="2"/>
        <v>1</v>
      </c>
      <c r="H11" s="26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11230505</v>
      </c>
      <c r="N11">
        <v>16769730.800000001</v>
      </c>
      <c r="O11">
        <v>16940060.800000001</v>
      </c>
      <c r="P11">
        <v>15161503.4</v>
      </c>
      <c r="Q11">
        <v>8967311.4000000004</v>
      </c>
      <c r="R11">
        <v>17073653</v>
      </c>
      <c r="S11">
        <v>15994588</v>
      </c>
      <c r="T11">
        <v>8784207.1999999993</v>
      </c>
      <c r="U11">
        <v>8477151.4000000004</v>
      </c>
      <c r="V11">
        <v>37364387.200000003</v>
      </c>
      <c r="W11">
        <v>20450055.600000001</v>
      </c>
      <c r="Y11">
        <v>13.33646948169917</v>
      </c>
      <c r="Z11">
        <v>13.74070822177455</v>
      </c>
      <c r="AA11">
        <v>13.725349681032821</v>
      </c>
      <c r="AB11">
        <v>19.738096727596709</v>
      </c>
      <c r="AC11">
        <v>10.808948709204561</v>
      </c>
      <c r="AD11">
        <v>18.673222080850969</v>
      </c>
      <c r="AE11">
        <v>15.67861720523797</v>
      </c>
      <c r="AF11">
        <v>3.2262494533788408</v>
      </c>
      <c r="AG11">
        <v>4.7948513775598256</v>
      </c>
      <c r="AH11">
        <v>23.967082607466729</v>
      </c>
      <c r="AI11">
        <v>20.378668925398959</v>
      </c>
      <c r="AK11">
        <v>13.33646948169917</v>
      </c>
      <c r="AL11">
        <v>3.8577983617782592</v>
      </c>
      <c r="AM11">
        <v>3.9276855034288021</v>
      </c>
      <c r="AN11">
        <v>19.738096727596709</v>
      </c>
      <c r="AO11">
        <v>3.5233332002040698</v>
      </c>
      <c r="AP11">
        <v>18.673222080850969</v>
      </c>
      <c r="AQ11">
        <v>4.7369610506575546</v>
      </c>
      <c r="AR11">
        <v>2.0761964597739282</v>
      </c>
      <c r="AS11">
        <v>0.89108236087486148</v>
      </c>
      <c r="AT11">
        <v>23.967082607466729</v>
      </c>
      <c r="AU11">
        <v>12.62156611448154</v>
      </c>
      <c r="AW11">
        <v>0.3421955625526607</v>
      </c>
      <c r="AY11">
        <f t="shared" si="3"/>
        <v>-5.1621185983610797E-2</v>
      </c>
      <c r="AZ11" t="str">
        <f t="shared" si="1"/>
        <v/>
      </c>
      <c r="BA11">
        <f t="shared" si="1"/>
        <v>-5.1621185983610797E-2</v>
      </c>
      <c r="BB11" t="str">
        <f t="shared" si="1"/>
        <v/>
      </c>
    </row>
    <row r="12" spans="1:54" x14ac:dyDescent="0.3">
      <c r="A12">
        <v>21</v>
      </c>
      <c r="B12" t="s">
        <v>43</v>
      </c>
      <c r="C12" t="s">
        <v>33</v>
      </c>
      <c r="D12" t="s">
        <v>34</v>
      </c>
      <c r="F12" s="22">
        <f t="shared" si="2"/>
        <v>0</v>
      </c>
      <c r="G12" s="22">
        <f t="shared" si="2"/>
        <v>0</v>
      </c>
      <c r="H12" s="26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11697089.4</v>
      </c>
      <c r="N12">
        <v>9455265.4000000004</v>
      </c>
      <c r="O12">
        <v>9641982.4000000004</v>
      </c>
      <c r="P12">
        <v>33715523.399999999</v>
      </c>
      <c r="Q12">
        <v>10730550</v>
      </c>
      <c r="R12">
        <v>20611999.399999999</v>
      </c>
      <c r="S12">
        <v>8409300.8000000007</v>
      </c>
      <c r="T12">
        <v>9924516.4000000004</v>
      </c>
      <c r="U12">
        <v>7886606</v>
      </c>
      <c r="V12">
        <v>82864048.400000006</v>
      </c>
      <c r="W12">
        <v>23361437.600000001</v>
      </c>
      <c r="Y12">
        <v>14.0819423398003</v>
      </c>
      <c r="Z12">
        <v>8.4850453686434779</v>
      </c>
      <c r="AA12">
        <v>8.5625468935351812</v>
      </c>
      <c r="AB12">
        <v>31.00106935320073</v>
      </c>
      <c r="AC12">
        <v>11.61484330300882</v>
      </c>
      <c r="AD12">
        <v>23.798226109333338</v>
      </c>
      <c r="AE12">
        <v>10.810669833235441</v>
      </c>
      <c r="AF12">
        <v>4.2285213715396823</v>
      </c>
      <c r="AG12">
        <v>4.3598335824906824</v>
      </c>
      <c r="AH12">
        <v>33.402986113447703</v>
      </c>
      <c r="AI12">
        <v>15.88709330493584</v>
      </c>
      <c r="AK12">
        <v>14.0819423398003</v>
      </c>
      <c r="AL12">
        <v>3.335185791319236</v>
      </c>
      <c r="AM12">
        <v>3.4108669837471099</v>
      </c>
      <c r="AN12">
        <v>31.00106935320073</v>
      </c>
      <c r="AO12">
        <v>4.6027029798045991</v>
      </c>
      <c r="AP12">
        <v>23.798226109333338</v>
      </c>
      <c r="AQ12">
        <v>4.0125288383569568</v>
      </c>
      <c r="AR12">
        <v>2.419605579273775</v>
      </c>
      <c r="AS12">
        <v>0.93015451747924094</v>
      </c>
      <c r="AT12">
        <v>33.402986113447703</v>
      </c>
      <c r="AU12">
        <v>9.2127388699911528</v>
      </c>
      <c r="AW12">
        <v>0.3421742869541049</v>
      </c>
      <c r="AY12">
        <f t="shared" si="3"/>
        <v>0.14655347955597331</v>
      </c>
      <c r="AZ12" t="str">
        <f t="shared" si="1"/>
        <v/>
      </c>
      <c r="BA12" t="str">
        <f t="shared" si="1"/>
        <v/>
      </c>
      <c r="BB12">
        <f t="shared" si="1"/>
        <v>0.14655347955597331</v>
      </c>
    </row>
    <row r="13" spans="1:54" x14ac:dyDescent="0.3">
      <c r="A13">
        <v>21</v>
      </c>
      <c r="B13" t="s">
        <v>44</v>
      </c>
      <c r="C13" t="s">
        <v>33</v>
      </c>
      <c r="D13" t="s">
        <v>34</v>
      </c>
      <c r="F13" s="22">
        <f t="shared" si="2"/>
        <v>0</v>
      </c>
      <c r="G13" s="22">
        <f t="shared" si="2"/>
        <v>0</v>
      </c>
      <c r="H13" s="26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7907109.5999999996</v>
      </c>
      <c r="N13">
        <v>9191645</v>
      </c>
      <c r="O13">
        <v>9231151.5999999996</v>
      </c>
      <c r="P13">
        <v>9247225</v>
      </c>
      <c r="Q13">
        <v>6128734.5999999996</v>
      </c>
      <c r="R13">
        <v>6028395.7999999998</v>
      </c>
      <c r="S13">
        <v>4220060.4000000004</v>
      </c>
      <c r="T13">
        <v>8787970.8000000007</v>
      </c>
      <c r="U13">
        <v>8157011</v>
      </c>
      <c r="V13">
        <v>11014598.800000001</v>
      </c>
      <c r="W13">
        <v>8531885</v>
      </c>
      <c r="Y13">
        <v>7.7884862408507614</v>
      </c>
      <c r="Z13">
        <v>7.6561063685920088</v>
      </c>
      <c r="AA13">
        <v>7.6676094605587419</v>
      </c>
      <c r="AB13">
        <v>6.3734579251991814</v>
      </c>
      <c r="AC13">
        <v>4.4663563924084881</v>
      </c>
      <c r="AD13">
        <v>5.9627609922550624</v>
      </c>
      <c r="AE13">
        <v>4.9656417567282913</v>
      </c>
      <c r="AF13">
        <v>3.1769895159639421</v>
      </c>
      <c r="AG13">
        <v>4.1754353485535827</v>
      </c>
      <c r="AH13">
        <v>10.70059440224431</v>
      </c>
      <c r="AI13">
        <v>9.3820533061865721</v>
      </c>
      <c r="AK13">
        <v>7.7884862408507614</v>
      </c>
      <c r="AL13">
        <v>1.908283335156739</v>
      </c>
      <c r="AM13">
        <v>1.914774517994374</v>
      </c>
      <c r="AN13">
        <v>6.3734579251991814</v>
      </c>
      <c r="AO13">
        <v>1.332312134600943</v>
      </c>
      <c r="AP13">
        <v>5.9627609922550624</v>
      </c>
      <c r="AQ13">
        <v>1.3294773773755879</v>
      </c>
      <c r="AR13">
        <v>2.105151994619519</v>
      </c>
      <c r="AS13">
        <v>0.87036694400012493</v>
      </c>
      <c r="AT13">
        <v>10.70059440224431</v>
      </c>
      <c r="AU13">
        <v>4.744864079449326</v>
      </c>
      <c r="AW13">
        <v>0.34349612453952427</v>
      </c>
      <c r="AY13">
        <f t="shared" si="3"/>
        <v>8.9505628453601299E-2</v>
      </c>
      <c r="AZ13" t="str">
        <f t="shared" si="1"/>
        <v/>
      </c>
      <c r="BA13" t="str">
        <f t="shared" si="1"/>
        <v/>
      </c>
      <c r="BB13">
        <f t="shared" si="1"/>
        <v>8.9505628453601299E-2</v>
      </c>
    </row>
    <row r="14" spans="1:54" x14ac:dyDescent="0.3">
      <c r="A14">
        <v>21</v>
      </c>
      <c r="B14" t="s">
        <v>45</v>
      </c>
      <c r="C14" t="s">
        <v>33</v>
      </c>
      <c r="D14" t="s">
        <v>34</v>
      </c>
      <c r="F14" s="22">
        <f t="shared" si="2"/>
        <v>0</v>
      </c>
      <c r="G14" s="22">
        <f t="shared" si="2"/>
        <v>1</v>
      </c>
      <c r="H14" s="26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3295170.6</v>
      </c>
      <c r="N14">
        <v>1678445.8</v>
      </c>
      <c r="O14">
        <v>1685594</v>
      </c>
      <c r="P14">
        <v>8160254.2000000002</v>
      </c>
      <c r="Q14">
        <v>699762</v>
      </c>
      <c r="R14">
        <v>6325543.5999999996</v>
      </c>
      <c r="S14">
        <v>543534.80000000005</v>
      </c>
      <c r="T14">
        <v>9532003</v>
      </c>
      <c r="U14">
        <v>6969628.2000000002</v>
      </c>
      <c r="V14">
        <v>17062866.600000001</v>
      </c>
      <c r="W14">
        <v>930784.2</v>
      </c>
      <c r="Y14">
        <v>3.87774189519696</v>
      </c>
      <c r="Z14">
        <v>2.2761256828904148</v>
      </c>
      <c r="AA14">
        <v>2.2712652281858028</v>
      </c>
      <c r="AB14">
        <v>7.1321392071957233</v>
      </c>
      <c r="AC14">
        <v>1.819948068773374</v>
      </c>
      <c r="AD14">
        <v>7.5092247016262261</v>
      </c>
      <c r="AE14">
        <v>3.009354255022481</v>
      </c>
      <c r="AF14">
        <v>3.7040273235645151</v>
      </c>
      <c r="AG14">
        <v>3.1253033978864551</v>
      </c>
      <c r="AH14">
        <v>12.58085380699486</v>
      </c>
      <c r="AI14">
        <v>2.461928093992173</v>
      </c>
      <c r="AK14">
        <v>3.87774189519696</v>
      </c>
      <c r="AL14">
        <v>0.81390821170061822</v>
      </c>
      <c r="AM14">
        <v>0.81461359858512883</v>
      </c>
      <c r="AN14">
        <v>7.1321392071957233</v>
      </c>
      <c r="AO14">
        <v>0.6785845563921612</v>
      </c>
      <c r="AP14">
        <v>7.5092247016262261</v>
      </c>
      <c r="AQ14">
        <v>0.91370035656727855</v>
      </c>
      <c r="AR14">
        <v>2.1680919292848562</v>
      </c>
      <c r="AS14">
        <v>0.72101655579172075</v>
      </c>
      <c r="AT14">
        <v>12.58085380699486</v>
      </c>
      <c r="AU14">
        <v>1.265958851203322</v>
      </c>
      <c r="AW14">
        <v>0.34694257518276572</v>
      </c>
      <c r="AY14">
        <f t="shared" si="3"/>
        <v>0.23808717767835699</v>
      </c>
      <c r="AZ14" t="str">
        <f t="shared" si="1"/>
        <v/>
      </c>
      <c r="BA14" t="str">
        <f t="shared" si="1"/>
        <v/>
      </c>
      <c r="BB14">
        <f t="shared" si="1"/>
        <v>0.23808717767835699</v>
      </c>
    </row>
    <row r="15" spans="1:54" x14ac:dyDescent="0.3">
      <c r="A15">
        <v>21</v>
      </c>
      <c r="B15" t="s">
        <v>46</v>
      </c>
      <c r="C15" t="s">
        <v>33</v>
      </c>
      <c r="D15" t="s">
        <v>34</v>
      </c>
      <c r="F15" s="22">
        <f t="shared" si="2"/>
        <v>0</v>
      </c>
      <c r="G15" s="22">
        <f t="shared" si="2"/>
        <v>0</v>
      </c>
      <c r="H15" s="26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21880143</v>
      </c>
      <c r="N15">
        <v>15460578.800000001</v>
      </c>
      <c r="O15">
        <v>15690988.800000001</v>
      </c>
      <c r="P15">
        <v>36452279.600000001</v>
      </c>
      <c r="Q15">
        <v>11414977.199999999</v>
      </c>
      <c r="R15">
        <v>36379498</v>
      </c>
      <c r="S15">
        <v>15388070.4</v>
      </c>
      <c r="T15">
        <v>9687336.4000000004</v>
      </c>
      <c r="U15">
        <v>7669502.4000000004</v>
      </c>
      <c r="V15">
        <v>63743878.200000003</v>
      </c>
      <c r="W15">
        <v>19745447.800000001</v>
      </c>
      <c r="Y15">
        <v>21.929618032975121</v>
      </c>
      <c r="Z15">
        <v>13.23014747379348</v>
      </c>
      <c r="AA15">
        <v>13.277947997348379</v>
      </c>
      <c r="AB15">
        <v>25.203193199800449</v>
      </c>
      <c r="AC15">
        <v>13.87512192018912</v>
      </c>
      <c r="AD15">
        <v>33.367214226769278</v>
      </c>
      <c r="AE15">
        <v>18.487306579668079</v>
      </c>
      <c r="AF15">
        <v>4.2695494289509952</v>
      </c>
      <c r="AG15">
        <v>4.3813606546726076</v>
      </c>
      <c r="AH15">
        <v>31.918123324820769</v>
      </c>
      <c r="AI15">
        <v>19.43265736177564</v>
      </c>
      <c r="AK15">
        <v>21.929618032975121</v>
      </c>
      <c r="AL15">
        <v>4.3011759611777958</v>
      </c>
      <c r="AM15">
        <v>4.405040210206062</v>
      </c>
      <c r="AN15">
        <v>25.203193199800449</v>
      </c>
      <c r="AO15">
        <v>5.0080564075935401</v>
      </c>
      <c r="AP15">
        <v>33.367214226769278</v>
      </c>
      <c r="AQ15">
        <v>6.3191019766964018</v>
      </c>
      <c r="AR15">
        <v>2.417676577996462</v>
      </c>
      <c r="AS15">
        <v>0.92129939687438311</v>
      </c>
      <c r="AT15">
        <v>31.918123324820769</v>
      </c>
      <c r="AU15">
        <v>11.374454574752599</v>
      </c>
      <c r="AW15">
        <v>0.3492044939193874</v>
      </c>
      <c r="AY15">
        <f t="shared" si="3"/>
        <v>0.11627095377051599</v>
      </c>
      <c r="AZ15" t="str">
        <f t="shared" si="1"/>
        <v/>
      </c>
      <c r="BA15" t="str">
        <f t="shared" si="1"/>
        <v/>
      </c>
      <c r="BB15">
        <f t="shared" si="1"/>
        <v>0.11627095377051599</v>
      </c>
    </row>
    <row r="16" spans="1:54" x14ac:dyDescent="0.3">
      <c r="A16">
        <v>21</v>
      </c>
      <c r="B16" t="s">
        <v>47</v>
      </c>
      <c r="C16" t="s">
        <v>33</v>
      </c>
      <c r="D16" t="s">
        <v>34</v>
      </c>
      <c r="F16" s="22">
        <f t="shared" si="2"/>
        <v>0</v>
      </c>
      <c r="G16" s="22">
        <f t="shared" si="2"/>
        <v>1</v>
      </c>
      <c r="H16" s="26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11156838</v>
      </c>
      <c r="N16">
        <v>13249624</v>
      </c>
      <c r="O16">
        <v>13380216.199999999</v>
      </c>
      <c r="P16">
        <v>7681911.5999999996</v>
      </c>
      <c r="Q16">
        <v>8653656.8000000007</v>
      </c>
      <c r="R16">
        <v>7405553.5999999996</v>
      </c>
      <c r="S16">
        <v>10366928.199999999</v>
      </c>
      <c r="T16">
        <v>8315210</v>
      </c>
      <c r="U16">
        <v>9084827.8000000007</v>
      </c>
      <c r="V16">
        <v>38290603.200000003</v>
      </c>
      <c r="W16">
        <v>25691487.600000001</v>
      </c>
      <c r="Y16">
        <v>12.049329032190141</v>
      </c>
      <c r="Z16">
        <v>11.257167571876201</v>
      </c>
      <c r="AA16">
        <v>11.38309321622364</v>
      </c>
      <c r="AB16">
        <v>10.695281217806039</v>
      </c>
      <c r="AC16">
        <v>10.012409041586221</v>
      </c>
      <c r="AD16">
        <v>11.724497072538361</v>
      </c>
      <c r="AE16">
        <v>12.92402994148433</v>
      </c>
      <c r="AF16">
        <v>2.9915819965302939</v>
      </c>
      <c r="AG16">
        <v>5.8257381358649578</v>
      </c>
      <c r="AH16">
        <v>17.684187075775121</v>
      </c>
      <c r="AI16">
        <v>18.767450713366269</v>
      </c>
      <c r="AK16">
        <v>12.049329032190141</v>
      </c>
      <c r="AL16">
        <v>3.4787531550507991</v>
      </c>
      <c r="AM16">
        <v>3.5813618365675208</v>
      </c>
      <c r="AN16">
        <v>10.695281217806039</v>
      </c>
      <c r="AO16">
        <v>2.9243322596012149</v>
      </c>
      <c r="AP16">
        <v>11.724497072538361</v>
      </c>
      <c r="AQ16">
        <v>3.7813234440982342</v>
      </c>
      <c r="AR16">
        <v>1.998697965918109</v>
      </c>
      <c r="AS16">
        <v>1.0645817961078139</v>
      </c>
      <c r="AT16">
        <v>17.684187075775121</v>
      </c>
      <c r="AU16">
        <v>11.119600310456009</v>
      </c>
      <c r="AW16">
        <v>0.35256377062760291</v>
      </c>
      <c r="AY16">
        <f t="shared" si="3"/>
        <v>-0.12790195555663891</v>
      </c>
      <c r="AZ16" t="str">
        <f t="shared" si="1"/>
        <v/>
      </c>
      <c r="BA16">
        <f t="shared" si="1"/>
        <v>-0.12790195555663891</v>
      </c>
      <c r="BB16" t="str">
        <f t="shared" si="1"/>
        <v/>
      </c>
    </row>
    <row r="17" spans="1:54" x14ac:dyDescent="0.3">
      <c r="A17">
        <v>21</v>
      </c>
      <c r="B17" t="s">
        <v>48</v>
      </c>
      <c r="C17" t="s">
        <v>33</v>
      </c>
      <c r="D17" t="s">
        <v>34</v>
      </c>
      <c r="F17" s="22">
        <f t="shared" si="2"/>
        <v>0</v>
      </c>
      <c r="G17" s="22">
        <f t="shared" si="2"/>
        <v>1</v>
      </c>
      <c r="H17" s="26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12771855.800000001</v>
      </c>
      <c r="N17">
        <v>8311258.2000000002</v>
      </c>
      <c r="O17">
        <v>8362573.2000000002</v>
      </c>
      <c r="P17">
        <v>18440575.600000001</v>
      </c>
      <c r="Q17">
        <v>3960407.4</v>
      </c>
      <c r="R17">
        <v>12611675.199999999</v>
      </c>
      <c r="S17">
        <v>3030337</v>
      </c>
      <c r="T17">
        <v>9499948</v>
      </c>
      <c r="U17">
        <v>7320776</v>
      </c>
      <c r="V17">
        <v>11629704.6</v>
      </c>
      <c r="W17">
        <v>6762237.2000000002</v>
      </c>
      <c r="Y17">
        <v>12.32074141479097</v>
      </c>
      <c r="Z17">
        <v>7.6800875827204438</v>
      </c>
      <c r="AA17">
        <v>7.6883282594848428</v>
      </c>
      <c r="AB17">
        <v>10.424980085599239</v>
      </c>
      <c r="AC17">
        <v>3.6184634239994922</v>
      </c>
      <c r="AD17">
        <v>9.8362302383873619</v>
      </c>
      <c r="AE17">
        <v>4.8322874883189799</v>
      </c>
      <c r="AF17">
        <v>3.9643995919730508</v>
      </c>
      <c r="AG17">
        <v>3.7677152131684131</v>
      </c>
      <c r="AH17">
        <v>11.176341661857441</v>
      </c>
      <c r="AI17">
        <v>8.7266744032967836</v>
      </c>
      <c r="AK17">
        <v>12.32074141479097</v>
      </c>
      <c r="AL17">
        <v>2.1188459136988969</v>
      </c>
      <c r="AM17">
        <v>2.1401435286737982</v>
      </c>
      <c r="AN17">
        <v>10.424980085599239</v>
      </c>
      <c r="AO17">
        <v>1.0159815019986129</v>
      </c>
      <c r="AP17">
        <v>9.8362302383873619</v>
      </c>
      <c r="AQ17">
        <v>1.278379441658035</v>
      </c>
      <c r="AR17">
        <v>2.3478878805879502</v>
      </c>
      <c r="AS17">
        <v>0.83417186844162639</v>
      </c>
      <c r="AT17">
        <v>11.176341661857441</v>
      </c>
      <c r="AU17">
        <v>4.439876375021413</v>
      </c>
      <c r="AW17">
        <v>0.36341776931658382</v>
      </c>
      <c r="AY17">
        <f t="shared" si="3"/>
        <v>-5.8564036138107199E-2</v>
      </c>
      <c r="AZ17" t="str">
        <f t="shared" si="1"/>
        <v/>
      </c>
      <c r="BA17">
        <f t="shared" si="1"/>
        <v>-5.8564036138107199E-2</v>
      </c>
      <c r="BB17" t="str">
        <f t="shared" si="1"/>
        <v/>
      </c>
    </row>
    <row r="18" spans="1:54" x14ac:dyDescent="0.3">
      <c r="A18">
        <v>21</v>
      </c>
      <c r="B18" t="s">
        <v>49</v>
      </c>
      <c r="C18" t="s">
        <v>33</v>
      </c>
      <c r="D18" t="s">
        <v>34</v>
      </c>
      <c r="F18" s="22">
        <f t="shared" si="2"/>
        <v>0</v>
      </c>
      <c r="G18" s="22">
        <f t="shared" si="2"/>
        <v>0</v>
      </c>
      <c r="H18" s="26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568649.6</v>
      </c>
      <c r="N18">
        <v>2607087.2000000002</v>
      </c>
      <c r="O18">
        <v>2609041.2000000002</v>
      </c>
      <c r="P18">
        <v>620632</v>
      </c>
      <c r="Q18">
        <v>928151.6</v>
      </c>
      <c r="R18">
        <v>513646.6</v>
      </c>
      <c r="S18">
        <v>734141.6</v>
      </c>
      <c r="T18">
        <v>8025012.2000000002</v>
      </c>
      <c r="U18">
        <v>7851179.4000000004</v>
      </c>
      <c r="V18">
        <v>12164.4</v>
      </c>
      <c r="W18">
        <v>2051783.8</v>
      </c>
      <c r="Y18">
        <v>1.070298054767773</v>
      </c>
      <c r="Z18">
        <v>2.9813649913761759</v>
      </c>
      <c r="AA18">
        <v>2.9724858285859228</v>
      </c>
      <c r="AB18">
        <v>1.139680963996216</v>
      </c>
      <c r="AC18">
        <v>1.985674487796496</v>
      </c>
      <c r="AD18">
        <v>2.5104949555825442</v>
      </c>
      <c r="AE18">
        <v>3.3845862067304551</v>
      </c>
      <c r="AF18">
        <v>2.6048771961592139</v>
      </c>
      <c r="AG18">
        <v>4.0842881769873198</v>
      </c>
      <c r="AH18">
        <v>6.1392360599711482E-2</v>
      </c>
      <c r="AI18">
        <v>4.0525258797220882</v>
      </c>
      <c r="AK18">
        <v>1.070298054767773</v>
      </c>
      <c r="AL18">
        <v>0.81465102708898485</v>
      </c>
      <c r="AM18">
        <v>0.81010119570419192</v>
      </c>
      <c r="AN18">
        <v>1.139680963996216</v>
      </c>
      <c r="AO18">
        <v>0.64226852879510266</v>
      </c>
      <c r="AP18">
        <v>2.5104949555825442</v>
      </c>
      <c r="AQ18">
        <v>0.90079430132173</v>
      </c>
      <c r="AR18">
        <v>1.702148172678426</v>
      </c>
      <c r="AS18">
        <v>0.81387442378327246</v>
      </c>
      <c r="AT18">
        <v>6.1392360599711482E-2</v>
      </c>
      <c r="AU18">
        <v>1.4557801701128481</v>
      </c>
      <c r="AW18">
        <v>0.3713100785855204</v>
      </c>
      <c r="AY18">
        <f t="shared" si="3"/>
        <v>-0.35233006178009058</v>
      </c>
      <c r="AZ18">
        <f t="shared" si="1"/>
        <v>-0.35233006178009058</v>
      </c>
      <c r="BA18">
        <f t="shared" si="1"/>
        <v>-0.35233006178009058</v>
      </c>
      <c r="BB18" t="str">
        <f t="shared" si="1"/>
        <v/>
      </c>
    </row>
    <row r="19" spans="1:54" x14ac:dyDescent="0.3">
      <c r="A19">
        <v>22</v>
      </c>
      <c r="B19" t="s">
        <v>50</v>
      </c>
      <c r="C19" t="s">
        <v>51</v>
      </c>
      <c r="D19" t="s">
        <v>52</v>
      </c>
      <c r="F19" s="22">
        <f t="shared" ref="F19:L34" si="4">F665</f>
        <v>0</v>
      </c>
      <c r="G19" s="22">
        <f t="shared" si="4"/>
        <v>0</v>
      </c>
      <c r="H19" s="26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11085297.199999999</v>
      </c>
      <c r="N19">
        <v>9479223</v>
      </c>
      <c r="O19">
        <v>9541456</v>
      </c>
      <c r="P19">
        <v>31719713.600000001</v>
      </c>
      <c r="Q19">
        <v>27963986.199999999</v>
      </c>
      <c r="R19">
        <v>36582994.600000001</v>
      </c>
      <c r="S19">
        <v>20004772</v>
      </c>
      <c r="T19">
        <v>9694991.8000000007</v>
      </c>
      <c r="U19">
        <v>7394911.7999999998</v>
      </c>
      <c r="V19">
        <v>34594101</v>
      </c>
      <c r="W19">
        <v>24672238.800000001</v>
      </c>
      <c r="Y19">
        <v>10.992002830002461</v>
      </c>
      <c r="Z19">
        <v>8.4290669233538207</v>
      </c>
      <c r="AA19">
        <v>8.3940077270381153</v>
      </c>
      <c r="AB19">
        <v>32.151367069393743</v>
      </c>
      <c r="AC19">
        <v>27.11463759220787</v>
      </c>
      <c r="AD19">
        <v>28.154015137162059</v>
      </c>
      <c r="AE19">
        <v>15.668851525802159</v>
      </c>
      <c r="AF19">
        <v>4.600968484999612</v>
      </c>
      <c r="AG19">
        <v>4.2433943043928597</v>
      </c>
      <c r="AH19">
        <v>20.365314358100299</v>
      </c>
      <c r="AI19">
        <v>16.705655611632391</v>
      </c>
      <c r="AK19">
        <v>10.992002830002461</v>
      </c>
      <c r="AL19">
        <v>2.6859284138306969</v>
      </c>
      <c r="AM19">
        <v>2.6974221804644909</v>
      </c>
      <c r="AN19">
        <v>32.151367069393743</v>
      </c>
      <c r="AO19">
        <v>8.1504400280013218</v>
      </c>
      <c r="AP19">
        <v>28.154015137162059</v>
      </c>
      <c r="AQ19">
        <v>4.7039425067137923</v>
      </c>
      <c r="AR19">
        <v>2.3926709316205228</v>
      </c>
      <c r="AS19">
        <v>0.97431868533603849</v>
      </c>
      <c r="AT19">
        <v>20.365314358100299</v>
      </c>
      <c r="AU19">
        <v>7.258270614547655</v>
      </c>
      <c r="AW19">
        <v>0.52713820440694692</v>
      </c>
      <c r="AY19">
        <f t="shared" si="3"/>
        <v>-1.42142570495999E-2</v>
      </c>
      <c r="AZ19" t="str">
        <f t="shared" si="1"/>
        <v/>
      </c>
      <c r="BA19">
        <f t="shared" si="1"/>
        <v>-1.42142570495999E-2</v>
      </c>
      <c r="BB19" t="str">
        <f t="shared" si="1"/>
        <v/>
      </c>
    </row>
    <row r="20" spans="1:54" x14ac:dyDescent="0.3">
      <c r="A20">
        <v>22</v>
      </c>
      <c r="B20" t="s">
        <v>53</v>
      </c>
      <c r="C20" t="s">
        <v>51</v>
      </c>
      <c r="D20" t="s">
        <v>52</v>
      </c>
      <c r="F20" s="22">
        <f t="shared" si="4"/>
        <v>0</v>
      </c>
      <c r="G20" s="22">
        <f t="shared" si="4"/>
        <v>1</v>
      </c>
      <c r="H20" s="26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945008.2</v>
      </c>
      <c r="N20">
        <v>707191.2</v>
      </c>
      <c r="O20">
        <v>707913</v>
      </c>
      <c r="P20">
        <v>1146330.6000000001</v>
      </c>
      <c r="Q20">
        <v>455070.4</v>
      </c>
      <c r="R20">
        <v>980053</v>
      </c>
      <c r="S20">
        <v>77833</v>
      </c>
      <c r="T20">
        <v>9674591.8000000007</v>
      </c>
      <c r="U20">
        <v>7236883.2000000002</v>
      </c>
      <c r="V20">
        <v>4928780.5999999996</v>
      </c>
      <c r="W20">
        <v>274578.59999999998</v>
      </c>
      <c r="Y20">
        <v>1.860511921998113</v>
      </c>
      <c r="Z20">
        <v>1.483448171196506</v>
      </c>
      <c r="AA20">
        <v>1.480821001855656</v>
      </c>
      <c r="AB20">
        <v>2.2695209637953671</v>
      </c>
      <c r="AC20">
        <v>1.4210734184045579</v>
      </c>
      <c r="AD20">
        <v>1.2238612200133501</v>
      </c>
      <c r="AE20">
        <v>0.77494158032350247</v>
      </c>
      <c r="AF20">
        <v>4.5454899169504639</v>
      </c>
      <c r="AG20">
        <v>4.0576387341599913</v>
      </c>
      <c r="AH20">
        <v>8.4535761964507401</v>
      </c>
      <c r="AI20">
        <v>1.3403381256386639</v>
      </c>
      <c r="AK20">
        <v>1.860511921998113</v>
      </c>
      <c r="AL20">
        <v>0.71237619705498223</v>
      </c>
      <c r="AM20">
        <v>0.71874860213138159</v>
      </c>
      <c r="AN20">
        <v>2.2695209637953671</v>
      </c>
      <c r="AO20">
        <v>0.68468439340067566</v>
      </c>
      <c r="AP20">
        <v>1.2238612200133501</v>
      </c>
      <c r="AQ20">
        <v>0.58767513418570161</v>
      </c>
      <c r="AR20">
        <v>2.3571818921249359</v>
      </c>
      <c r="AS20">
        <v>0.93711603367701168</v>
      </c>
      <c r="AT20">
        <v>8.4535761964507401</v>
      </c>
      <c r="AU20">
        <v>1.002131123933941</v>
      </c>
      <c r="AW20">
        <v>0.52506153206340966</v>
      </c>
      <c r="AY20">
        <f t="shared" si="3"/>
        <v>0.1343779946496001</v>
      </c>
      <c r="AZ20">
        <f t="shared" si="1"/>
        <v>0.1343779946496001</v>
      </c>
      <c r="BA20" t="str">
        <f t="shared" si="1"/>
        <v/>
      </c>
      <c r="BB20">
        <f t="shared" si="1"/>
        <v>0.1343779946496001</v>
      </c>
    </row>
    <row r="21" spans="1:54" x14ac:dyDescent="0.3">
      <c r="A21">
        <v>22</v>
      </c>
      <c r="B21" t="s">
        <v>54</v>
      </c>
      <c r="C21" t="s">
        <v>51</v>
      </c>
      <c r="D21" t="s">
        <v>52</v>
      </c>
      <c r="F21" s="22">
        <f t="shared" si="4"/>
        <v>0</v>
      </c>
      <c r="G21" s="22">
        <f t="shared" si="4"/>
        <v>1</v>
      </c>
      <c r="H21" s="26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7057857.2000000002</v>
      </c>
      <c r="N21">
        <v>9612251.1999999993</v>
      </c>
      <c r="O21">
        <v>9650402.4000000004</v>
      </c>
      <c r="P21">
        <v>6956269.5999999996</v>
      </c>
      <c r="Q21">
        <v>5378728.5999999996</v>
      </c>
      <c r="R21">
        <v>16481700.4</v>
      </c>
      <c r="S21">
        <v>18367753.199999999</v>
      </c>
      <c r="T21">
        <v>9192223.5999999996</v>
      </c>
      <c r="U21">
        <v>9055365.8000000007</v>
      </c>
      <c r="V21">
        <v>17997753.199999999</v>
      </c>
      <c r="W21">
        <v>16214319.800000001</v>
      </c>
      <c r="Y21">
        <v>7.3795019932091233</v>
      </c>
      <c r="Z21">
        <v>7.7403746810741723</v>
      </c>
      <c r="AA21">
        <v>7.7414781002793456</v>
      </c>
      <c r="AB21">
        <v>8.6442092422017591</v>
      </c>
      <c r="AC21">
        <v>6.5245338298176652</v>
      </c>
      <c r="AD21">
        <v>14.295030947308989</v>
      </c>
      <c r="AE21">
        <v>14.403554564015939</v>
      </c>
      <c r="AF21">
        <v>4.2164251960814001</v>
      </c>
      <c r="AG21">
        <v>5.4235255481209608</v>
      </c>
      <c r="AH21">
        <v>13.05823015542701</v>
      </c>
      <c r="AI21">
        <v>12.521877937344829</v>
      </c>
      <c r="AK21">
        <v>7.3795019932091233</v>
      </c>
      <c r="AL21">
        <v>2.4074622987303882</v>
      </c>
      <c r="AM21">
        <v>2.4303625246975571</v>
      </c>
      <c r="AN21">
        <v>8.6442092422017591</v>
      </c>
      <c r="AO21">
        <v>2.1148293770034798</v>
      </c>
      <c r="AP21">
        <v>14.295030947308989</v>
      </c>
      <c r="AQ21">
        <v>4.6096594439819452</v>
      </c>
      <c r="AR21">
        <v>2.38528909352608</v>
      </c>
      <c r="AS21">
        <v>1.0726704397238791</v>
      </c>
      <c r="AT21">
        <v>13.05823015542701</v>
      </c>
      <c r="AU21">
        <v>6.0071039437316358</v>
      </c>
      <c r="AW21">
        <v>0.52530075358226891</v>
      </c>
      <c r="AY21">
        <f t="shared" si="3"/>
        <v>-3.4914852864000097E-2</v>
      </c>
      <c r="AZ21" t="str">
        <f t="shared" si="1"/>
        <v/>
      </c>
      <c r="BA21">
        <f t="shared" si="1"/>
        <v>-3.4914852864000097E-2</v>
      </c>
      <c r="BB21" t="str">
        <f t="shared" si="1"/>
        <v/>
      </c>
    </row>
    <row r="22" spans="1:54" x14ac:dyDescent="0.3">
      <c r="A22">
        <v>22</v>
      </c>
      <c r="B22" t="s">
        <v>55</v>
      </c>
      <c r="C22" t="s">
        <v>51</v>
      </c>
      <c r="D22" t="s">
        <v>52</v>
      </c>
      <c r="F22" s="22">
        <f t="shared" si="4"/>
        <v>0</v>
      </c>
      <c r="G22" s="22">
        <f t="shared" si="4"/>
        <v>0</v>
      </c>
      <c r="H22" s="26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2215649</v>
      </c>
      <c r="N22">
        <v>4651346.2</v>
      </c>
      <c r="O22">
        <v>4657751.4000000004</v>
      </c>
      <c r="P22">
        <v>17264961.600000001</v>
      </c>
      <c r="Q22">
        <v>7945812.4000000004</v>
      </c>
      <c r="R22">
        <v>4209263.4000000004</v>
      </c>
      <c r="S22">
        <v>7233464.2000000002</v>
      </c>
      <c r="T22">
        <v>9207807.1999999993</v>
      </c>
      <c r="U22">
        <v>9000971.8000000007</v>
      </c>
      <c r="V22">
        <v>7106309.5999999996</v>
      </c>
      <c r="W22">
        <v>9580224.8000000007</v>
      </c>
      <c r="Y22">
        <v>2.8613052228000009</v>
      </c>
      <c r="Z22">
        <v>4.405703638214618</v>
      </c>
      <c r="AA22">
        <v>4.4009451325982809</v>
      </c>
      <c r="AB22">
        <v>7.5178290533978727</v>
      </c>
      <c r="AC22">
        <v>4.7678177649970168</v>
      </c>
      <c r="AD22">
        <v>4.4309815554413943</v>
      </c>
      <c r="AE22">
        <v>6.1520714874379339</v>
      </c>
      <c r="AF22">
        <v>4.2271118179894982</v>
      </c>
      <c r="AG22">
        <v>5.3765867292415352</v>
      </c>
      <c r="AH22">
        <v>9.051717135775835</v>
      </c>
      <c r="AI22">
        <v>8.7454851606395092</v>
      </c>
      <c r="AK22">
        <v>2.8613052228000009</v>
      </c>
      <c r="AL22">
        <v>1.306570379901677</v>
      </c>
      <c r="AM22">
        <v>1.3004939676262439</v>
      </c>
      <c r="AN22">
        <v>7.5178290533978727</v>
      </c>
      <c r="AO22">
        <v>1.761376587406267</v>
      </c>
      <c r="AP22">
        <v>4.4309815554413943</v>
      </c>
      <c r="AQ22">
        <v>1.92245779200457</v>
      </c>
      <c r="AR22">
        <v>2.3968539498280732</v>
      </c>
      <c r="AS22">
        <v>1.0565888434648509</v>
      </c>
      <c r="AT22">
        <v>9.051717135775835</v>
      </c>
      <c r="AU22">
        <v>3.5994674393907191</v>
      </c>
      <c r="AW22">
        <v>0.53640666115097702</v>
      </c>
      <c r="AY22">
        <f t="shared" si="3"/>
        <v>-8.5248884735999897E-2</v>
      </c>
      <c r="AZ22" t="str">
        <f t="shared" si="1"/>
        <v/>
      </c>
      <c r="BA22">
        <f t="shared" si="1"/>
        <v>-8.5248884735999897E-2</v>
      </c>
      <c r="BB22" t="str">
        <f t="shared" si="1"/>
        <v/>
      </c>
    </row>
    <row r="23" spans="1:54" x14ac:dyDescent="0.3">
      <c r="A23">
        <v>22</v>
      </c>
      <c r="B23" t="s">
        <v>56</v>
      </c>
      <c r="C23" t="s">
        <v>51</v>
      </c>
      <c r="D23" t="s">
        <v>52</v>
      </c>
      <c r="F23" s="22">
        <f t="shared" si="4"/>
        <v>0</v>
      </c>
      <c r="G23" s="22">
        <f t="shared" si="4"/>
        <v>1</v>
      </c>
      <c r="H23" s="26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1848580.6</v>
      </c>
      <c r="N23">
        <v>4570173</v>
      </c>
      <c r="O23">
        <v>4595234.5999999996</v>
      </c>
      <c r="P23">
        <v>4088228.2</v>
      </c>
      <c r="Q23">
        <v>3689401.2</v>
      </c>
      <c r="R23">
        <v>1967556.6</v>
      </c>
      <c r="S23">
        <v>5963336.5999999996</v>
      </c>
      <c r="T23">
        <v>9047804.4000000004</v>
      </c>
      <c r="U23">
        <v>9130595.8000000007</v>
      </c>
      <c r="V23">
        <v>10571968.4</v>
      </c>
      <c r="W23">
        <v>17202793</v>
      </c>
      <c r="Y23">
        <v>2.6251311974134302</v>
      </c>
      <c r="Z23">
        <v>4.5988580720499161</v>
      </c>
      <c r="AA23">
        <v>4.5968661582563071</v>
      </c>
      <c r="AB23">
        <v>4.8123504854040222</v>
      </c>
      <c r="AC23">
        <v>3.2611631077830681</v>
      </c>
      <c r="AD23">
        <v>2.5774158284068109</v>
      </c>
      <c r="AE23">
        <v>5.420900532277301</v>
      </c>
      <c r="AF23">
        <v>4.4274921495467421</v>
      </c>
      <c r="AG23">
        <v>5.8760132475290447</v>
      </c>
      <c r="AH23">
        <v>10.526186549663541</v>
      </c>
      <c r="AI23">
        <v>11.349986966932191</v>
      </c>
      <c r="AK23">
        <v>2.6251311974134302</v>
      </c>
      <c r="AL23">
        <v>1.45775104034692</v>
      </c>
      <c r="AM23">
        <v>1.4620818059891461</v>
      </c>
      <c r="AN23">
        <v>4.8123504854040222</v>
      </c>
      <c r="AO23">
        <v>1.196601493196795</v>
      </c>
      <c r="AP23">
        <v>2.5774158284068109</v>
      </c>
      <c r="AQ23">
        <v>1.612834663130343</v>
      </c>
      <c r="AR23">
        <v>2.543686587642878</v>
      </c>
      <c r="AS23">
        <v>1.145725003257394</v>
      </c>
      <c r="AT23">
        <v>10.526186549663541</v>
      </c>
      <c r="AU23">
        <v>4.1386221489403399</v>
      </c>
      <c r="AW23">
        <v>0.57872475231997667</v>
      </c>
      <c r="AY23">
        <f t="shared" si="3"/>
        <v>-8.5248884735999897E-2</v>
      </c>
      <c r="AZ23" t="str">
        <f t="shared" si="1"/>
        <v/>
      </c>
      <c r="BA23">
        <f t="shared" si="1"/>
        <v>-8.5248884735999897E-2</v>
      </c>
      <c r="BB23" t="str">
        <f t="shared" si="1"/>
        <v/>
      </c>
    </row>
    <row r="24" spans="1:54" x14ac:dyDescent="0.3">
      <c r="A24">
        <v>22</v>
      </c>
      <c r="B24" t="s">
        <v>57</v>
      </c>
      <c r="C24" t="s">
        <v>51</v>
      </c>
      <c r="D24" t="s">
        <v>52</v>
      </c>
      <c r="F24" s="22">
        <f t="shared" si="4"/>
        <v>0</v>
      </c>
      <c r="G24" s="22">
        <f t="shared" si="4"/>
        <v>0</v>
      </c>
      <c r="H24" s="26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2968710.8</v>
      </c>
      <c r="N24">
        <v>2767524.6</v>
      </c>
      <c r="O24">
        <v>2778812.6</v>
      </c>
      <c r="P24">
        <v>3588147.4</v>
      </c>
      <c r="Q24">
        <v>1538545.4</v>
      </c>
      <c r="R24">
        <v>3121148.2</v>
      </c>
      <c r="S24">
        <v>1066308.3999999999</v>
      </c>
      <c r="T24">
        <v>9056725</v>
      </c>
      <c r="U24">
        <v>9123992.8000000007</v>
      </c>
      <c r="V24">
        <v>12012586</v>
      </c>
      <c r="W24">
        <v>5147006.8</v>
      </c>
      <c r="Y24">
        <v>3.67125149462372</v>
      </c>
      <c r="Z24">
        <v>2.9256816867273301</v>
      </c>
      <c r="AA24">
        <v>2.9247424839530138</v>
      </c>
      <c r="AB24">
        <v>4.6232136814011016</v>
      </c>
      <c r="AC24">
        <v>2.386343379007303</v>
      </c>
      <c r="AD24">
        <v>3.7479693925473838</v>
      </c>
      <c r="AE24">
        <v>1.863089385908097</v>
      </c>
      <c r="AF24">
        <v>4.3356152079533787</v>
      </c>
      <c r="AG24">
        <v>5.7175603374838833</v>
      </c>
      <c r="AH24">
        <v>11.12532729981467</v>
      </c>
      <c r="AI24">
        <v>6.0540612038224939</v>
      </c>
      <c r="AK24">
        <v>3.67125149462372</v>
      </c>
      <c r="AL24">
        <v>1.215917460015044</v>
      </c>
      <c r="AM24">
        <v>1.2165571025572719</v>
      </c>
      <c r="AN24">
        <v>4.6232136814011016</v>
      </c>
      <c r="AO24">
        <v>1.0245217308023711</v>
      </c>
      <c r="AP24">
        <v>3.7479693925473838</v>
      </c>
      <c r="AQ24">
        <v>0.9845224648248404</v>
      </c>
      <c r="AR24">
        <v>2.497965393541381</v>
      </c>
      <c r="AS24">
        <v>1.1215902245137841</v>
      </c>
      <c r="AT24">
        <v>11.12532729981467</v>
      </c>
      <c r="AU24">
        <v>2.4084590012207632</v>
      </c>
      <c r="AW24">
        <v>0.56553270621225238</v>
      </c>
      <c r="AY24">
        <f t="shared" si="3"/>
        <v>-3.4914852864000097E-2</v>
      </c>
      <c r="AZ24" t="str">
        <f t="shared" si="1"/>
        <v/>
      </c>
      <c r="BA24">
        <f t="shared" si="1"/>
        <v>-3.4914852864000097E-2</v>
      </c>
      <c r="BB24" t="str">
        <f t="shared" si="1"/>
        <v/>
      </c>
    </row>
    <row r="25" spans="1:54" x14ac:dyDescent="0.3">
      <c r="A25">
        <v>22</v>
      </c>
      <c r="B25" t="s">
        <v>58</v>
      </c>
      <c r="C25" t="s">
        <v>51</v>
      </c>
      <c r="D25" t="s">
        <v>52</v>
      </c>
      <c r="F25" s="22">
        <f t="shared" si="4"/>
        <v>0</v>
      </c>
      <c r="G25" s="22">
        <f t="shared" si="4"/>
        <v>0</v>
      </c>
      <c r="H25" s="26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723736.4</v>
      </c>
      <c r="N25">
        <v>643175</v>
      </c>
      <c r="O25">
        <v>642706.80000000005</v>
      </c>
      <c r="P25">
        <v>488903.8</v>
      </c>
      <c r="Q25">
        <v>420974.4</v>
      </c>
      <c r="R25">
        <v>82672.800000000003</v>
      </c>
      <c r="S25">
        <v>63816</v>
      </c>
      <c r="T25">
        <v>9251548.5999999996</v>
      </c>
      <c r="U25">
        <v>7036439.4000000004</v>
      </c>
      <c r="V25">
        <v>668605.4</v>
      </c>
      <c r="W25">
        <v>168818.2</v>
      </c>
      <c r="Y25">
        <v>1.2404860291630031</v>
      </c>
      <c r="Z25">
        <v>1.5384113943204281</v>
      </c>
      <c r="AA25">
        <v>1.5397166142705829</v>
      </c>
      <c r="AB25">
        <v>1.231167729201843</v>
      </c>
      <c r="AC25">
        <v>1.408923581198906</v>
      </c>
      <c r="AD25">
        <v>0.33714661435224108</v>
      </c>
      <c r="AE25">
        <v>0.85157184880226855</v>
      </c>
      <c r="AF25">
        <v>4.4946278788149359</v>
      </c>
      <c r="AG25">
        <v>4.1290764100383974</v>
      </c>
      <c r="AH25">
        <v>2.1476928623858842</v>
      </c>
      <c r="AI25">
        <v>1.225772953592241</v>
      </c>
      <c r="AK25">
        <v>1.2404860291630031</v>
      </c>
      <c r="AL25">
        <v>0.77938564047217374</v>
      </c>
      <c r="AM25">
        <v>0.78132428759709005</v>
      </c>
      <c r="AN25">
        <v>1.231167729201843</v>
      </c>
      <c r="AO25">
        <v>0.68918884540325964</v>
      </c>
      <c r="AP25">
        <v>0.33714661435224108</v>
      </c>
      <c r="AQ25">
        <v>0.63507707715034489</v>
      </c>
      <c r="AR25">
        <v>2.5931419415865089</v>
      </c>
      <c r="AS25">
        <v>0.99260270330123601</v>
      </c>
      <c r="AT25">
        <v>2.1476928623858842</v>
      </c>
      <c r="AU25">
        <v>0.86273113372735677</v>
      </c>
      <c r="AW25">
        <v>0.57130676778033374</v>
      </c>
      <c r="AY25">
        <f t="shared" si="3"/>
        <v>0.1343779946496001</v>
      </c>
      <c r="AZ25">
        <f t="shared" si="1"/>
        <v>0.1343779946496001</v>
      </c>
      <c r="BA25" t="str">
        <f t="shared" si="1"/>
        <v/>
      </c>
      <c r="BB25">
        <f t="shared" si="1"/>
        <v>0.1343779946496001</v>
      </c>
    </row>
    <row r="26" spans="1:54" x14ac:dyDescent="0.3">
      <c r="A26">
        <v>22</v>
      </c>
      <c r="B26" t="s">
        <v>59</v>
      </c>
      <c r="C26" t="s">
        <v>51</v>
      </c>
      <c r="D26" t="s">
        <v>52</v>
      </c>
      <c r="F26" s="22">
        <f t="shared" si="4"/>
        <v>0</v>
      </c>
      <c r="G26" s="22">
        <f t="shared" si="4"/>
        <v>1</v>
      </c>
      <c r="H26" s="26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3406212.8</v>
      </c>
      <c r="N26">
        <v>3440557</v>
      </c>
      <c r="O26">
        <v>3446464.6</v>
      </c>
      <c r="P26">
        <v>5403018.2000000002</v>
      </c>
      <c r="Q26">
        <v>1296740.6000000001</v>
      </c>
      <c r="R26">
        <v>5321307.5999999996</v>
      </c>
      <c r="S26">
        <v>2378911.7999999998</v>
      </c>
      <c r="T26">
        <v>9289121.8000000007</v>
      </c>
      <c r="U26">
        <v>7102346.5999999996</v>
      </c>
      <c r="V26">
        <v>12297246</v>
      </c>
      <c r="W26">
        <v>7696415.5999999996</v>
      </c>
      <c r="Y26">
        <v>3.8479099665768439</v>
      </c>
      <c r="Z26">
        <v>3.7438983898144209</v>
      </c>
      <c r="AA26">
        <v>3.7450507407076659</v>
      </c>
      <c r="AB26">
        <v>4.1769386958010726</v>
      </c>
      <c r="AC26">
        <v>2.4658640979876512</v>
      </c>
      <c r="AD26">
        <v>6.3454766060225669</v>
      </c>
      <c r="AE26">
        <v>3.623695040261373</v>
      </c>
      <c r="AF26">
        <v>4.3861365071963521</v>
      </c>
      <c r="AG26">
        <v>4.0942590954247864</v>
      </c>
      <c r="AH26">
        <v>11.523571202252061</v>
      </c>
      <c r="AI26">
        <v>7.9949032477568833</v>
      </c>
      <c r="AK26">
        <v>3.8479099665768439</v>
      </c>
      <c r="AL26">
        <v>1.24202648862265</v>
      </c>
      <c r="AM26">
        <v>1.2350401917938141</v>
      </c>
      <c r="AN26">
        <v>4.1769386958010726</v>
      </c>
      <c r="AO26">
        <v>0.91504605480004098</v>
      </c>
      <c r="AP26">
        <v>6.3454766060225669</v>
      </c>
      <c r="AQ26">
        <v>1.2307054426055399</v>
      </c>
      <c r="AR26">
        <v>2.545528471376747</v>
      </c>
      <c r="AS26">
        <v>0.97699648998677735</v>
      </c>
      <c r="AT26">
        <v>11.523571202252061</v>
      </c>
      <c r="AU26">
        <v>2.9904509130399668</v>
      </c>
      <c r="AW26">
        <v>0.56433520740829413</v>
      </c>
      <c r="AY26">
        <f t="shared" si="3"/>
        <v>-1.42142570495999E-2</v>
      </c>
      <c r="AZ26" t="str">
        <f t="shared" si="1"/>
        <v/>
      </c>
      <c r="BA26">
        <f t="shared" si="1"/>
        <v>-1.42142570495999E-2</v>
      </c>
      <c r="BB26" t="str">
        <f t="shared" si="1"/>
        <v/>
      </c>
    </row>
    <row r="27" spans="1:54" x14ac:dyDescent="0.3">
      <c r="A27">
        <v>23</v>
      </c>
      <c r="B27" t="s">
        <v>60</v>
      </c>
      <c r="C27" t="s">
        <v>61</v>
      </c>
      <c r="D27" t="s">
        <v>62</v>
      </c>
      <c r="F27" s="22">
        <f t="shared" si="4"/>
        <v>0</v>
      </c>
      <c r="G27" s="22">
        <f t="shared" si="4"/>
        <v>0</v>
      </c>
      <c r="H27" s="26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3463193.2</v>
      </c>
      <c r="N27">
        <v>3930158.066666666</v>
      </c>
      <c r="O27">
        <v>3951435</v>
      </c>
      <c r="P27">
        <v>4945571</v>
      </c>
      <c r="Q27">
        <v>2844153.1333333328</v>
      </c>
      <c r="R27">
        <v>3954518.2</v>
      </c>
      <c r="S27">
        <v>3954836.2666666671</v>
      </c>
      <c r="T27">
        <v>9731357.8000000007</v>
      </c>
      <c r="U27">
        <v>9550721.5333333332</v>
      </c>
      <c r="V27">
        <v>5832493.5999999996</v>
      </c>
      <c r="W27">
        <v>3173656.333333333</v>
      </c>
      <c r="Y27">
        <v>4.8511429062113169</v>
      </c>
      <c r="Z27">
        <v>4.8893284034294391</v>
      </c>
      <c r="AA27">
        <v>4.8786596736560268</v>
      </c>
      <c r="AB27">
        <v>7.6157116168003993</v>
      </c>
      <c r="AC27">
        <v>4.5828800484043306</v>
      </c>
      <c r="AD27">
        <v>6.0202607317827654</v>
      </c>
      <c r="AE27">
        <v>6.4458713347402714</v>
      </c>
      <c r="AF27">
        <v>6.2777735949959608</v>
      </c>
      <c r="AG27">
        <v>8.0241790191425633</v>
      </c>
      <c r="AH27">
        <v>9.9510204242542386</v>
      </c>
      <c r="AI27">
        <v>7.8834843730243538</v>
      </c>
      <c r="AK27">
        <v>4.8511429062113169</v>
      </c>
      <c r="AL27">
        <v>1.470999930721397</v>
      </c>
      <c r="AM27">
        <v>1.4725443196638179</v>
      </c>
      <c r="AN27">
        <v>7.6157116168003993</v>
      </c>
      <c r="AO27">
        <v>1.6609564471980169</v>
      </c>
      <c r="AP27">
        <v>6.0202607317827654</v>
      </c>
      <c r="AQ27">
        <v>2.076637440298994</v>
      </c>
      <c r="AR27">
        <v>3.2148234148044139</v>
      </c>
      <c r="AS27">
        <v>1.3931592901392531</v>
      </c>
      <c r="AT27">
        <v>9.9510204242542386</v>
      </c>
      <c r="AU27">
        <v>4.0971896981820466</v>
      </c>
      <c r="AW27">
        <v>0.44129684679210179</v>
      </c>
      <c r="AY27">
        <f t="shared" si="3"/>
        <v>-0.38741759999999997</v>
      </c>
      <c r="AZ27" t="str">
        <f t="shared" si="1"/>
        <v/>
      </c>
      <c r="BA27">
        <f t="shared" si="1"/>
        <v>-0.38741759999999997</v>
      </c>
      <c r="BB27" t="str">
        <f t="shared" si="1"/>
        <v/>
      </c>
    </row>
    <row r="28" spans="1:54" x14ac:dyDescent="0.3">
      <c r="A28">
        <v>23</v>
      </c>
      <c r="B28" t="s">
        <v>63</v>
      </c>
      <c r="C28" t="s">
        <v>61</v>
      </c>
      <c r="D28" t="s">
        <v>62</v>
      </c>
      <c r="F28" s="22">
        <f t="shared" si="4"/>
        <v>0</v>
      </c>
      <c r="G28" s="22">
        <f t="shared" si="4"/>
        <v>1</v>
      </c>
      <c r="H28" s="26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1004868</v>
      </c>
      <c r="N28">
        <v>2376956.4</v>
      </c>
      <c r="O28">
        <v>2386184.2666666671</v>
      </c>
      <c r="P28">
        <v>659736</v>
      </c>
      <c r="Q28">
        <v>1006985.066666667</v>
      </c>
      <c r="R28">
        <v>161310.79999999999</v>
      </c>
      <c r="S28">
        <v>1651552.9333333331</v>
      </c>
      <c r="T28">
        <v>9723776.8000000007</v>
      </c>
      <c r="U28">
        <v>9519461.4666666668</v>
      </c>
      <c r="V28">
        <v>696878.6</v>
      </c>
      <c r="W28">
        <v>1201214.6000000001</v>
      </c>
      <c r="Y28">
        <v>2.06459510200657</v>
      </c>
      <c r="Z28">
        <v>3.3472726266520718</v>
      </c>
      <c r="AA28">
        <v>3.3169590064014001</v>
      </c>
      <c r="AB28">
        <v>2.09080693339929</v>
      </c>
      <c r="AC28">
        <v>2.3277964597994769</v>
      </c>
      <c r="AD28">
        <v>0.44147538961842658</v>
      </c>
      <c r="AE28">
        <v>3.528728578581164</v>
      </c>
      <c r="AF28">
        <v>6.34267565892078</v>
      </c>
      <c r="AG28">
        <v>7.97300427261119</v>
      </c>
      <c r="AH28">
        <v>2.339927096338942</v>
      </c>
      <c r="AI28">
        <v>5.1009077185609693</v>
      </c>
      <c r="AK28">
        <v>2.06459510200657</v>
      </c>
      <c r="AL28">
        <v>1.1089172317336</v>
      </c>
      <c r="AM28">
        <v>1.104008406043673</v>
      </c>
      <c r="AN28">
        <v>2.09080693339929</v>
      </c>
      <c r="AO28">
        <v>0.85920356786712837</v>
      </c>
      <c r="AP28">
        <v>0.44147538961842658</v>
      </c>
      <c r="AQ28">
        <v>1.216504190970833</v>
      </c>
      <c r="AR28">
        <v>3.261750127281994</v>
      </c>
      <c r="AS28">
        <v>1.383373154839501</v>
      </c>
      <c r="AT28">
        <v>2.339927096338942</v>
      </c>
      <c r="AU28">
        <v>2.6485655235126608</v>
      </c>
      <c r="AW28">
        <v>0.44684930257499222</v>
      </c>
      <c r="AY28">
        <f t="shared" si="3"/>
        <v>-0.37175039999999998</v>
      </c>
      <c r="AZ28" t="str">
        <f t="shared" si="1"/>
        <v/>
      </c>
      <c r="BA28">
        <f t="shared" si="1"/>
        <v>-0.37175039999999998</v>
      </c>
      <c r="BB28" t="str">
        <f t="shared" si="1"/>
        <v/>
      </c>
    </row>
    <row r="29" spans="1:54" x14ac:dyDescent="0.3">
      <c r="A29">
        <v>23</v>
      </c>
      <c r="B29" t="s">
        <v>64</v>
      </c>
      <c r="C29" t="s">
        <v>61</v>
      </c>
      <c r="D29" t="s">
        <v>62</v>
      </c>
      <c r="F29" s="22">
        <f t="shared" si="4"/>
        <v>0</v>
      </c>
      <c r="G29" s="22">
        <f t="shared" si="4"/>
        <v>1</v>
      </c>
      <c r="H29" s="26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4083850.4</v>
      </c>
      <c r="N29">
        <v>3604037.9333333331</v>
      </c>
      <c r="O29">
        <v>3615406.1333333328</v>
      </c>
      <c r="P29">
        <v>6716857.5999999996</v>
      </c>
      <c r="Q29">
        <v>2389954.7333333329</v>
      </c>
      <c r="R29">
        <v>3631091.6</v>
      </c>
      <c r="S29">
        <v>1535074.8666666669</v>
      </c>
      <c r="T29">
        <v>11119429</v>
      </c>
      <c r="U29">
        <v>9343572.9333333336</v>
      </c>
      <c r="V29">
        <v>12461852.199999999</v>
      </c>
      <c r="W29">
        <v>3753118.4666666659</v>
      </c>
      <c r="Y29">
        <v>4.8655297636520114</v>
      </c>
      <c r="Z29">
        <v>4.2528852733783422</v>
      </c>
      <c r="AA29">
        <v>4.2520480898829804</v>
      </c>
      <c r="AB29">
        <v>8.2578767830040309</v>
      </c>
      <c r="AC29">
        <v>3.670492853596806</v>
      </c>
      <c r="AD29">
        <v>7.0865147680509839</v>
      </c>
      <c r="AE29">
        <v>4.3130072187477104</v>
      </c>
      <c r="AF29">
        <v>7.3711807056330141</v>
      </c>
      <c r="AG29">
        <v>7.394731628739585</v>
      </c>
      <c r="AH29">
        <v>11.704251545388249</v>
      </c>
      <c r="AI29">
        <v>6.3606824257876724</v>
      </c>
      <c r="AK29">
        <v>4.8655297636520114</v>
      </c>
      <c r="AL29">
        <v>1.4173524318573381</v>
      </c>
      <c r="AM29">
        <v>1.4211905799340461</v>
      </c>
      <c r="AN29">
        <v>8.2578767830040309</v>
      </c>
      <c r="AO29">
        <v>1.3227613586680189</v>
      </c>
      <c r="AP29">
        <v>7.0865147680509839</v>
      </c>
      <c r="AQ29">
        <v>1.6505909772434579</v>
      </c>
      <c r="AR29">
        <v>3.837646259134635</v>
      </c>
      <c r="AS29">
        <v>1.2870789235613</v>
      </c>
      <c r="AT29">
        <v>11.704251545388249</v>
      </c>
      <c r="AU29">
        <v>2.9154987673585611</v>
      </c>
      <c r="AW29">
        <v>0.44262854745611552</v>
      </c>
      <c r="AY29">
        <f t="shared" si="3"/>
        <v>0.36</v>
      </c>
      <c r="AZ29" t="str">
        <f t="shared" si="1"/>
        <v/>
      </c>
      <c r="BA29" t="str">
        <f t="shared" si="1"/>
        <v/>
      </c>
      <c r="BB29">
        <f t="shared" si="1"/>
        <v>0.36</v>
      </c>
    </row>
    <row r="30" spans="1:54" x14ac:dyDescent="0.3">
      <c r="A30">
        <v>23</v>
      </c>
      <c r="B30" t="s">
        <v>65</v>
      </c>
      <c r="C30" t="s">
        <v>61</v>
      </c>
      <c r="D30" t="s">
        <v>62</v>
      </c>
      <c r="F30" s="22">
        <f t="shared" si="4"/>
        <v>0</v>
      </c>
      <c r="G30" s="22">
        <f t="shared" si="4"/>
        <v>0</v>
      </c>
      <c r="H30" s="26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1741114.8</v>
      </c>
      <c r="N30">
        <v>2286747.2000000002</v>
      </c>
      <c r="O30">
        <v>2289761.6</v>
      </c>
      <c r="P30">
        <v>455953.4</v>
      </c>
      <c r="Q30">
        <v>641538.53333333333</v>
      </c>
      <c r="R30">
        <v>306514.40000000002</v>
      </c>
      <c r="S30">
        <v>459693.46666666667</v>
      </c>
      <c r="T30">
        <v>11101373.199999999</v>
      </c>
      <c r="U30">
        <v>9318015.3333333321</v>
      </c>
      <c r="V30">
        <v>133631</v>
      </c>
      <c r="W30">
        <v>499059.33333333331</v>
      </c>
      <c r="Y30">
        <v>2.2618422661907971</v>
      </c>
      <c r="Z30">
        <v>3.003514738442997</v>
      </c>
      <c r="AA30">
        <v>2.9972969103914999</v>
      </c>
      <c r="AB30">
        <v>1.5804908611986319</v>
      </c>
      <c r="AC30">
        <v>1.779233945784896</v>
      </c>
      <c r="AD30">
        <v>1.9522277955431491</v>
      </c>
      <c r="AE30">
        <v>2.5995971364279589</v>
      </c>
      <c r="AF30">
        <v>7.2432176217436792</v>
      </c>
      <c r="AG30">
        <v>7.3117798084082706</v>
      </c>
      <c r="AH30">
        <v>0.57093646936118603</v>
      </c>
      <c r="AI30">
        <v>2.9128003344094999</v>
      </c>
      <c r="AK30">
        <v>2.2618422661907971</v>
      </c>
      <c r="AL30">
        <v>1.113771798182279</v>
      </c>
      <c r="AM30">
        <v>1.113640025847902</v>
      </c>
      <c r="AN30">
        <v>1.5804908611986319</v>
      </c>
      <c r="AO30">
        <v>0.73172573765914417</v>
      </c>
      <c r="AP30">
        <v>1.9522277955431491</v>
      </c>
      <c r="AQ30">
        <v>1.1181325201410801</v>
      </c>
      <c r="AR30">
        <v>3.79376155831851</v>
      </c>
      <c r="AS30">
        <v>1.2770334568340329</v>
      </c>
      <c r="AT30">
        <v>0.57093646936118603</v>
      </c>
      <c r="AU30">
        <v>1.5379233724903321</v>
      </c>
      <c r="AW30">
        <v>0.4398619263898581</v>
      </c>
      <c r="AY30">
        <f t="shared" si="3"/>
        <v>0.36</v>
      </c>
      <c r="AZ30" t="str">
        <f t="shared" si="1"/>
        <v/>
      </c>
      <c r="BA30" t="str">
        <f t="shared" si="1"/>
        <v/>
      </c>
      <c r="BB30">
        <f t="shared" si="1"/>
        <v>0.36</v>
      </c>
    </row>
    <row r="31" spans="1:54" x14ac:dyDescent="0.3">
      <c r="A31">
        <v>23</v>
      </c>
      <c r="B31" t="s">
        <v>66</v>
      </c>
      <c r="C31" t="s">
        <v>61</v>
      </c>
      <c r="D31" t="s">
        <v>62</v>
      </c>
      <c r="F31" s="22">
        <f t="shared" si="4"/>
        <v>0</v>
      </c>
      <c r="G31" s="22">
        <f t="shared" si="4"/>
        <v>1</v>
      </c>
      <c r="H31" s="26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4551366.8</v>
      </c>
      <c r="N31">
        <v>3502974.333333333</v>
      </c>
      <c r="O31">
        <v>3520102.2</v>
      </c>
      <c r="P31">
        <v>1886544</v>
      </c>
      <c r="Q31">
        <v>1407734.1333333331</v>
      </c>
      <c r="R31">
        <v>1560798.8</v>
      </c>
      <c r="S31">
        <v>1174372.3999999999</v>
      </c>
      <c r="T31">
        <v>9362054.1999999993</v>
      </c>
      <c r="U31">
        <v>8382565.666666666</v>
      </c>
      <c r="V31">
        <v>6211492.2000000002</v>
      </c>
      <c r="W31">
        <v>2002789.6</v>
      </c>
      <c r="Y31">
        <v>5.3666081492323432</v>
      </c>
      <c r="Z31">
        <v>4.3453886773126822</v>
      </c>
      <c r="AA31">
        <v>4.3378938289203992</v>
      </c>
      <c r="AB31">
        <v>3.9575806643988471</v>
      </c>
      <c r="AC31">
        <v>2.6985482991333511</v>
      </c>
      <c r="AD31">
        <v>4.8162693427875638</v>
      </c>
      <c r="AE31">
        <v>4.3783579128483927</v>
      </c>
      <c r="AF31">
        <v>5.6815048559568826</v>
      </c>
      <c r="AG31">
        <v>6.4821683350174384</v>
      </c>
      <c r="AH31">
        <v>9.5500465086195625</v>
      </c>
      <c r="AI31">
        <v>5.7000985499626653</v>
      </c>
      <c r="AK31">
        <v>5.3666081492323432</v>
      </c>
      <c r="AL31">
        <v>1.434873880228648</v>
      </c>
      <c r="AM31">
        <v>1.437851347277562</v>
      </c>
      <c r="AN31">
        <v>3.9575806643988471</v>
      </c>
      <c r="AO31">
        <v>1.0417843090661341</v>
      </c>
      <c r="AP31">
        <v>4.8162693427875638</v>
      </c>
      <c r="AQ31">
        <v>1.5272843746778859</v>
      </c>
      <c r="AR31">
        <v>2.951619906537235</v>
      </c>
      <c r="AS31">
        <v>1.189478837124383</v>
      </c>
      <c r="AT31">
        <v>9.5500465086195625</v>
      </c>
      <c r="AU31">
        <v>2.755447672943895</v>
      </c>
      <c r="AW31">
        <v>0.44567925029744698</v>
      </c>
      <c r="AY31">
        <f t="shared" si="3"/>
        <v>0.36</v>
      </c>
      <c r="AZ31">
        <f t="shared" si="1"/>
        <v>0.36</v>
      </c>
      <c r="BA31" t="str">
        <f t="shared" si="1"/>
        <v/>
      </c>
      <c r="BB31">
        <f t="shared" si="1"/>
        <v>0.36</v>
      </c>
    </row>
    <row r="32" spans="1:54" x14ac:dyDescent="0.3">
      <c r="A32">
        <v>23</v>
      </c>
      <c r="B32" t="s">
        <v>67</v>
      </c>
      <c r="C32" t="s">
        <v>61</v>
      </c>
      <c r="D32" t="s">
        <v>62</v>
      </c>
      <c r="F32" s="22">
        <f t="shared" si="4"/>
        <v>0</v>
      </c>
      <c r="G32" s="22">
        <f t="shared" si="4"/>
        <v>0</v>
      </c>
      <c r="H32" s="26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2099111.4</v>
      </c>
      <c r="N32">
        <v>2056511.533333333</v>
      </c>
      <c r="O32">
        <v>2061184.466666667</v>
      </c>
      <c r="P32">
        <v>803777.8</v>
      </c>
      <c r="Q32">
        <v>686910.86666666658</v>
      </c>
      <c r="R32">
        <v>504664.2</v>
      </c>
      <c r="S32">
        <v>568963.80000000005</v>
      </c>
      <c r="T32">
        <v>9368981.4000000004</v>
      </c>
      <c r="U32">
        <v>8358073.333333333</v>
      </c>
      <c r="V32">
        <v>423474.2</v>
      </c>
      <c r="W32">
        <v>546780.06666666665</v>
      </c>
      <c r="Y32">
        <v>2.5695916216354822</v>
      </c>
      <c r="Z32">
        <v>2.9556263166479768</v>
      </c>
      <c r="AA32">
        <v>2.9521679110980279</v>
      </c>
      <c r="AB32">
        <v>1.801185054201051</v>
      </c>
      <c r="AC32">
        <v>1.745684168804049</v>
      </c>
      <c r="AD32">
        <v>2.81521793557331</v>
      </c>
      <c r="AE32">
        <v>3.3749162752957398</v>
      </c>
      <c r="AF32">
        <v>5.7033355976920577</v>
      </c>
      <c r="AG32">
        <v>6.5420430604368436</v>
      </c>
      <c r="AH32">
        <v>1.876417665043846</v>
      </c>
      <c r="AI32">
        <v>3.1440919105739651</v>
      </c>
      <c r="AK32">
        <v>2.5695916216354822</v>
      </c>
      <c r="AL32">
        <v>1.0747242259172101</v>
      </c>
      <c r="AM32">
        <v>1.07182855651093</v>
      </c>
      <c r="AN32">
        <v>1.801185054201051</v>
      </c>
      <c r="AO32">
        <v>0.70103475140252469</v>
      </c>
      <c r="AP32">
        <v>2.81521793557331</v>
      </c>
      <c r="AQ32">
        <v>1.164193871462097</v>
      </c>
      <c r="AR32">
        <v>2.9473170824348931</v>
      </c>
      <c r="AS32">
        <v>1.190524806299557</v>
      </c>
      <c r="AT32">
        <v>1.876417665043846</v>
      </c>
      <c r="AU32">
        <v>1.60713951375025</v>
      </c>
      <c r="AW32">
        <v>0.44697886692980932</v>
      </c>
      <c r="AY32">
        <f t="shared" si="3"/>
        <v>0.36</v>
      </c>
      <c r="AZ32" t="str">
        <f t="shared" si="1"/>
        <v/>
      </c>
      <c r="BA32" t="str">
        <f t="shared" si="1"/>
        <v/>
      </c>
      <c r="BB32">
        <f t="shared" si="1"/>
        <v>0.36</v>
      </c>
    </row>
    <row r="33" spans="1:54" x14ac:dyDescent="0.3">
      <c r="A33">
        <v>23</v>
      </c>
      <c r="B33" t="s">
        <v>68</v>
      </c>
      <c r="C33" t="s">
        <v>61</v>
      </c>
      <c r="D33" t="s">
        <v>62</v>
      </c>
      <c r="F33" s="22">
        <f t="shared" si="4"/>
        <v>0</v>
      </c>
      <c r="G33" s="22">
        <f t="shared" si="4"/>
        <v>0</v>
      </c>
      <c r="H33" s="26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5680360.5999999996</v>
      </c>
      <c r="N33">
        <v>3513093.2</v>
      </c>
      <c r="O33">
        <v>3523555.666666667</v>
      </c>
      <c r="P33">
        <v>1320308.2</v>
      </c>
      <c r="Q33">
        <v>733733.8666666667</v>
      </c>
      <c r="R33">
        <v>1295068.2</v>
      </c>
      <c r="S33">
        <v>709043.8</v>
      </c>
      <c r="T33">
        <v>11009054.800000001</v>
      </c>
      <c r="U33">
        <v>8649494.333333334</v>
      </c>
      <c r="V33">
        <v>3473479.8</v>
      </c>
      <c r="W33">
        <v>979484.13333333319</v>
      </c>
      <c r="Y33">
        <v>5.8239289666991683</v>
      </c>
      <c r="Z33">
        <v>4.2013606741869207</v>
      </c>
      <c r="AA33">
        <v>4.1800069631232564</v>
      </c>
      <c r="AB33">
        <v>2.5119526046008098</v>
      </c>
      <c r="AC33">
        <v>1.7106435199986061</v>
      </c>
      <c r="AD33">
        <v>4.0639947863761332</v>
      </c>
      <c r="AE33">
        <v>3.525467562427123</v>
      </c>
      <c r="AF33">
        <v>7.1754274753388021</v>
      </c>
      <c r="AG33">
        <v>6.6390256082483869</v>
      </c>
      <c r="AH33">
        <v>8.7965461886022247</v>
      </c>
      <c r="AI33">
        <v>3.876183345401659</v>
      </c>
      <c r="AK33">
        <v>5.8239289666991683</v>
      </c>
      <c r="AL33">
        <v>1.2980803521815689</v>
      </c>
      <c r="AM33">
        <v>1.294584636002158</v>
      </c>
      <c r="AN33">
        <v>2.5119526046008098</v>
      </c>
      <c r="AO33">
        <v>0.68395994373131541</v>
      </c>
      <c r="AP33">
        <v>4.0639947863761332</v>
      </c>
      <c r="AQ33">
        <v>1.1986185090150689</v>
      </c>
      <c r="AR33">
        <v>3.7091341677587479</v>
      </c>
      <c r="AS33">
        <v>1.159894996508956</v>
      </c>
      <c r="AT33">
        <v>8.7965461886022247</v>
      </c>
      <c r="AU33">
        <v>1.866355301750203</v>
      </c>
      <c r="AW33">
        <v>0.45331659784230088</v>
      </c>
      <c r="AY33">
        <f t="shared" si="3"/>
        <v>-0.33258239999999989</v>
      </c>
      <c r="AZ33" t="str">
        <f t="shared" si="1"/>
        <v/>
      </c>
      <c r="BA33">
        <f t="shared" si="1"/>
        <v>-0.33258239999999989</v>
      </c>
      <c r="BB33" t="str">
        <f t="shared" si="1"/>
        <v/>
      </c>
    </row>
    <row r="34" spans="1:54" x14ac:dyDescent="0.3">
      <c r="A34">
        <v>23</v>
      </c>
      <c r="B34" t="s">
        <v>69</v>
      </c>
      <c r="C34" t="s">
        <v>61</v>
      </c>
      <c r="D34" t="s">
        <v>62</v>
      </c>
      <c r="F34" s="22">
        <f t="shared" si="4"/>
        <v>0</v>
      </c>
      <c r="G34" s="22">
        <f t="shared" si="4"/>
        <v>1</v>
      </c>
      <c r="H34" s="26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5864009.4000000004</v>
      </c>
      <c r="N34">
        <v>2725194.7333333329</v>
      </c>
      <c r="O34">
        <v>2726841.933333334</v>
      </c>
      <c r="P34">
        <v>545023.19999999995</v>
      </c>
      <c r="Q34">
        <v>564684.06666666665</v>
      </c>
      <c r="R34">
        <v>473355.6</v>
      </c>
      <c r="S34">
        <v>541537.4</v>
      </c>
      <c r="T34">
        <v>10998012</v>
      </c>
      <c r="U34">
        <v>8633063.5999999996</v>
      </c>
      <c r="V34">
        <v>69097.600000000006</v>
      </c>
      <c r="W34">
        <v>302608.66666666663</v>
      </c>
      <c r="Y34">
        <v>5.1622902845963834</v>
      </c>
      <c r="Z34">
        <v>3.4064650165382768</v>
      </c>
      <c r="AA34">
        <v>3.4032037939100208</v>
      </c>
      <c r="AB34">
        <v>1.305963536200579</v>
      </c>
      <c r="AC34">
        <v>1.5357583106670061</v>
      </c>
      <c r="AD34">
        <v>2.669286901224404</v>
      </c>
      <c r="AE34">
        <v>3.2444411370592818</v>
      </c>
      <c r="AF34">
        <v>7.1790267657488576</v>
      </c>
      <c r="AG34">
        <v>6.6151539261763288</v>
      </c>
      <c r="AH34">
        <v>0.41402323278598491</v>
      </c>
      <c r="AI34">
        <v>2.0456451514270162</v>
      </c>
      <c r="AK34">
        <v>5.1622902845963834</v>
      </c>
      <c r="AL34">
        <v>1.2041304709389811</v>
      </c>
      <c r="AM34">
        <v>1.2043683719510829</v>
      </c>
      <c r="AN34">
        <v>1.305963536200579</v>
      </c>
      <c r="AO34">
        <v>0.66182749473858471</v>
      </c>
      <c r="AP34">
        <v>2.669286901224404</v>
      </c>
      <c r="AQ34">
        <v>1.16008586108995</v>
      </c>
      <c r="AR34">
        <v>3.6989793295972051</v>
      </c>
      <c r="AS34">
        <v>1.15265741548501</v>
      </c>
      <c r="AT34">
        <v>0.41402323278598491</v>
      </c>
      <c r="AU34">
        <v>1.0961463510834919</v>
      </c>
      <c r="AW34">
        <v>0.44922851088146371</v>
      </c>
      <c r="AY34">
        <f t="shared" si="3"/>
        <v>-0.34824959999999988</v>
      </c>
      <c r="AZ34" t="str">
        <f t="shared" si="1"/>
        <v/>
      </c>
      <c r="BA34">
        <f t="shared" si="1"/>
        <v>-0.34824959999999988</v>
      </c>
      <c r="BB34" t="str">
        <f t="shared" si="1"/>
        <v/>
      </c>
    </row>
    <row r="35" spans="1:54" x14ac:dyDescent="0.3">
      <c r="A35">
        <v>23</v>
      </c>
      <c r="B35" t="s">
        <v>70</v>
      </c>
      <c r="C35" t="s">
        <v>61</v>
      </c>
      <c r="D35" t="s">
        <v>62</v>
      </c>
      <c r="F35" s="22">
        <f t="shared" ref="F35:L50" si="5">F681</f>
        <v>0</v>
      </c>
      <c r="G35" s="22">
        <f t="shared" si="5"/>
        <v>1</v>
      </c>
      <c r="H35" s="26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15769512.800000001</v>
      </c>
      <c r="N35">
        <v>12002144</v>
      </c>
      <c r="O35">
        <v>12175092.4</v>
      </c>
      <c r="P35">
        <v>103159254.2</v>
      </c>
      <c r="Q35">
        <v>20802433.866666671</v>
      </c>
      <c r="R35">
        <v>31828217</v>
      </c>
      <c r="S35">
        <v>12370778.06666667</v>
      </c>
      <c r="T35">
        <v>17041387.399999999</v>
      </c>
      <c r="U35">
        <v>13232325.33333333</v>
      </c>
      <c r="V35">
        <v>179169760</v>
      </c>
      <c r="W35">
        <v>37650324.466666661</v>
      </c>
      <c r="Y35">
        <v>17.194790101330732</v>
      </c>
      <c r="Z35">
        <v>11.40866399854422</v>
      </c>
      <c r="AA35">
        <v>11.447434828865029</v>
      </c>
      <c r="AB35">
        <v>95.088966536000953</v>
      </c>
      <c r="AC35">
        <v>20.34571110501129</v>
      </c>
      <c r="AD35">
        <v>27.010054581379521</v>
      </c>
      <c r="AE35">
        <v>12.689969698401789</v>
      </c>
      <c r="AF35">
        <v>15.25751665425487</v>
      </c>
      <c r="AG35">
        <v>12.42252453944335</v>
      </c>
      <c r="AH35">
        <v>92.29779062592425</v>
      </c>
      <c r="AI35">
        <v>26.435408264119179</v>
      </c>
      <c r="AK35">
        <v>17.194790101330732</v>
      </c>
      <c r="AL35">
        <v>3.7319302492775019</v>
      </c>
      <c r="AM35">
        <v>3.8175682607882968</v>
      </c>
      <c r="AN35">
        <v>95.088966536000953</v>
      </c>
      <c r="AO35">
        <v>6.6024730051372904</v>
      </c>
      <c r="AP35">
        <v>27.010054581379521</v>
      </c>
      <c r="AQ35">
        <v>3.901920407467212</v>
      </c>
      <c r="AR35">
        <v>8.0491913232486691</v>
      </c>
      <c r="AS35">
        <v>1.9613442453555761</v>
      </c>
      <c r="AT35">
        <v>92.29779062592425</v>
      </c>
      <c r="AU35">
        <v>13.12040048943212</v>
      </c>
      <c r="AW35">
        <v>0.44266000936428701</v>
      </c>
      <c r="AY35">
        <f t="shared" si="3"/>
        <v>-0.34824959999999988</v>
      </c>
      <c r="AZ35" t="str">
        <f t="shared" si="1"/>
        <v/>
      </c>
      <c r="BA35">
        <f t="shared" si="1"/>
        <v>-0.34824959999999988</v>
      </c>
      <c r="BB35" t="str">
        <f t="shared" si="1"/>
        <v/>
      </c>
    </row>
    <row r="36" spans="1:54" x14ac:dyDescent="0.3">
      <c r="A36">
        <v>23</v>
      </c>
      <c r="B36" t="s">
        <v>71</v>
      </c>
      <c r="C36" t="s">
        <v>61</v>
      </c>
      <c r="D36" t="s">
        <v>62</v>
      </c>
      <c r="F36" s="22">
        <f t="shared" si="5"/>
        <v>0</v>
      </c>
      <c r="G36" s="22">
        <f t="shared" si="5"/>
        <v>0</v>
      </c>
      <c r="H36" s="26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21536870.600000001</v>
      </c>
      <c r="N36">
        <v>15294071.866666671</v>
      </c>
      <c r="O36">
        <v>15519784.133333329</v>
      </c>
      <c r="P36">
        <v>169332830.40000001</v>
      </c>
      <c r="Q36">
        <v>31375384.533333331</v>
      </c>
      <c r="R36">
        <v>26105176.600000001</v>
      </c>
      <c r="S36">
        <v>13901782.133333329</v>
      </c>
      <c r="T36">
        <v>17051945.199999999</v>
      </c>
      <c r="U36">
        <v>13323492.33333333</v>
      </c>
      <c r="V36">
        <v>256150100.59999999</v>
      </c>
      <c r="W36">
        <v>50222128.466666669</v>
      </c>
      <c r="Y36">
        <v>22.712047570617869</v>
      </c>
      <c r="Z36">
        <v>13.84120271699503</v>
      </c>
      <c r="AA36">
        <v>13.89620820196966</v>
      </c>
      <c r="AB36">
        <v>155.94615834739821</v>
      </c>
      <c r="AC36">
        <v>28.239419169927711</v>
      </c>
      <c r="AD36">
        <v>24.899752878770229</v>
      </c>
      <c r="AE36">
        <v>14.13395738028921</v>
      </c>
      <c r="AF36">
        <v>15.54006906724535</v>
      </c>
      <c r="AG36">
        <v>12.653880989567069</v>
      </c>
      <c r="AH36">
        <v>133.55066595240501</v>
      </c>
      <c r="AI36">
        <v>33.831035714270548</v>
      </c>
      <c r="AK36">
        <v>22.712047570617869</v>
      </c>
      <c r="AL36">
        <v>4.5498043491970748</v>
      </c>
      <c r="AM36">
        <v>4.6621042950389286</v>
      </c>
      <c r="AN36">
        <v>155.94615834739821</v>
      </c>
      <c r="AO36">
        <v>9.5922649851301678</v>
      </c>
      <c r="AP36">
        <v>24.899752878770229</v>
      </c>
      <c r="AQ36">
        <v>4.414433972739304</v>
      </c>
      <c r="AR36">
        <v>8.212405024422333</v>
      </c>
      <c r="AS36">
        <v>2.0339225361278901</v>
      </c>
      <c r="AT36">
        <v>133.55066595240501</v>
      </c>
      <c r="AU36">
        <v>16.722551982353131</v>
      </c>
      <c r="AW36">
        <v>0.4462505558816095</v>
      </c>
      <c r="AY36">
        <f t="shared" si="3"/>
        <v>-0.33258239999999989</v>
      </c>
      <c r="AZ36" t="str">
        <f t="shared" si="1"/>
        <v/>
      </c>
      <c r="BA36">
        <f t="shared" si="1"/>
        <v>-0.33258239999999989</v>
      </c>
      <c r="BB36" t="str">
        <f t="shared" si="1"/>
        <v/>
      </c>
    </row>
    <row r="37" spans="1:54" x14ac:dyDescent="0.3">
      <c r="A37">
        <v>23</v>
      </c>
      <c r="B37" t="s">
        <v>72</v>
      </c>
      <c r="C37" t="s">
        <v>61</v>
      </c>
      <c r="D37" t="s">
        <v>62</v>
      </c>
      <c r="F37" s="22">
        <f t="shared" si="5"/>
        <v>0</v>
      </c>
      <c r="G37" s="22">
        <f t="shared" si="5"/>
        <v>0</v>
      </c>
      <c r="H37" s="26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4065346.6</v>
      </c>
      <c r="N37">
        <v>3082215.8666666672</v>
      </c>
      <c r="O37">
        <v>3089485.666666667</v>
      </c>
      <c r="P37">
        <v>8168286.2000000002</v>
      </c>
      <c r="Q37">
        <v>2083013.666666667</v>
      </c>
      <c r="R37">
        <v>6238711.2000000002</v>
      </c>
      <c r="S37">
        <v>1732925.533333333</v>
      </c>
      <c r="T37">
        <v>10482838.6</v>
      </c>
      <c r="U37">
        <v>9185987.1333333328</v>
      </c>
      <c r="V37">
        <v>42412782.399999999</v>
      </c>
      <c r="W37">
        <v>9785316.8666666653</v>
      </c>
      <c r="Y37">
        <v>5.0855103702284392</v>
      </c>
      <c r="Z37">
        <v>3.9288099474894498</v>
      </c>
      <c r="AA37">
        <v>3.9076912325496478</v>
      </c>
      <c r="AB37">
        <v>9.3133050753996933</v>
      </c>
      <c r="AC37">
        <v>3.354662843132973</v>
      </c>
      <c r="AD37">
        <v>10.17417489360087</v>
      </c>
      <c r="AE37">
        <v>4.6788014427758764</v>
      </c>
      <c r="AF37">
        <v>7.2280341983772818</v>
      </c>
      <c r="AG37">
        <v>7.3842026549546684</v>
      </c>
      <c r="AH37">
        <v>22.788626688392831</v>
      </c>
      <c r="AI37">
        <v>8.8381942563690252</v>
      </c>
      <c r="AK37">
        <v>5.0855103702284392</v>
      </c>
      <c r="AL37">
        <v>1.3611155422714849</v>
      </c>
      <c r="AM37">
        <v>1.3581037723148861</v>
      </c>
      <c r="AN37">
        <v>9.3133050753996933</v>
      </c>
      <c r="AO37">
        <v>1.2200796411964501</v>
      </c>
      <c r="AP37">
        <v>10.17417489360087</v>
      </c>
      <c r="AQ37">
        <v>1.633172217973818</v>
      </c>
      <c r="AR37">
        <v>3.6705769519787279</v>
      </c>
      <c r="AS37">
        <v>1.273046221351251</v>
      </c>
      <c r="AT37">
        <v>22.788626688392831</v>
      </c>
      <c r="AU37">
        <v>3.6193179623844718</v>
      </c>
      <c r="AW37">
        <v>0.44436404638302818</v>
      </c>
      <c r="AY37">
        <f t="shared" si="3"/>
        <v>0.36</v>
      </c>
      <c r="AZ37" t="str">
        <f t="shared" si="1"/>
        <v/>
      </c>
      <c r="BA37" t="str">
        <f t="shared" si="1"/>
        <v/>
      </c>
      <c r="BB37">
        <f t="shared" si="1"/>
        <v>0.36</v>
      </c>
    </row>
    <row r="38" spans="1:54" x14ac:dyDescent="0.3">
      <c r="A38">
        <v>23</v>
      </c>
      <c r="B38" t="s">
        <v>73</v>
      </c>
      <c r="C38" t="s">
        <v>61</v>
      </c>
      <c r="D38" t="s">
        <v>62</v>
      </c>
      <c r="F38" s="22">
        <f t="shared" si="5"/>
        <v>0</v>
      </c>
      <c r="G38" s="22">
        <f t="shared" si="5"/>
        <v>1</v>
      </c>
      <c r="H38" s="26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6558838.5999999996</v>
      </c>
      <c r="N38">
        <v>4320542.1333333338</v>
      </c>
      <c r="O38">
        <v>4346140.333333333</v>
      </c>
      <c r="P38">
        <v>22365690.199999999</v>
      </c>
      <c r="Q38">
        <v>4647710.1333333338</v>
      </c>
      <c r="R38">
        <v>15652067.4</v>
      </c>
      <c r="S38">
        <v>3450792.066666666</v>
      </c>
      <c r="T38">
        <v>10492713.800000001</v>
      </c>
      <c r="U38">
        <v>9235864.1333333347</v>
      </c>
      <c r="V38">
        <v>67799524.599999994</v>
      </c>
      <c r="W38">
        <v>14133016.133333329</v>
      </c>
      <c r="Y38">
        <v>7.5547852949704977</v>
      </c>
      <c r="Z38">
        <v>5.0899654061223076</v>
      </c>
      <c r="AA38">
        <v>5.0440871433820584</v>
      </c>
      <c r="AB38">
        <v>22.659862870199142</v>
      </c>
      <c r="AC38">
        <v>5.8167916659304568</v>
      </c>
      <c r="AD38">
        <v>21.00615847920999</v>
      </c>
      <c r="AE38">
        <v>6.6449806354474266</v>
      </c>
      <c r="AF38">
        <v>7.467776719620451</v>
      </c>
      <c r="AG38">
        <v>7.5778030925430357</v>
      </c>
      <c r="AH38">
        <v>32.828422388015312</v>
      </c>
      <c r="AI38">
        <v>11.33042929757697</v>
      </c>
      <c r="AK38">
        <v>7.5547852949704977</v>
      </c>
      <c r="AL38">
        <v>1.6069967237456391</v>
      </c>
      <c r="AM38">
        <v>1.6118158852371081</v>
      </c>
      <c r="AN38">
        <v>22.659862870199142</v>
      </c>
      <c r="AO38">
        <v>2.225755879801</v>
      </c>
      <c r="AP38">
        <v>21.00615847920999</v>
      </c>
      <c r="AQ38">
        <v>2.351755497884005</v>
      </c>
      <c r="AR38">
        <v>3.7869482101872558</v>
      </c>
      <c r="AS38">
        <v>1.306954782875255</v>
      </c>
      <c r="AT38">
        <v>32.828422388015312</v>
      </c>
      <c r="AU38">
        <v>4.9916764462366698</v>
      </c>
      <c r="AW38">
        <v>0.45061623509973292</v>
      </c>
      <c r="AY38">
        <f t="shared" si="3"/>
        <v>0.36</v>
      </c>
      <c r="AZ38">
        <f t="shared" si="1"/>
        <v>0.36</v>
      </c>
      <c r="BA38" t="str">
        <f t="shared" si="1"/>
        <v/>
      </c>
      <c r="BB38">
        <f t="shared" si="1"/>
        <v>0.36</v>
      </c>
    </row>
    <row r="39" spans="1:54" x14ac:dyDescent="0.3">
      <c r="A39">
        <v>23</v>
      </c>
      <c r="B39" t="s">
        <v>74</v>
      </c>
      <c r="C39" t="s">
        <v>61</v>
      </c>
      <c r="D39" t="s">
        <v>62</v>
      </c>
      <c r="F39" s="22">
        <f t="shared" si="5"/>
        <v>0</v>
      </c>
      <c r="G39" s="22">
        <f t="shared" si="5"/>
        <v>0</v>
      </c>
      <c r="H39" s="26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4111741.8</v>
      </c>
      <c r="N39">
        <v>4179204.7333333329</v>
      </c>
      <c r="O39">
        <v>4190389.2666666671</v>
      </c>
      <c r="P39">
        <v>19500779.600000001</v>
      </c>
      <c r="Q39">
        <v>6671983.2666666666</v>
      </c>
      <c r="R39">
        <v>14637891.800000001</v>
      </c>
      <c r="S39">
        <v>4950951.8666666662</v>
      </c>
      <c r="T39">
        <v>12381117</v>
      </c>
      <c r="U39">
        <v>9864028.5999999996</v>
      </c>
      <c r="V39">
        <v>19338977.800000001</v>
      </c>
      <c r="W39">
        <v>8260210.333333333</v>
      </c>
      <c r="Y39">
        <v>5.0187519876286384</v>
      </c>
      <c r="Z39">
        <v>5.1402699044905606</v>
      </c>
      <c r="AA39">
        <v>5.1343464359330628</v>
      </c>
      <c r="AB39">
        <v>17.860689296599599</v>
      </c>
      <c r="AC39">
        <v>7.0240469107287939</v>
      </c>
      <c r="AD39">
        <v>18.98457505041733</v>
      </c>
      <c r="AE39">
        <v>8.6958578510054707</v>
      </c>
      <c r="AF39">
        <v>9.5027307462412871</v>
      </c>
      <c r="AG39">
        <v>8.4513091444969177</v>
      </c>
      <c r="AH39">
        <v>14.793543449230491</v>
      </c>
      <c r="AI39">
        <v>8.4670378530398018</v>
      </c>
      <c r="AK39">
        <v>5.0187519876286384</v>
      </c>
      <c r="AL39">
        <v>1.6866343807429081</v>
      </c>
      <c r="AM39">
        <v>1.6901706993114201</v>
      </c>
      <c r="AN39">
        <v>17.860689296599599</v>
      </c>
      <c r="AO39">
        <v>2.3571082819980802</v>
      </c>
      <c r="AP39">
        <v>18.98457505041733</v>
      </c>
      <c r="AQ39">
        <v>2.9040466379839929</v>
      </c>
      <c r="AR39">
        <v>4.8794423984363684</v>
      </c>
      <c r="AS39">
        <v>1.4187307263258839</v>
      </c>
      <c r="AT39">
        <v>14.793543449230491</v>
      </c>
      <c r="AU39">
        <v>3.7519370611601821</v>
      </c>
      <c r="AW39">
        <v>0.44690415786268811</v>
      </c>
      <c r="AY39">
        <f t="shared" si="3"/>
        <v>0.36</v>
      </c>
      <c r="AZ39" t="str">
        <f t="shared" si="1"/>
        <v/>
      </c>
      <c r="BA39" t="str">
        <f t="shared" si="1"/>
        <v/>
      </c>
      <c r="BB39">
        <f t="shared" si="1"/>
        <v>0.36</v>
      </c>
    </row>
    <row r="40" spans="1:54" x14ac:dyDescent="0.3">
      <c r="A40">
        <v>23</v>
      </c>
      <c r="B40" t="s">
        <v>75</v>
      </c>
      <c r="C40" t="s">
        <v>61</v>
      </c>
      <c r="D40" t="s">
        <v>62</v>
      </c>
      <c r="F40" s="22">
        <f t="shared" si="5"/>
        <v>0</v>
      </c>
      <c r="G40" s="22">
        <f t="shared" si="5"/>
        <v>1</v>
      </c>
      <c r="H40" s="26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5808719.7999999998</v>
      </c>
      <c r="N40">
        <v>4658968.9333333327</v>
      </c>
      <c r="O40">
        <v>4684178.5333333332</v>
      </c>
      <c r="P40">
        <v>25273141.199999999</v>
      </c>
      <c r="Q40">
        <v>8465254.7333333343</v>
      </c>
      <c r="R40">
        <v>16713291</v>
      </c>
      <c r="S40">
        <v>6203860.9333333336</v>
      </c>
      <c r="T40">
        <v>12380027.199999999</v>
      </c>
      <c r="U40">
        <v>9869751.8000000007</v>
      </c>
      <c r="V40">
        <v>24067388.800000001</v>
      </c>
      <c r="W40">
        <v>9501473.4000000004</v>
      </c>
      <c r="Y40">
        <v>6.619802342820913</v>
      </c>
      <c r="Z40">
        <v>5.589995269384235</v>
      </c>
      <c r="AA40">
        <v>5.595074885617942</v>
      </c>
      <c r="AB40">
        <v>21.41656098480162</v>
      </c>
      <c r="AC40">
        <v>8.3049064686599507</v>
      </c>
      <c r="AD40">
        <v>21.291516598360609</v>
      </c>
      <c r="AE40">
        <v>9.9618130196817223</v>
      </c>
      <c r="AF40">
        <v>9.5859070110600442</v>
      </c>
      <c r="AG40">
        <v>8.4087352629130088</v>
      </c>
      <c r="AH40">
        <v>16.476873779110608</v>
      </c>
      <c r="AI40">
        <v>9.3628033927020944</v>
      </c>
      <c r="AK40">
        <v>6.619802342820913</v>
      </c>
      <c r="AL40">
        <v>1.687464461755007</v>
      </c>
      <c r="AM40">
        <v>1.7021099766561141</v>
      </c>
      <c r="AN40">
        <v>21.41656098480162</v>
      </c>
      <c r="AO40">
        <v>2.8277935888007049</v>
      </c>
      <c r="AP40">
        <v>21.291516598360609</v>
      </c>
      <c r="AQ40">
        <v>3.3346457141141088</v>
      </c>
      <c r="AR40">
        <v>4.9094164849258961</v>
      </c>
      <c r="AS40">
        <v>1.4160833700560029</v>
      </c>
      <c r="AT40">
        <v>16.476873779110608</v>
      </c>
      <c r="AU40">
        <v>4.2517462097418814</v>
      </c>
      <c r="AW40">
        <v>0.45232433855223159</v>
      </c>
      <c r="AY40">
        <f t="shared" si="3"/>
        <v>0.36</v>
      </c>
      <c r="AZ40" t="str">
        <f t="shared" si="1"/>
        <v/>
      </c>
      <c r="BA40" t="str">
        <f t="shared" si="1"/>
        <v/>
      </c>
      <c r="BB40">
        <f t="shared" si="1"/>
        <v>0.36</v>
      </c>
    </row>
    <row r="41" spans="1:54" x14ac:dyDescent="0.3">
      <c r="A41">
        <v>23</v>
      </c>
      <c r="B41" t="s">
        <v>76</v>
      </c>
      <c r="C41" t="s">
        <v>61</v>
      </c>
      <c r="D41" t="s">
        <v>62</v>
      </c>
      <c r="F41" s="22">
        <f t="shared" si="5"/>
        <v>0</v>
      </c>
      <c r="G41" s="22">
        <f t="shared" si="5"/>
        <v>1</v>
      </c>
      <c r="H41" s="26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1247414.2</v>
      </c>
      <c r="N41">
        <v>1349057.466666667</v>
      </c>
      <c r="O41">
        <v>1349498.333333333</v>
      </c>
      <c r="P41">
        <v>621026.6</v>
      </c>
      <c r="Q41">
        <v>584096.2666666666</v>
      </c>
      <c r="R41">
        <v>608656.80000000005</v>
      </c>
      <c r="S41">
        <v>562071.8666666667</v>
      </c>
      <c r="T41">
        <v>7885960.2000000002</v>
      </c>
      <c r="U41">
        <v>7287336.8666666672</v>
      </c>
      <c r="V41">
        <v>89137.8</v>
      </c>
      <c r="W41">
        <v>191277.93333333329</v>
      </c>
      <c r="Y41">
        <v>1.763935085386038</v>
      </c>
      <c r="Z41">
        <v>2.3081617825354139</v>
      </c>
      <c r="AA41">
        <v>2.298917219461873</v>
      </c>
      <c r="AB41">
        <v>1.174463070195634</v>
      </c>
      <c r="AC41">
        <v>1.46990155413417</v>
      </c>
      <c r="AD41">
        <v>2.8376485181506719</v>
      </c>
      <c r="AE41">
        <v>3.1904503170866518</v>
      </c>
      <c r="AF41">
        <v>4.189404966915026</v>
      </c>
      <c r="AG41">
        <v>5.2270303706638517</v>
      </c>
      <c r="AH41">
        <v>0.36451187506318089</v>
      </c>
      <c r="AI41">
        <v>1.4194343893478309</v>
      </c>
      <c r="AK41">
        <v>1.763935085386038</v>
      </c>
      <c r="AL41">
        <v>0.95803057403924563</v>
      </c>
      <c r="AM41">
        <v>0.95542289200238883</v>
      </c>
      <c r="AN41">
        <v>1.174463070195634</v>
      </c>
      <c r="AO41">
        <v>0.66495497433449302</v>
      </c>
      <c r="AP41">
        <v>2.8376485181506719</v>
      </c>
      <c r="AQ41">
        <v>1.156797303492203</v>
      </c>
      <c r="AR41">
        <v>2.2502745253499601</v>
      </c>
      <c r="AS41">
        <v>1.0237791614606979</v>
      </c>
      <c r="AT41">
        <v>0.36451187506318089</v>
      </c>
      <c r="AU41">
        <v>0.8343104899240037</v>
      </c>
      <c r="AW41">
        <v>0.451979084375004</v>
      </c>
      <c r="AY41">
        <f t="shared" si="3"/>
        <v>-0.37175039999999998</v>
      </c>
      <c r="AZ41" t="str">
        <f t="shared" si="1"/>
        <v/>
      </c>
      <c r="BA41">
        <f t="shared" si="1"/>
        <v>-0.37175039999999998</v>
      </c>
      <c r="BB41" t="str">
        <f t="shared" si="1"/>
        <v/>
      </c>
    </row>
    <row r="42" spans="1:54" x14ac:dyDescent="0.3">
      <c r="A42">
        <v>23</v>
      </c>
      <c r="B42" t="s">
        <v>77</v>
      </c>
      <c r="C42" t="s">
        <v>61</v>
      </c>
      <c r="D42" t="s">
        <v>62</v>
      </c>
      <c r="F42" s="22">
        <f t="shared" si="5"/>
        <v>0</v>
      </c>
      <c r="G42" s="22">
        <f t="shared" si="5"/>
        <v>0</v>
      </c>
      <c r="H42" s="26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1142105</v>
      </c>
      <c r="N42">
        <v>1573174.8666666669</v>
      </c>
      <c r="O42">
        <v>1576239.333333333</v>
      </c>
      <c r="P42">
        <v>478974.2</v>
      </c>
      <c r="Q42">
        <v>578813.4</v>
      </c>
      <c r="R42">
        <v>467054.6</v>
      </c>
      <c r="S42">
        <v>557954.7333333334</v>
      </c>
      <c r="T42">
        <v>7880562.4000000004</v>
      </c>
      <c r="U42">
        <v>7302004.5333333332</v>
      </c>
      <c r="V42">
        <v>76774.2</v>
      </c>
      <c r="W42">
        <v>285124.53333333333</v>
      </c>
      <c r="Y42">
        <v>1.596251128381118</v>
      </c>
      <c r="Z42">
        <v>2.437745567426707</v>
      </c>
      <c r="AA42">
        <v>2.4245359319106981</v>
      </c>
      <c r="AB42">
        <v>1.0500382194004489</v>
      </c>
      <c r="AC42">
        <v>1.464162516792809</v>
      </c>
      <c r="AD42">
        <v>2.649061609245837</v>
      </c>
      <c r="AE42">
        <v>3.1568546650776019</v>
      </c>
      <c r="AF42">
        <v>4.0840404607355598</v>
      </c>
      <c r="AG42">
        <v>5.1143070139766973</v>
      </c>
      <c r="AH42">
        <v>0.41776839056983589</v>
      </c>
      <c r="AI42">
        <v>2.035074628796429</v>
      </c>
      <c r="AK42">
        <v>1.596251128381118</v>
      </c>
      <c r="AL42">
        <v>0.84602370789895454</v>
      </c>
      <c r="AM42">
        <v>0.84565717262836804</v>
      </c>
      <c r="AN42">
        <v>1.0500382194004489</v>
      </c>
      <c r="AO42">
        <v>0.63042054512964874</v>
      </c>
      <c r="AP42">
        <v>2.649061609245837</v>
      </c>
      <c r="AQ42">
        <v>1.1111197875812651</v>
      </c>
      <c r="AR42">
        <v>2.2085872520692651</v>
      </c>
      <c r="AS42">
        <v>1.0022023348448179</v>
      </c>
      <c r="AT42">
        <v>0.41776839056983589</v>
      </c>
      <c r="AU42">
        <v>1.0068864023312929</v>
      </c>
      <c r="AW42">
        <v>0.44736387167746833</v>
      </c>
      <c r="AY42">
        <f t="shared" si="3"/>
        <v>-0.38741759999999997</v>
      </c>
      <c r="AZ42" t="str">
        <f t="shared" si="1"/>
        <v/>
      </c>
      <c r="BA42">
        <f t="shared" si="1"/>
        <v>-0.38741759999999997</v>
      </c>
      <c r="BB42" t="str">
        <f t="shared" si="1"/>
        <v/>
      </c>
    </row>
    <row r="43" spans="1:54" x14ac:dyDescent="0.3">
      <c r="A43">
        <v>24</v>
      </c>
      <c r="B43" t="s">
        <v>78</v>
      </c>
      <c r="C43" t="s">
        <v>79</v>
      </c>
      <c r="D43" t="s">
        <v>80</v>
      </c>
      <c r="F43" s="22">
        <f t="shared" si="5"/>
        <v>0</v>
      </c>
      <c r="G43" s="22">
        <f t="shared" si="5"/>
        <v>0</v>
      </c>
      <c r="H43" s="26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2757822.8</v>
      </c>
      <c r="N43">
        <v>1458281</v>
      </c>
      <c r="O43">
        <v>1470074.4</v>
      </c>
      <c r="P43">
        <v>5218726</v>
      </c>
      <c r="Q43">
        <v>948538</v>
      </c>
      <c r="R43">
        <v>3203209.6</v>
      </c>
      <c r="S43">
        <v>751553.4</v>
      </c>
      <c r="T43">
        <v>7201776.4000000004</v>
      </c>
      <c r="U43">
        <v>6495609.7999999998</v>
      </c>
      <c r="V43">
        <v>18921811.399999999</v>
      </c>
      <c r="W43">
        <v>1455050.4</v>
      </c>
      <c r="Y43">
        <v>4.4128743815701457</v>
      </c>
      <c r="Z43">
        <v>2.1899291538167751</v>
      </c>
      <c r="AA43">
        <v>2.198299370426684</v>
      </c>
      <c r="AB43">
        <v>7.5022983022034166</v>
      </c>
      <c r="AC43">
        <v>2.062860963999992</v>
      </c>
      <c r="AD43">
        <v>3.834290187805891</v>
      </c>
      <c r="AE43">
        <v>1.4184232681058351</v>
      </c>
      <c r="AF43">
        <v>2.952330464264378</v>
      </c>
      <c r="AG43">
        <v>3.6198833017610008</v>
      </c>
      <c r="AH43">
        <v>14.261542307771739</v>
      </c>
      <c r="AI43">
        <v>3.8483447547536338</v>
      </c>
      <c r="AK43">
        <v>4.4128743815701457</v>
      </c>
      <c r="AL43">
        <v>0.67596093663014467</v>
      </c>
      <c r="AM43">
        <v>0.66859538010321562</v>
      </c>
      <c r="AN43">
        <v>7.5022983022034166</v>
      </c>
      <c r="AO43">
        <v>0.59250097900221588</v>
      </c>
      <c r="AP43">
        <v>3.834290187805891</v>
      </c>
      <c r="AQ43">
        <v>0.5645766911562532</v>
      </c>
      <c r="AR43">
        <v>1.533377360645682</v>
      </c>
      <c r="AS43">
        <v>0.57054697289131584</v>
      </c>
      <c r="AT43">
        <v>14.261542307771739</v>
      </c>
      <c r="AU43">
        <v>1.563857801817357</v>
      </c>
      <c r="AW43">
        <v>0.28683533440344028</v>
      </c>
      <c r="AY43">
        <f t="shared" si="3"/>
        <v>2.4191999999999998E-3</v>
      </c>
      <c r="AZ43">
        <f t="shared" si="1"/>
        <v>2.4191999999999998E-3</v>
      </c>
      <c r="BA43" t="str">
        <f t="shared" si="1"/>
        <v/>
      </c>
      <c r="BB43">
        <f t="shared" si="1"/>
        <v>2.4191999999999998E-3</v>
      </c>
    </row>
    <row r="44" spans="1:54" x14ac:dyDescent="0.3">
      <c r="A44">
        <v>24</v>
      </c>
      <c r="B44" t="s">
        <v>81</v>
      </c>
      <c r="C44" t="s">
        <v>79</v>
      </c>
      <c r="D44" t="s">
        <v>80</v>
      </c>
      <c r="F44" s="22">
        <f t="shared" si="5"/>
        <v>0</v>
      </c>
      <c r="G44" s="22">
        <f t="shared" si="5"/>
        <v>1</v>
      </c>
      <c r="H44" s="26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10782642.6</v>
      </c>
      <c r="N44">
        <v>8994822.1999999993</v>
      </c>
      <c r="O44">
        <v>9105955.8000000007</v>
      </c>
      <c r="P44">
        <v>15055089</v>
      </c>
      <c r="Q44">
        <v>6346021.7999999998</v>
      </c>
      <c r="R44">
        <v>32186645.800000001</v>
      </c>
      <c r="S44">
        <v>12243629.6</v>
      </c>
      <c r="T44">
        <v>15576330</v>
      </c>
      <c r="U44">
        <v>10994584</v>
      </c>
      <c r="V44">
        <v>44023434</v>
      </c>
      <c r="W44">
        <v>18510031.399999999</v>
      </c>
      <c r="Y44">
        <v>10.36951866326854</v>
      </c>
      <c r="Z44">
        <v>7.6730339184869081</v>
      </c>
      <c r="AA44">
        <v>7.6309847513679419</v>
      </c>
      <c r="AB44">
        <v>13.072221936399</v>
      </c>
      <c r="AC44">
        <v>5.1974629328062294</v>
      </c>
      <c r="AD44">
        <v>24.673854977311571</v>
      </c>
      <c r="AE44">
        <v>10.479929387709131</v>
      </c>
      <c r="AF44">
        <v>9.9550841160584245</v>
      </c>
      <c r="AG44">
        <v>7.4077285253442824</v>
      </c>
      <c r="AH44">
        <v>21.761753494618461</v>
      </c>
      <c r="AI44">
        <v>12.687565913749861</v>
      </c>
      <c r="AK44">
        <v>10.36951866326854</v>
      </c>
      <c r="AL44">
        <v>1.7580479558557269</v>
      </c>
      <c r="AM44">
        <v>1.798660012427717</v>
      </c>
      <c r="AN44">
        <v>13.072221936399</v>
      </c>
      <c r="AO44">
        <v>1.3639734074007721</v>
      </c>
      <c r="AP44">
        <v>24.673854977311571</v>
      </c>
      <c r="AQ44">
        <v>2.5824608444236219</v>
      </c>
      <c r="AR44">
        <v>5.4181118194479492</v>
      </c>
      <c r="AS44">
        <v>1.0206480240449309</v>
      </c>
      <c r="AT44">
        <v>21.761753494618461</v>
      </c>
      <c r="AU44">
        <v>5.4503096454311164</v>
      </c>
      <c r="AW44">
        <v>0.27670862539671359</v>
      </c>
      <c r="AY44">
        <f t="shared" si="3"/>
        <v>-0.17567999999999989</v>
      </c>
      <c r="AZ44" t="str">
        <f t="shared" si="1"/>
        <v/>
      </c>
      <c r="BA44">
        <f t="shared" si="1"/>
        <v>-0.17567999999999989</v>
      </c>
      <c r="BB44" t="str">
        <f t="shared" si="1"/>
        <v/>
      </c>
    </row>
    <row r="45" spans="1:54" x14ac:dyDescent="0.3">
      <c r="A45">
        <v>24</v>
      </c>
      <c r="B45" t="s">
        <v>82</v>
      </c>
      <c r="C45" t="s">
        <v>79</v>
      </c>
      <c r="D45" t="s">
        <v>80</v>
      </c>
      <c r="F45" s="22">
        <f t="shared" si="5"/>
        <v>0</v>
      </c>
      <c r="G45" s="22">
        <f t="shared" si="5"/>
        <v>1</v>
      </c>
      <c r="H45" s="26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5013891.8</v>
      </c>
      <c r="N45">
        <v>3481291.4</v>
      </c>
      <c r="O45">
        <v>3496696</v>
      </c>
      <c r="P45">
        <v>11715872.4</v>
      </c>
      <c r="Q45">
        <v>2731823.6</v>
      </c>
      <c r="R45">
        <v>10145437</v>
      </c>
      <c r="S45">
        <v>3012248.2</v>
      </c>
      <c r="T45">
        <v>15341228.199999999</v>
      </c>
      <c r="U45">
        <v>10812266.199999999</v>
      </c>
      <c r="V45">
        <v>33737238</v>
      </c>
      <c r="W45">
        <v>9950676.4000000004</v>
      </c>
      <c r="Y45">
        <v>5.7166227636393163</v>
      </c>
      <c r="Z45">
        <v>3.6344599660485981</v>
      </c>
      <c r="AA45">
        <v>3.55290949032642</v>
      </c>
      <c r="AB45">
        <v>7.1105299768008994</v>
      </c>
      <c r="AC45">
        <v>3.173552174825454</v>
      </c>
      <c r="AD45">
        <v>8.421477460954339</v>
      </c>
      <c r="AE45">
        <v>3.3857944314833728</v>
      </c>
      <c r="AF45">
        <v>9.7318485593423247</v>
      </c>
      <c r="AG45">
        <v>7.3059359926264733</v>
      </c>
      <c r="AH45">
        <v>17.43644061316736</v>
      </c>
      <c r="AI45">
        <v>7.5148418820928784</v>
      </c>
      <c r="AK45">
        <v>5.7166227636393163</v>
      </c>
      <c r="AL45">
        <v>1.0168106591794639</v>
      </c>
      <c r="AM45">
        <v>1.001830044621602</v>
      </c>
      <c r="AN45">
        <v>7.1105299768008994</v>
      </c>
      <c r="AO45">
        <v>0.97605950020370069</v>
      </c>
      <c r="AP45">
        <v>8.421477460954339</v>
      </c>
      <c r="AQ45">
        <v>0.91738028107210989</v>
      </c>
      <c r="AR45">
        <v>5.2488038019277159</v>
      </c>
      <c r="AS45">
        <v>0.96044340250082316</v>
      </c>
      <c r="AT45">
        <v>17.43644061316736</v>
      </c>
      <c r="AU45">
        <v>2.5696659499779342</v>
      </c>
      <c r="AW45">
        <v>0.28019675454124798</v>
      </c>
      <c r="AY45">
        <f t="shared" si="3"/>
        <v>0.16646399999999989</v>
      </c>
      <c r="AZ45" t="str">
        <f t="shared" si="1"/>
        <v/>
      </c>
      <c r="BA45" t="str">
        <f t="shared" si="1"/>
        <v/>
      </c>
      <c r="BB45">
        <f t="shared" si="1"/>
        <v>0.16646399999999989</v>
      </c>
    </row>
    <row r="46" spans="1:54" x14ac:dyDescent="0.3">
      <c r="A46">
        <v>24</v>
      </c>
      <c r="B46" t="s">
        <v>83</v>
      </c>
      <c r="C46" t="s">
        <v>79</v>
      </c>
      <c r="D46" t="s">
        <v>80</v>
      </c>
      <c r="F46" s="22">
        <f t="shared" si="5"/>
        <v>0</v>
      </c>
      <c r="G46" s="22">
        <f t="shared" si="5"/>
        <v>0</v>
      </c>
      <c r="H46" s="26">
        <f t="shared" si="5"/>
        <v>0</v>
      </c>
      <c r="I46">
        <f t="shared" si="5"/>
        <v>0</v>
      </c>
      <c r="J46">
        <f t="shared" si="5"/>
        <v>1</v>
      </c>
      <c r="K46">
        <f t="shared" si="5"/>
        <v>3</v>
      </c>
      <c r="L46">
        <f t="shared" si="5"/>
        <v>0</v>
      </c>
      <c r="M46">
        <v>778863.6</v>
      </c>
      <c r="N46">
        <v>2152374.2000000002</v>
      </c>
      <c r="O46">
        <v>2155863</v>
      </c>
      <c r="P46">
        <v>617923.19999999995</v>
      </c>
      <c r="Q46">
        <v>836025.6</v>
      </c>
      <c r="R46">
        <v>240165.4</v>
      </c>
      <c r="S46">
        <v>936538</v>
      </c>
      <c r="T46">
        <v>7459355</v>
      </c>
      <c r="U46">
        <v>6655109</v>
      </c>
      <c r="V46">
        <v>1218451.3999999999</v>
      </c>
      <c r="W46">
        <v>2703216.4</v>
      </c>
      <c r="Y46">
        <v>1.8019259412307289</v>
      </c>
      <c r="Z46">
        <v>2.765001874556765</v>
      </c>
      <c r="AA46">
        <v>2.7004516525194049</v>
      </c>
      <c r="AB46">
        <v>1.6798413420008731</v>
      </c>
      <c r="AC46">
        <v>1.8558752777898919</v>
      </c>
      <c r="AD46">
        <v>0.56685654423199594</v>
      </c>
      <c r="AE46">
        <v>1.8466367555782199</v>
      </c>
      <c r="AF46">
        <v>3.321495732106269</v>
      </c>
      <c r="AG46">
        <v>3.8805469734128559</v>
      </c>
      <c r="AH46">
        <v>4.1282666211947801</v>
      </c>
      <c r="AI46">
        <v>4.8117702756542711</v>
      </c>
      <c r="AK46">
        <v>1.8019259412307289</v>
      </c>
      <c r="AL46">
        <v>0.84184358436614271</v>
      </c>
      <c r="AM46">
        <v>0.82205833843909204</v>
      </c>
      <c r="AN46">
        <v>1.6798413420008731</v>
      </c>
      <c r="AO46">
        <v>0.5876940187969012</v>
      </c>
      <c r="AP46">
        <v>0.56685654423199594</v>
      </c>
      <c r="AQ46">
        <v>0.71081589236855502</v>
      </c>
      <c r="AR46">
        <v>1.7384359047282489</v>
      </c>
      <c r="AS46">
        <v>0.62036204184405508</v>
      </c>
      <c r="AT46">
        <v>4.1282666211947801</v>
      </c>
      <c r="AU46">
        <v>1.7953374068252741</v>
      </c>
      <c r="AW46">
        <v>0.29446628196164959</v>
      </c>
      <c r="AY46">
        <f t="shared" si="3"/>
        <v>6.7968000000000004E-3</v>
      </c>
      <c r="AZ46" t="str">
        <f t="shared" si="1"/>
        <v/>
      </c>
      <c r="BA46" t="str">
        <f t="shared" si="1"/>
        <v/>
      </c>
      <c r="BB46">
        <f t="shared" si="1"/>
        <v>6.7968000000000004E-3</v>
      </c>
    </row>
    <row r="47" spans="1:54" x14ac:dyDescent="0.3">
      <c r="A47">
        <v>24</v>
      </c>
      <c r="B47" t="s">
        <v>84</v>
      </c>
      <c r="C47" t="s">
        <v>79</v>
      </c>
      <c r="D47" t="s">
        <v>80</v>
      </c>
      <c r="F47" s="22">
        <f t="shared" si="5"/>
        <v>0</v>
      </c>
      <c r="G47" s="22">
        <f t="shared" si="5"/>
        <v>1</v>
      </c>
      <c r="H47" s="26">
        <f t="shared" si="5"/>
        <v>0</v>
      </c>
      <c r="I47">
        <f t="shared" si="5"/>
        <v>0</v>
      </c>
      <c r="J47">
        <f t="shared" si="5"/>
        <v>1</v>
      </c>
      <c r="K47">
        <f t="shared" si="5"/>
        <v>3</v>
      </c>
      <c r="L47">
        <f t="shared" si="5"/>
        <v>0</v>
      </c>
      <c r="M47">
        <v>613398</v>
      </c>
      <c r="N47">
        <v>2306051.6</v>
      </c>
      <c r="O47">
        <v>2310529.2000000002</v>
      </c>
      <c r="P47">
        <v>475968.8</v>
      </c>
      <c r="Q47">
        <v>1793216.8</v>
      </c>
      <c r="R47">
        <v>161309.20000000001</v>
      </c>
      <c r="S47">
        <v>937831.8</v>
      </c>
      <c r="T47">
        <v>7182413.5999999996</v>
      </c>
      <c r="U47">
        <v>6467685</v>
      </c>
      <c r="V47">
        <v>736314.4</v>
      </c>
      <c r="W47">
        <v>6150987.5999999996</v>
      </c>
      <c r="Y47">
        <v>1.488206905219704</v>
      </c>
      <c r="Z47">
        <v>2.885126754594967</v>
      </c>
      <c r="AA47">
        <v>2.8607032451778651</v>
      </c>
      <c r="AB47">
        <v>1.5966923698026221</v>
      </c>
      <c r="AC47">
        <v>2.9829106221877741</v>
      </c>
      <c r="AD47">
        <v>0.42469793679192658</v>
      </c>
      <c r="AE47">
        <v>1.729588857665658</v>
      </c>
      <c r="AF47">
        <v>2.9091920749749991</v>
      </c>
      <c r="AG47">
        <v>3.5628200209233909</v>
      </c>
      <c r="AH47">
        <v>3.149202609388158</v>
      </c>
      <c r="AI47">
        <v>6.0251330423168836</v>
      </c>
      <c r="AK47">
        <v>1.488206905219704</v>
      </c>
      <c r="AL47">
        <v>0.84209267138503496</v>
      </c>
      <c r="AM47">
        <v>0.83401358127593994</v>
      </c>
      <c r="AN47">
        <v>1.5966923698026221</v>
      </c>
      <c r="AO47">
        <v>0.92866838939662555</v>
      </c>
      <c r="AP47">
        <v>0.42469793679192658</v>
      </c>
      <c r="AQ47">
        <v>0.56141108921729033</v>
      </c>
      <c r="AR47">
        <v>1.508913776325062</v>
      </c>
      <c r="AS47">
        <v>0.55982211893424394</v>
      </c>
      <c r="AT47">
        <v>3.149202609388158</v>
      </c>
      <c r="AU47">
        <v>2.0669372136238962</v>
      </c>
      <c r="AW47">
        <v>0.27164965663105239</v>
      </c>
      <c r="AY47">
        <f t="shared" si="3"/>
        <v>6.7968000000000004E-3</v>
      </c>
      <c r="AZ47" t="str">
        <f t="shared" si="1"/>
        <v/>
      </c>
      <c r="BA47" t="str">
        <f t="shared" si="1"/>
        <v/>
      </c>
      <c r="BB47">
        <f t="shared" si="1"/>
        <v>6.7968000000000004E-3</v>
      </c>
    </row>
    <row r="48" spans="1:54" x14ac:dyDescent="0.3">
      <c r="A48">
        <v>24</v>
      </c>
      <c r="B48" t="s">
        <v>85</v>
      </c>
      <c r="C48" t="s">
        <v>79</v>
      </c>
      <c r="D48" t="s">
        <v>80</v>
      </c>
      <c r="F48" s="22">
        <f t="shared" si="5"/>
        <v>0</v>
      </c>
      <c r="G48" s="22">
        <f t="shared" si="5"/>
        <v>0</v>
      </c>
      <c r="H48" s="26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4295584</v>
      </c>
      <c r="N48">
        <v>3598307.4</v>
      </c>
      <c r="O48">
        <v>3628180.8</v>
      </c>
      <c r="P48">
        <v>21417326</v>
      </c>
      <c r="Q48">
        <v>1483834.6</v>
      </c>
      <c r="R48">
        <v>9806926.8000000007</v>
      </c>
      <c r="S48">
        <v>2488919.6</v>
      </c>
      <c r="T48">
        <v>15533113.6</v>
      </c>
      <c r="U48">
        <v>10913594.800000001</v>
      </c>
      <c r="V48">
        <v>20980250.800000001</v>
      </c>
      <c r="W48">
        <v>7119786</v>
      </c>
      <c r="Y48">
        <v>4.8701462162658569</v>
      </c>
      <c r="Z48">
        <v>3.634630419500172</v>
      </c>
      <c r="AA48">
        <v>3.6649033270310611</v>
      </c>
      <c r="AB48">
        <v>9.3373373633978183</v>
      </c>
      <c r="AC48">
        <v>2.3979419401992339</v>
      </c>
      <c r="AD48">
        <v>7.3517103586345911</v>
      </c>
      <c r="AE48">
        <v>3.435174940153956</v>
      </c>
      <c r="AF48">
        <v>9.9276031130459153</v>
      </c>
      <c r="AG48">
        <v>7.3641438482794914</v>
      </c>
      <c r="AH48">
        <v>12.3940432540141</v>
      </c>
      <c r="AI48">
        <v>6.4152145589236174</v>
      </c>
      <c r="AK48">
        <v>4.8701462162658569</v>
      </c>
      <c r="AL48">
        <v>1.0287973654456439</v>
      </c>
      <c r="AM48">
        <v>1.026767139928416</v>
      </c>
      <c r="AN48">
        <v>9.3373373633978183</v>
      </c>
      <c r="AO48">
        <v>0.68428680999786595</v>
      </c>
      <c r="AP48">
        <v>7.3517103586345911</v>
      </c>
      <c r="AQ48">
        <v>1.013535060174763</v>
      </c>
      <c r="AR48">
        <v>5.3671562734525651</v>
      </c>
      <c r="AS48">
        <v>1.006395477289334</v>
      </c>
      <c r="AT48">
        <v>12.3940432540141</v>
      </c>
      <c r="AU48">
        <v>2.37679390818812</v>
      </c>
      <c r="AW48">
        <v>0.28725643982179461</v>
      </c>
      <c r="AY48">
        <f t="shared" si="3"/>
        <v>0.16646399999999989</v>
      </c>
      <c r="AZ48" t="str">
        <f t="shared" si="1"/>
        <v/>
      </c>
      <c r="BA48" t="str">
        <f t="shared" si="1"/>
        <v/>
      </c>
      <c r="BB48">
        <f t="shared" si="1"/>
        <v>0.16646399999999989</v>
      </c>
    </row>
    <row r="49" spans="1:54" x14ac:dyDescent="0.3">
      <c r="A49">
        <v>24</v>
      </c>
      <c r="B49" t="s">
        <v>86</v>
      </c>
      <c r="C49" t="s">
        <v>79</v>
      </c>
      <c r="D49" t="s">
        <v>80</v>
      </c>
      <c r="F49" s="22">
        <f t="shared" si="5"/>
        <v>0</v>
      </c>
      <c r="G49" s="22">
        <f t="shared" si="5"/>
        <v>0</v>
      </c>
      <c r="H49" s="26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14416071.199999999</v>
      </c>
      <c r="N49">
        <v>10732158</v>
      </c>
      <c r="O49">
        <v>10889003.6</v>
      </c>
      <c r="P49">
        <v>9542414</v>
      </c>
      <c r="Q49">
        <v>5642755.2000000002</v>
      </c>
      <c r="R49">
        <v>20906514.199999999</v>
      </c>
      <c r="S49">
        <v>11719737.800000001</v>
      </c>
      <c r="T49">
        <v>15386900.4</v>
      </c>
      <c r="U49">
        <v>10955781.4</v>
      </c>
      <c r="V49">
        <v>105513843.40000001</v>
      </c>
      <c r="W49">
        <v>29871551</v>
      </c>
      <c r="Y49">
        <v>13.26834319741465</v>
      </c>
      <c r="Z49">
        <v>8.8691426334436976</v>
      </c>
      <c r="AA49">
        <v>9.071999167744071</v>
      </c>
      <c r="AB49">
        <v>9.86646542599774</v>
      </c>
      <c r="AC49">
        <v>4.9593858926004044</v>
      </c>
      <c r="AD49">
        <v>17.621502976259219</v>
      </c>
      <c r="AE49">
        <v>9.7230958891101178</v>
      </c>
      <c r="AF49">
        <v>9.5807370773050931</v>
      </c>
      <c r="AG49">
        <v>7.2951336768455803</v>
      </c>
      <c r="AH49">
        <v>40.437510720407587</v>
      </c>
      <c r="AI49">
        <v>16.137541293911639</v>
      </c>
      <c r="AK49">
        <v>13.26834319741465</v>
      </c>
      <c r="AL49">
        <v>2.0014403413981201</v>
      </c>
      <c r="AM49">
        <v>2.1035323990043251</v>
      </c>
      <c r="AN49">
        <v>9.86646542599774</v>
      </c>
      <c r="AO49">
        <v>1.1991821585979781</v>
      </c>
      <c r="AP49">
        <v>17.621502976259219</v>
      </c>
      <c r="AQ49">
        <v>2.2269022572319961</v>
      </c>
      <c r="AR49">
        <v>5.1529080593492838</v>
      </c>
      <c r="AS49">
        <v>0.98881410695612426</v>
      </c>
      <c r="AT49">
        <v>40.437510720407587</v>
      </c>
      <c r="AU49">
        <v>6.8246310970280319</v>
      </c>
      <c r="AW49">
        <v>0.27633840916678309</v>
      </c>
      <c r="AY49">
        <f t="shared" si="3"/>
        <v>-0.17567999999999989</v>
      </c>
      <c r="AZ49" t="str">
        <f t="shared" si="1"/>
        <v/>
      </c>
      <c r="BA49">
        <f t="shared" si="1"/>
        <v>-0.17567999999999989</v>
      </c>
      <c r="BB49" t="str">
        <f t="shared" si="1"/>
        <v/>
      </c>
    </row>
    <row r="50" spans="1:54" x14ac:dyDescent="0.3">
      <c r="A50">
        <v>24</v>
      </c>
      <c r="B50" t="s">
        <v>87</v>
      </c>
      <c r="C50" t="s">
        <v>79</v>
      </c>
      <c r="D50" t="s">
        <v>80</v>
      </c>
      <c r="F50" s="22">
        <f t="shared" si="5"/>
        <v>0</v>
      </c>
      <c r="G50" s="22">
        <f t="shared" si="5"/>
        <v>1</v>
      </c>
      <c r="H50" s="26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2319929</v>
      </c>
      <c r="N50">
        <v>1567466.8</v>
      </c>
      <c r="O50">
        <v>1570301</v>
      </c>
      <c r="P50">
        <v>2372817</v>
      </c>
      <c r="Q50">
        <v>782794.4</v>
      </c>
      <c r="R50">
        <v>1960122</v>
      </c>
      <c r="S50">
        <v>466379.6</v>
      </c>
      <c r="T50">
        <v>7454163.2000000002</v>
      </c>
      <c r="U50">
        <v>6642185.2000000002</v>
      </c>
      <c r="V50">
        <v>7189980.5999999996</v>
      </c>
      <c r="W50">
        <v>2020999.2</v>
      </c>
      <c r="Y50">
        <v>3.5527768225874752</v>
      </c>
      <c r="Z50">
        <v>2.2993896008934831</v>
      </c>
      <c r="AA50">
        <v>2.259108410449699</v>
      </c>
      <c r="AB50">
        <v>3.9083129231992642</v>
      </c>
      <c r="AC50">
        <v>1.7953486787853761</v>
      </c>
      <c r="AD50">
        <v>2.986822541430592</v>
      </c>
      <c r="AE50">
        <v>1.075145231047645</v>
      </c>
      <c r="AF50">
        <v>3.3001429736614232</v>
      </c>
      <c r="AG50">
        <v>3.8186596881132568</v>
      </c>
      <c r="AH50">
        <v>8.8721695059910424</v>
      </c>
      <c r="AI50">
        <v>3.6791446132119749</v>
      </c>
      <c r="AK50">
        <v>3.5527768225874752</v>
      </c>
      <c r="AL50">
        <v>0.71664072135463353</v>
      </c>
      <c r="AM50">
        <v>0.68865739647299051</v>
      </c>
      <c r="AN50">
        <v>3.9083129231992642</v>
      </c>
      <c r="AO50">
        <v>0.51799419058952478</v>
      </c>
      <c r="AP50">
        <v>2.986822541430592</v>
      </c>
      <c r="AQ50">
        <v>0.46236972422339018</v>
      </c>
      <c r="AR50">
        <v>1.707937003299594</v>
      </c>
      <c r="AS50">
        <v>0.60870328517630701</v>
      </c>
      <c r="AT50">
        <v>8.8721695059910424</v>
      </c>
      <c r="AU50">
        <v>1.3496478789951649</v>
      </c>
      <c r="AW50">
        <v>0.29826190653257068</v>
      </c>
      <c r="AY50">
        <f t="shared" si="3"/>
        <v>2.4191999999999998E-3</v>
      </c>
      <c r="AZ50">
        <f t="shared" si="1"/>
        <v>2.4191999999999998E-3</v>
      </c>
      <c r="BA50" t="str">
        <f t="shared" si="1"/>
        <v/>
      </c>
      <c r="BB50">
        <f t="shared" si="1"/>
        <v>2.4191999999999998E-3</v>
      </c>
    </row>
    <row r="51" spans="1:54" x14ac:dyDescent="0.3">
      <c r="A51">
        <v>24</v>
      </c>
      <c r="B51" t="s">
        <v>88</v>
      </c>
      <c r="C51" t="s">
        <v>89</v>
      </c>
      <c r="D51" t="s">
        <v>80</v>
      </c>
      <c r="F51" s="22">
        <f t="shared" ref="F51:L58" si="6">F697</f>
        <v>0</v>
      </c>
      <c r="G51" s="22">
        <f t="shared" si="6"/>
        <v>0</v>
      </c>
      <c r="H51" s="26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2757822.8</v>
      </c>
      <c r="N51">
        <v>2125522</v>
      </c>
      <c r="O51">
        <v>2135497.4</v>
      </c>
      <c r="P51">
        <v>5218726</v>
      </c>
      <c r="Q51">
        <v>1382528</v>
      </c>
      <c r="R51">
        <v>3203209.6</v>
      </c>
      <c r="S51">
        <v>1642096.8</v>
      </c>
      <c r="T51">
        <v>7201776.4000000004</v>
      </c>
      <c r="U51">
        <v>6848568.5999999996</v>
      </c>
      <c r="V51">
        <v>18921811.399999999</v>
      </c>
      <c r="W51">
        <v>3098102</v>
      </c>
      <c r="Y51">
        <v>4.3226488163694743</v>
      </c>
      <c r="Z51">
        <v>3.0242278911639011</v>
      </c>
      <c r="AA51">
        <v>2.9907480972819029</v>
      </c>
      <c r="AB51">
        <v>7.6266438430029666</v>
      </c>
      <c r="AC51">
        <v>2.804210211196914</v>
      </c>
      <c r="AD51">
        <v>3.810905852587894</v>
      </c>
      <c r="AE51">
        <v>2.580262633832171</v>
      </c>
      <c r="AF51">
        <v>2.968778503965587</v>
      </c>
      <c r="AG51">
        <v>4.2302097590174528</v>
      </c>
      <c r="AH51">
        <v>13.204088826756919</v>
      </c>
      <c r="AI51">
        <v>4.4249208752531546</v>
      </c>
      <c r="AK51">
        <v>4.3226488163694743</v>
      </c>
      <c r="AL51">
        <v>1.3499297670554371</v>
      </c>
      <c r="AM51">
        <v>1.3309954346623269</v>
      </c>
      <c r="AN51">
        <v>7.6266438430029666</v>
      </c>
      <c r="AO51">
        <v>1.2480191518028729</v>
      </c>
      <c r="AP51">
        <v>3.810905852587894</v>
      </c>
      <c r="AQ51">
        <v>1.392156701581553</v>
      </c>
      <c r="AR51">
        <v>1.5417234341148289</v>
      </c>
      <c r="AS51">
        <v>0.94910578974522652</v>
      </c>
      <c r="AT51">
        <v>13.204088826756919</v>
      </c>
      <c r="AU51">
        <v>2.1014547593891622</v>
      </c>
      <c r="AW51">
        <v>0.59452158743515615</v>
      </c>
      <c r="AY51">
        <f t="shared" si="3"/>
        <v>-0.1629849599999999</v>
      </c>
      <c r="AZ51" t="str">
        <f t="shared" si="1"/>
        <v/>
      </c>
      <c r="BA51">
        <f t="shared" si="1"/>
        <v>-0.1629849599999999</v>
      </c>
      <c r="BB51" t="str">
        <f t="shared" si="1"/>
        <v/>
      </c>
    </row>
    <row r="52" spans="1:54" x14ac:dyDescent="0.3">
      <c r="A52">
        <v>24</v>
      </c>
      <c r="B52" t="s">
        <v>90</v>
      </c>
      <c r="C52" t="s">
        <v>89</v>
      </c>
      <c r="D52" t="s">
        <v>80</v>
      </c>
      <c r="F52" s="22">
        <f t="shared" si="6"/>
        <v>0</v>
      </c>
      <c r="G52" s="22">
        <f t="shared" si="6"/>
        <v>1</v>
      </c>
      <c r="H52" s="26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10782642.6</v>
      </c>
      <c r="N52">
        <v>7756338</v>
      </c>
      <c r="O52">
        <v>7808705</v>
      </c>
      <c r="P52">
        <v>15055089</v>
      </c>
      <c r="Q52">
        <v>6296802.2000000002</v>
      </c>
      <c r="R52">
        <v>32186645.800000001</v>
      </c>
      <c r="S52">
        <v>8651414</v>
      </c>
      <c r="T52">
        <v>15576330</v>
      </c>
      <c r="U52">
        <v>10085269.199999999</v>
      </c>
      <c r="V52">
        <v>44023434</v>
      </c>
      <c r="W52">
        <v>14850903.4</v>
      </c>
      <c r="Y52">
        <v>10.33967750994489</v>
      </c>
      <c r="Z52">
        <v>6.9849216125905524</v>
      </c>
      <c r="AA52">
        <v>6.9582568634767084</v>
      </c>
      <c r="AB52">
        <v>13.146906763195879</v>
      </c>
      <c r="AC52">
        <v>6.8941693836153721</v>
      </c>
      <c r="AD52">
        <v>25.40664841481485</v>
      </c>
      <c r="AE52">
        <v>8.7531820425763733</v>
      </c>
      <c r="AF52">
        <v>10.06295103202574</v>
      </c>
      <c r="AG52">
        <v>6.9830686594359577</v>
      </c>
      <c r="AH52">
        <v>19.8801667233929</v>
      </c>
      <c r="AI52">
        <v>10.7260421895422</v>
      </c>
      <c r="AK52">
        <v>10.33967750994489</v>
      </c>
      <c r="AL52">
        <v>2.3685791343450551</v>
      </c>
      <c r="AM52">
        <v>2.3743649057112628</v>
      </c>
      <c r="AN52">
        <v>13.146906763195879</v>
      </c>
      <c r="AO52">
        <v>3.26460661420424</v>
      </c>
      <c r="AP52">
        <v>25.40664841481485</v>
      </c>
      <c r="AQ52">
        <v>3.47965294891037</v>
      </c>
      <c r="AR52">
        <v>5.4450120174791667</v>
      </c>
      <c r="AS52">
        <v>1.300401720870286</v>
      </c>
      <c r="AT52">
        <v>19.8801667233929</v>
      </c>
      <c r="AU52">
        <v>5.0415518607012926</v>
      </c>
      <c r="AW52">
        <v>0.56966627999208863</v>
      </c>
      <c r="AY52">
        <f t="shared" si="3"/>
        <v>-5.1839999999999997E-2</v>
      </c>
      <c r="AZ52" t="str">
        <f t="shared" si="1"/>
        <v/>
      </c>
      <c r="BA52">
        <f t="shared" si="1"/>
        <v>-5.1839999999999997E-2</v>
      </c>
      <c r="BB52" t="str">
        <f t="shared" si="1"/>
        <v/>
      </c>
    </row>
    <row r="53" spans="1:54" x14ac:dyDescent="0.3">
      <c r="A53">
        <v>24</v>
      </c>
      <c r="B53" t="s">
        <v>91</v>
      </c>
      <c r="C53" t="s">
        <v>89</v>
      </c>
      <c r="D53" t="s">
        <v>80</v>
      </c>
      <c r="F53" s="22">
        <f t="shared" si="6"/>
        <v>0</v>
      </c>
      <c r="G53" s="22">
        <f t="shared" si="6"/>
        <v>1</v>
      </c>
      <c r="H53" s="26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5013891.8</v>
      </c>
      <c r="N53">
        <v>2880997</v>
      </c>
      <c r="O53">
        <v>2890798.8</v>
      </c>
      <c r="P53">
        <v>11715872.4</v>
      </c>
      <c r="Q53">
        <v>2170666</v>
      </c>
      <c r="R53">
        <v>10145437</v>
      </c>
      <c r="S53">
        <v>1831600.8</v>
      </c>
      <c r="T53">
        <v>15341228.199999999</v>
      </c>
      <c r="U53">
        <v>9949825.8000000007</v>
      </c>
      <c r="V53">
        <v>33737238</v>
      </c>
      <c r="W53">
        <v>6113016.2000000002</v>
      </c>
      <c r="Y53">
        <v>5.5157269688323138</v>
      </c>
      <c r="Z53">
        <v>3.482293888786808</v>
      </c>
      <c r="AA53">
        <v>3.4716895726509391</v>
      </c>
      <c r="AB53">
        <v>7.1656971533986509</v>
      </c>
      <c r="AC53">
        <v>3.0316369405947632</v>
      </c>
      <c r="AD53">
        <v>8.5467523888219148</v>
      </c>
      <c r="AE53">
        <v>2.586793089658022</v>
      </c>
      <c r="AF53">
        <v>9.6876058305613686</v>
      </c>
      <c r="AG53">
        <v>6.8168542243540289</v>
      </c>
      <c r="AH53">
        <v>16.085245682578531</v>
      </c>
      <c r="AI53">
        <v>6.1563070152420547</v>
      </c>
      <c r="AK53">
        <v>5.5157269688323138</v>
      </c>
      <c r="AL53">
        <v>1.3113931688480081</v>
      </c>
      <c r="AM53">
        <v>1.283264893293381</v>
      </c>
      <c r="AN53">
        <v>7.1656971533986509</v>
      </c>
      <c r="AO53">
        <v>1.3041635056026279</v>
      </c>
      <c r="AP53">
        <v>8.5467523888219148</v>
      </c>
      <c r="AQ53">
        <v>1.1224593259394171</v>
      </c>
      <c r="AR53">
        <v>5.2178177321329713</v>
      </c>
      <c r="AS53">
        <v>1.262125415354967</v>
      </c>
      <c r="AT53">
        <v>16.085245682578531</v>
      </c>
      <c r="AU53">
        <v>2.5424284378066662</v>
      </c>
      <c r="AW53">
        <v>0.61533092213794593</v>
      </c>
      <c r="AY53">
        <f t="shared" si="3"/>
        <v>0.79487999999999981</v>
      </c>
      <c r="AZ53">
        <f t="shared" si="1"/>
        <v>0.79487999999999981</v>
      </c>
      <c r="BA53" t="str">
        <f t="shared" si="1"/>
        <v/>
      </c>
      <c r="BB53">
        <f t="shared" si="1"/>
        <v>0.79487999999999981</v>
      </c>
    </row>
    <row r="54" spans="1:54" x14ac:dyDescent="0.3">
      <c r="A54">
        <v>24</v>
      </c>
      <c r="B54" t="s">
        <v>92</v>
      </c>
      <c r="C54" t="s">
        <v>89</v>
      </c>
      <c r="D54" t="s">
        <v>80</v>
      </c>
      <c r="F54" s="22">
        <f t="shared" si="6"/>
        <v>0</v>
      </c>
      <c r="G54" s="22">
        <f t="shared" si="6"/>
        <v>0</v>
      </c>
      <c r="H54" s="26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778863.6</v>
      </c>
      <c r="N54">
        <v>1495580.8</v>
      </c>
      <c r="O54">
        <v>1496147.8</v>
      </c>
      <c r="P54">
        <v>617923.19999999995</v>
      </c>
      <c r="Q54">
        <v>628257.80000000005</v>
      </c>
      <c r="R54">
        <v>240165.4</v>
      </c>
      <c r="S54">
        <v>400753.4</v>
      </c>
      <c r="T54">
        <v>7459355</v>
      </c>
      <c r="U54">
        <v>6838362.2000000002</v>
      </c>
      <c r="V54">
        <v>1218451.3999999999</v>
      </c>
      <c r="W54">
        <v>1174113</v>
      </c>
      <c r="Y54">
        <v>1.759430288197473</v>
      </c>
      <c r="Z54">
        <v>2.4890490054618568</v>
      </c>
      <c r="AA54">
        <v>2.4550422518048429</v>
      </c>
      <c r="AB54">
        <v>1.677905703792931</v>
      </c>
      <c r="AC54">
        <v>1.898127126600593</v>
      </c>
      <c r="AD54">
        <v>0.58718709568493066</v>
      </c>
      <c r="AE54">
        <v>1.3325554527807979</v>
      </c>
      <c r="AF54">
        <v>3.379168826853856</v>
      </c>
      <c r="AG54">
        <v>4.3463328626938162</v>
      </c>
      <c r="AH54">
        <v>3.7332166807726019</v>
      </c>
      <c r="AI54">
        <v>3.2755691280122852</v>
      </c>
      <c r="AK54">
        <v>1.759430288197473</v>
      </c>
      <c r="AL54">
        <v>1.0379233939573169</v>
      </c>
      <c r="AM54">
        <v>1.0171137455850841</v>
      </c>
      <c r="AN54">
        <v>1.677905703792931</v>
      </c>
      <c r="AO54">
        <v>0.8735477208014345</v>
      </c>
      <c r="AP54">
        <v>0.58718709568493066</v>
      </c>
      <c r="AQ54">
        <v>0.7783521833829582</v>
      </c>
      <c r="AR54">
        <v>1.773116042837501</v>
      </c>
      <c r="AS54">
        <v>0.96407918715849517</v>
      </c>
      <c r="AT54">
        <v>3.7332166807726019</v>
      </c>
      <c r="AU54">
        <v>1.5844931493978951</v>
      </c>
      <c r="AW54">
        <v>0.59727537538856268</v>
      </c>
      <c r="AY54">
        <f t="shared" si="3"/>
        <v>-0.58005503999999974</v>
      </c>
      <c r="AZ54" t="str">
        <f t="shared" si="1"/>
        <v/>
      </c>
      <c r="BA54">
        <f t="shared" si="1"/>
        <v>-0.58005503999999974</v>
      </c>
      <c r="BB54" t="str">
        <f t="shared" si="1"/>
        <v/>
      </c>
    </row>
    <row r="55" spans="1:54" x14ac:dyDescent="0.3">
      <c r="A55">
        <v>24</v>
      </c>
      <c r="B55" t="s">
        <v>93</v>
      </c>
      <c r="C55" t="s">
        <v>89</v>
      </c>
      <c r="D55" t="s">
        <v>80</v>
      </c>
      <c r="F55" s="22">
        <f t="shared" si="6"/>
        <v>0</v>
      </c>
      <c r="G55" s="22">
        <f t="shared" si="6"/>
        <v>1</v>
      </c>
      <c r="H55" s="26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613398</v>
      </c>
      <c r="N55">
        <v>1973367.6</v>
      </c>
      <c r="O55">
        <v>1977816.8</v>
      </c>
      <c r="P55">
        <v>475968.8</v>
      </c>
      <c r="Q55">
        <v>1122383</v>
      </c>
      <c r="R55">
        <v>161309.20000000001</v>
      </c>
      <c r="S55">
        <v>1003463.2</v>
      </c>
      <c r="T55">
        <v>7182413.5999999996</v>
      </c>
      <c r="U55">
        <v>6837484.4000000004</v>
      </c>
      <c r="V55">
        <v>736314.4</v>
      </c>
      <c r="W55">
        <v>4972396.5999999996</v>
      </c>
      <c r="Y55">
        <v>1.557430054619908</v>
      </c>
      <c r="Z55">
        <v>2.9531420849729328</v>
      </c>
      <c r="AA55">
        <v>2.907268642121926</v>
      </c>
      <c r="AB55">
        <v>1.544996639800956</v>
      </c>
      <c r="AC55">
        <v>2.5009048046136741</v>
      </c>
      <c r="AD55">
        <v>0.4288630999624729</v>
      </c>
      <c r="AE55">
        <v>2.0499690869823102</v>
      </c>
      <c r="AF55">
        <v>3.0273709606844932</v>
      </c>
      <c r="AG55">
        <v>4.3242035977076743</v>
      </c>
      <c r="AH55">
        <v>3.2813486087601631</v>
      </c>
      <c r="AI55">
        <v>5.3898117033764716</v>
      </c>
      <c r="AK55">
        <v>1.557430054619908</v>
      </c>
      <c r="AL55">
        <v>1.1201892693061379</v>
      </c>
      <c r="AM55">
        <v>1.1021051366813479</v>
      </c>
      <c r="AN55">
        <v>1.544996639800956</v>
      </c>
      <c r="AO55">
        <v>0.92918468960269818</v>
      </c>
      <c r="AP55">
        <v>0.4288630999624729</v>
      </c>
      <c r="AQ55">
        <v>0.97864762837998565</v>
      </c>
      <c r="AR55">
        <v>1.5731728171464061</v>
      </c>
      <c r="AS55">
        <v>0.96553884679451585</v>
      </c>
      <c r="AT55">
        <v>3.2813486087601631</v>
      </c>
      <c r="AU55">
        <v>2.2960281935986129</v>
      </c>
      <c r="AW55">
        <v>0.60265607321634884</v>
      </c>
      <c r="AY55">
        <f t="shared" si="3"/>
        <v>-0.58005503999999974</v>
      </c>
      <c r="AZ55" t="str">
        <f t="shared" si="1"/>
        <v/>
      </c>
      <c r="BA55">
        <f t="shared" si="1"/>
        <v>-0.58005503999999974</v>
      </c>
      <c r="BB55" t="str">
        <f t="shared" si="1"/>
        <v/>
      </c>
    </row>
    <row r="56" spans="1:54" x14ac:dyDescent="0.3">
      <c r="A56">
        <v>24</v>
      </c>
      <c r="B56" t="s">
        <v>94</v>
      </c>
      <c r="C56" t="s">
        <v>89</v>
      </c>
      <c r="D56" t="s">
        <v>80</v>
      </c>
      <c r="F56" s="22">
        <f t="shared" si="6"/>
        <v>0</v>
      </c>
      <c r="G56" s="22">
        <f t="shared" si="6"/>
        <v>0</v>
      </c>
      <c r="H56" s="26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4295584</v>
      </c>
      <c r="N56">
        <v>2865225.4</v>
      </c>
      <c r="O56">
        <v>2893551</v>
      </c>
      <c r="P56">
        <v>21417326</v>
      </c>
      <c r="Q56">
        <v>1066116.6000000001</v>
      </c>
      <c r="R56">
        <v>9806926.8000000007</v>
      </c>
      <c r="S56">
        <v>2036982.8</v>
      </c>
      <c r="T56">
        <v>15533113.6</v>
      </c>
      <c r="U56">
        <v>9986764.5999999996</v>
      </c>
      <c r="V56">
        <v>20980250.800000001</v>
      </c>
      <c r="W56">
        <v>4917714.2</v>
      </c>
      <c r="Y56">
        <v>4.841676477203146</v>
      </c>
      <c r="Z56">
        <v>3.4048901398200542</v>
      </c>
      <c r="AA56">
        <v>3.397693676501512</v>
      </c>
      <c r="AB56">
        <v>9.3703876889980169</v>
      </c>
      <c r="AC56">
        <v>2.318698104604846</v>
      </c>
      <c r="AD56">
        <v>7.3866236977744846</v>
      </c>
      <c r="AE56">
        <v>2.8241742212325329</v>
      </c>
      <c r="AF56">
        <v>9.7066490853670988</v>
      </c>
      <c r="AG56">
        <v>6.6753863002639262</v>
      </c>
      <c r="AH56">
        <v>12.39323922726326</v>
      </c>
      <c r="AI56">
        <v>5.5768868829123672</v>
      </c>
      <c r="AK56">
        <v>4.841676477203146</v>
      </c>
      <c r="AL56">
        <v>1.214791703689843</v>
      </c>
      <c r="AM56">
        <v>1.2216762009076769</v>
      </c>
      <c r="AN56">
        <v>9.3703876889980169</v>
      </c>
      <c r="AO56">
        <v>0.86855219459685029</v>
      </c>
      <c r="AP56">
        <v>7.3866236977744846</v>
      </c>
      <c r="AQ56">
        <v>1.187200357206166</v>
      </c>
      <c r="AR56">
        <v>5.2399431123863902</v>
      </c>
      <c r="AS56">
        <v>1.240509174857289</v>
      </c>
      <c r="AT56">
        <v>12.39323922726326</v>
      </c>
      <c r="AU56">
        <v>2.2532647993881261</v>
      </c>
      <c r="AW56">
        <v>0.5906455725431442</v>
      </c>
      <c r="AY56">
        <f t="shared" si="3"/>
        <v>0.79487999999999981</v>
      </c>
      <c r="AZ56">
        <f t="shared" si="1"/>
        <v>0.79487999999999981</v>
      </c>
      <c r="BA56" t="str">
        <f t="shared" si="1"/>
        <v/>
      </c>
      <c r="BB56">
        <f t="shared" si="1"/>
        <v>0.79487999999999981</v>
      </c>
    </row>
    <row r="57" spans="1:54" x14ac:dyDescent="0.3">
      <c r="A57">
        <v>24</v>
      </c>
      <c r="B57" t="s">
        <v>95</v>
      </c>
      <c r="C57" t="s">
        <v>89</v>
      </c>
      <c r="D57" t="s">
        <v>80</v>
      </c>
      <c r="F57" s="22">
        <f t="shared" si="6"/>
        <v>0</v>
      </c>
      <c r="G57" s="22">
        <f t="shared" si="6"/>
        <v>0</v>
      </c>
      <c r="H57" s="26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14416071.199999999</v>
      </c>
      <c r="N57">
        <v>8590150.5999999996</v>
      </c>
      <c r="O57">
        <v>8704512.8000000007</v>
      </c>
      <c r="P57">
        <v>9542414</v>
      </c>
      <c r="Q57">
        <v>3922697.4</v>
      </c>
      <c r="R57">
        <v>20906514.199999999</v>
      </c>
      <c r="S57">
        <v>8999827.1999999993</v>
      </c>
      <c r="T57">
        <v>15386900.4</v>
      </c>
      <c r="U57">
        <v>10088064.4</v>
      </c>
      <c r="V57">
        <v>105513843.40000001</v>
      </c>
      <c r="W57">
        <v>19560295.600000001</v>
      </c>
      <c r="Y57">
        <v>13.660088759427889</v>
      </c>
      <c r="Z57">
        <v>7.8712897260673342</v>
      </c>
      <c r="AA57">
        <v>7.8151848915033044</v>
      </c>
      <c r="AB57">
        <v>10.006309016805609</v>
      </c>
      <c r="AC57">
        <v>4.9281991370196918</v>
      </c>
      <c r="AD57">
        <v>17.918715772405271</v>
      </c>
      <c r="AE57">
        <v>8.150503709027543</v>
      </c>
      <c r="AF57">
        <v>9.7475690899882466</v>
      </c>
      <c r="AG57">
        <v>6.8954688835889097</v>
      </c>
      <c r="AH57">
        <v>41.216528585599733</v>
      </c>
      <c r="AI57">
        <v>11.848805327573791</v>
      </c>
      <c r="AK57">
        <v>13.660088759427889</v>
      </c>
      <c r="AL57">
        <v>2.8055010965559628</v>
      </c>
      <c r="AM57">
        <v>2.825881031295284</v>
      </c>
      <c r="AN57">
        <v>10.006309016805609</v>
      </c>
      <c r="AO57">
        <v>1.9365340580028709</v>
      </c>
      <c r="AP57">
        <v>17.918715772405271</v>
      </c>
      <c r="AQ57">
        <v>2.6713652412872761</v>
      </c>
      <c r="AR57">
        <v>5.2549786114599559</v>
      </c>
      <c r="AS57">
        <v>1.309231473179534</v>
      </c>
      <c r="AT57">
        <v>41.216528585599733</v>
      </c>
      <c r="AU57">
        <v>5.320737405261025</v>
      </c>
      <c r="AW57">
        <v>0.58409818205982444</v>
      </c>
      <c r="AY57">
        <f t="shared" si="3"/>
        <v>-5.1839999999999997E-2</v>
      </c>
      <c r="AZ57" t="str">
        <f t="shared" si="1"/>
        <v/>
      </c>
      <c r="BA57">
        <f t="shared" si="1"/>
        <v>-5.1839999999999997E-2</v>
      </c>
      <c r="BB57" t="str">
        <f t="shared" si="1"/>
        <v/>
      </c>
    </row>
    <row r="58" spans="1:54" x14ac:dyDescent="0.3">
      <c r="A58">
        <v>24</v>
      </c>
      <c r="B58" t="s">
        <v>96</v>
      </c>
      <c r="C58" t="s">
        <v>89</v>
      </c>
      <c r="D58" t="s">
        <v>80</v>
      </c>
      <c r="F58" s="22">
        <f t="shared" si="6"/>
        <v>0</v>
      </c>
      <c r="G58" s="22">
        <f t="shared" si="6"/>
        <v>1</v>
      </c>
      <c r="H58" s="26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2319929</v>
      </c>
      <c r="N58">
        <v>1922952.6</v>
      </c>
      <c r="O58">
        <v>1936431.6</v>
      </c>
      <c r="P58">
        <v>2372817</v>
      </c>
      <c r="Q58">
        <v>996120.6</v>
      </c>
      <c r="R58">
        <v>1960122</v>
      </c>
      <c r="S58">
        <v>797233.4</v>
      </c>
      <c r="T58">
        <v>7454163.2000000002</v>
      </c>
      <c r="U58">
        <v>6835984.4000000004</v>
      </c>
      <c r="V58">
        <v>7189980.5999999996</v>
      </c>
      <c r="W58">
        <v>2948303.8</v>
      </c>
      <c r="Y58">
        <v>3.5543022907804702</v>
      </c>
      <c r="Z58">
        <v>2.8822878663428129</v>
      </c>
      <c r="AA58">
        <v>2.8577747633680701</v>
      </c>
      <c r="AB58">
        <v>3.8760609051998469</v>
      </c>
      <c r="AC58">
        <v>2.3752367818146012</v>
      </c>
      <c r="AD58">
        <v>2.9641633947379891</v>
      </c>
      <c r="AE58">
        <v>1.806457810243592</v>
      </c>
      <c r="AF58">
        <v>3.3145320050418379</v>
      </c>
      <c r="AG58">
        <v>4.2741443057078872</v>
      </c>
      <c r="AH58">
        <v>8.7531109332107011</v>
      </c>
      <c r="AI58">
        <v>4.5577074789907783</v>
      </c>
      <c r="AK58">
        <v>3.5543022907804702</v>
      </c>
      <c r="AL58">
        <v>1.099602248193696</v>
      </c>
      <c r="AM58">
        <v>1.0965449315030129</v>
      </c>
      <c r="AN58">
        <v>3.8760609051998469</v>
      </c>
      <c r="AO58">
        <v>0.95710831740288993</v>
      </c>
      <c r="AP58">
        <v>2.9641633947379891</v>
      </c>
      <c r="AQ58">
        <v>0.88447930244728923</v>
      </c>
      <c r="AR58">
        <v>1.7073366782627999</v>
      </c>
      <c r="AS58">
        <v>0.95713243698701267</v>
      </c>
      <c r="AT58">
        <v>8.7531109332107011</v>
      </c>
      <c r="AU58">
        <v>1.8700218879617749</v>
      </c>
      <c r="AW58">
        <v>0.59638984384946525</v>
      </c>
      <c r="AY58">
        <f t="shared" si="3"/>
        <v>-0.1629849599999999</v>
      </c>
      <c r="AZ58" t="str">
        <f t="shared" si="1"/>
        <v/>
      </c>
      <c r="BA58">
        <f t="shared" si="1"/>
        <v>-0.1629849599999999</v>
      </c>
      <c r="BB58" t="str">
        <f t="shared" si="1"/>
        <v/>
      </c>
    </row>
    <row r="59" spans="1:54" x14ac:dyDescent="0.3">
      <c r="F59" s="22"/>
      <c r="G59" s="22"/>
      <c r="H59" s="26"/>
    </row>
    <row r="60" spans="1:54" x14ac:dyDescent="0.3">
      <c r="F60" s="22"/>
      <c r="G60" s="22"/>
      <c r="H60" s="26"/>
    </row>
    <row r="61" spans="1:54" x14ac:dyDescent="0.3">
      <c r="F61" s="22"/>
      <c r="G61" s="22"/>
      <c r="H61" s="26"/>
    </row>
    <row r="62" spans="1:54" x14ac:dyDescent="0.3">
      <c r="F62" s="22"/>
      <c r="G62" s="22"/>
      <c r="H62" s="26"/>
    </row>
    <row r="63" spans="1:54" x14ac:dyDescent="0.3">
      <c r="F63" s="22"/>
      <c r="G63" s="22"/>
      <c r="H63" s="26"/>
    </row>
    <row r="64" spans="1:54" x14ac:dyDescent="0.3">
      <c r="F64" s="22"/>
      <c r="G64" s="22"/>
      <c r="H64" s="26"/>
    </row>
    <row r="65" spans="6:8" x14ac:dyDescent="0.3">
      <c r="F65" s="22"/>
      <c r="G65" s="22"/>
      <c r="H65" s="26"/>
    </row>
    <row r="66" spans="6:8" x14ac:dyDescent="0.3">
      <c r="F66" s="22"/>
      <c r="G66" s="22"/>
      <c r="H66" s="26"/>
    </row>
    <row r="67" spans="6:8" x14ac:dyDescent="0.3">
      <c r="F67" s="22"/>
      <c r="G67" s="22"/>
      <c r="H67" s="26"/>
    </row>
    <row r="68" spans="6:8" x14ac:dyDescent="0.3">
      <c r="F68" s="22"/>
      <c r="G68" s="22"/>
      <c r="H68" s="26"/>
    </row>
    <row r="69" spans="6:8" x14ac:dyDescent="0.3">
      <c r="F69" s="22"/>
      <c r="G69" s="22"/>
      <c r="H69" s="26"/>
    </row>
    <row r="70" spans="6:8" x14ac:dyDescent="0.3">
      <c r="F70" s="22"/>
      <c r="G70" s="22"/>
      <c r="H70" s="26"/>
    </row>
    <row r="71" spans="6:8" x14ac:dyDescent="0.3">
      <c r="F71" s="22"/>
      <c r="G71" s="22"/>
      <c r="H71" s="26"/>
    </row>
    <row r="72" spans="6:8" x14ac:dyDescent="0.3">
      <c r="F72" s="22"/>
      <c r="G72" s="22"/>
      <c r="H72" s="26"/>
    </row>
    <row r="73" spans="6:8" x14ac:dyDescent="0.3">
      <c r="F73" s="22"/>
      <c r="G73" s="22"/>
      <c r="H73" s="26"/>
    </row>
    <row r="74" spans="6:8" x14ac:dyDescent="0.3">
      <c r="F74" s="22"/>
      <c r="G74" s="22"/>
      <c r="H74" s="26"/>
    </row>
    <row r="75" spans="6:8" x14ac:dyDescent="0.3">
      <c r="F75" s="22"/>
      <c r="G75" s="22"/>
      <c r="H75" s="26"/>
    </row>
    <row r="76" spans="6:8" x14ac:dyDescent="0.3">
      <c r="F76" s="22"/>
      <c r="G76" s="22"/>
      <c r="H76" s="26"/>
    </row>
    <row r="77" spans="6:8" x14ac:dyDescent="0.3">
      <c r="F77" s="22"/>
      <c r="G77" s="22"/>
      <c r="H77" s="26"/>
    </row>
    <row r="78" spans="6:8" x14ac:dyDescent="0.3">
      <c r="F78" s="22"/>
      <c r="G78" s="22"/>
      <c r="H78" s="26"/>
    </row>
    <row r="79" spans="6:8" x14ac:dyDescent="0.3">
      <c r="F79" s="22"/>
      <c r="G79" s="22"/>
      <c r="H79" s="26"/>
    </row>
    <row r="80" spans="6:8" x14ac:dyDescent="0.3">
      <c r="F80" s="22"/>
      <c r="G80" s="22"/>
      <c r="H80" s="26"/>
    </row>
    <row r="81" spans="6:8" x14ac:dyDescent="0.3">
      <c r="F81" s="22"/>
      <c r="G81" s="22"/>
      <c r="H81" s="26"/>
    </row>
    <row r="82" spans="6:8" x14ac:dyDescent="0.3">
      <c r="F82" s="22"/>
      <c r="G82" s="22"/>
      <c r="H82" s="26"/>
    </row>
    <row r="83" spans="6:8" x14ac:dyDescent="0.3">
      <c r="F83" s="22"/>
      <c r="G83" s="22"/>
      <c r="H83" s="26"/>
    </row>
    <row r="84" spans="6:8" x14ac:dyDescent="0.3">
      <c r="F84" s="22"/>
      <c r="G84" s="22"/>
      <c r="H84" s="26"/>
    </row>
    <row r="85" spans="6:8" x14ac:dyDescent="0.3">
      <c r="F85" s="22"/>
      <c r="G85" s="22"/>
      <c r="H85" s="26"/>
    </row>
    <row r="86" spans="6:8" x14ac:dyDescent="0.3">
      <c r="F86" s="22"/>
      <c r="G86" s="22"/>
      <c r="H86" s="26"/>
    </row>
    <row r="87" spans="6:8" x14ac:dyDescent="0.3">
      <c r="F87" s="22"/>
      <c r="G87" s="22"/>
      <c r="H87" s="26"/>
    </row>
    <row r="88" spans="6:8" x14ac:dyDescent="0.3">
      <c r="F88" s="22"/>
      <c r="G88" s="22"/>
      <c r="H88" s="26"/>
    </row>
    <row r="89" spans="6:8" x14ac:dyDescent="0.3">
      <c r="F89" s="22"/>
      <c r="G89" s="22"/>
      <c r="H89" s="26"/>
    </row>
    <row r="90" spans="6:8" x14ac:dyDescent="0.3">
      <c r="F90" s="22"/>
      <c r="G90" s="22"/>
      <c r="H90" s="26"/>
    </row>
    <row r="91" spans="6:8" x14ac:dyDescent="0.3">
      <c r="F91" s="22"/>
      <c r="G91" s="22"/>
      <c r="H91" s="26"/>
    </row>
    <row r="92" spans="6:8" x14ac:dyDescent="0.3">
      <c r="F92" s="22"/>
      <c r="G92" s="22"/>
      <c r="H92" s="26"/>
    </row>
    <row r="93" spans="6:8" x14ac:dyDescent="0.3">
      <c r="F93" s="22"/>
      <c r="G93" s="22"/>
      <c r="H93" s="26"/>
    </row>
    <row r="94" spans="6:8" x14ac:dyDescent="0.3">
      <c r="F94" s="22"/>
      <c r="G94" s="22"/>
      <c r="H94" s="26"/>
    </row>
    <row r="95" spans="6:8" x14ac:dyDescent="0.3">
      <c r="F95" s="22"/>
      <c r="G95" s="22"/>
      <c r="H95" s="26"/>
    </row>
    <row r="96" spans="6:8" x14ac:dyDescent="0.3">
      <c r="F96" s="22"/>
      <c r="G96" s="22"/>
      <c r="H96" s="26"/>
    </row>
    <row r="97" spans="6:8" x14ac:dyDescent="0.3">
      <c r="F97" s="22"/>
      <c r="G97" s="22"/>
      <c r="H97" s="26"/>
    </row>
    <row r="98" spans="6:8" x14ac:dyDescent="0.3">
      <c r="F98" s="22"/>
      <c r="G98" s="22"/>
      <c r="H98" s="26"/>
    </row>
    <row r="99" spans="6:8" x14ac:dyDescent="0.3">
      <c r="F99" s="22"/>
      <c r="G99" s="22"/>
      <c r="H99" s="26"/>
    </row>
    <row r="100" spans="6:8" x14ac:dyDescent="0.3">
      <c r="F100" s="22"/>
      <c r="G100" s="22"/>
      <c r="H100" s="26"/>
    </row>
    <row r="101" spans="6:8" x14ac:dyDescent="0.3">
      <c r="F101" s="22"/>
      <c r="G101" s="22"/>
      <c r="H101" s="26"/>
    </row>
    <row r="102" spans="6:8" x14ac:dyDescent="0.3">
      <c r="F102" s="22"/>
      <c r="G102" s="22"/>
      <c r="H102" s="26"/>
    </row>
    <row r="103" spans="6:8" x14ac:dyDescent="0.3">
      <c r="F103" s="22"/>
      <c r="G103" s="22"/>
      <c r="H103" s="26"/>
    </row>
    <row r="104" spans="6:8" x14ac:dyDescent="0.3">
      <c r="F104" s="22"/>
      <c r="G104" s="22"/>
      <c r="H104" s="26"/>
    </row>
    <row r="105" spans="6:8" x14ac:dyDescent="0.3">
      <c r="F105" s="22"/>
      <c r="G105" s="22"/>
      <c r="H105" s="26"/>
    </row>
    <row r="106" spans="6:8" x14ac:dyDescent="0.3">
      <c r="F106" s="22"/>
      <c r="G106" s="22"/>
      <c r="H106" s="26"/>
    </row>
    <row r="107" spans="6:8" x14ac:dyDescent="0.3">
      <c r="F107" s="22"/>
      <c r="G107" s="22"/>
      <c r="H107" s="26"/>
    </row>
    <row r="108" spans="6:8" x14ac:dyDescent="0.3">
      <c r="F108" s="22"/>
      <c r="G108" s="22"/>
      <c r="H108" s="26"/>
    </row>
    <row r="109" spans="6:8" x14ac:dyDescent="0.3">
      <c r="F109" s="22"/>
      <c r="G109" s="22"/>
      <c r="H109" s="26"/>
    </row>
    <row r="110" spans="6:8" x14ac:dyDescent="0.3">
      <c r="F110" s="22"/>
      <c r="G110" s="22"/>
      <c r="H110" s="26"/>
    </row>
    <row r="111" spans="6:8" x14ac:dyDescent="0.3">
      <c r="F111" s="22"/>
      <c r="G111" s="22"/>
      <c r="H111" s="26"/>
    </row>
    <row r="112" spans="6:8" x14ac:dyDescent="0.3">
      <c r="F112" s="22"/>
      <c r="G112" s="22"/>
      <c r="H112" s="26"/>
    </row>
    <row r="113" spans="6:8" x14ac:dyDescent="0.3">
      <c r="F113" s="22"/>
      <c r="G113" s="22"/>
      <c r="H113" s="26"/>
    </row>
    <row r="114" spans="6:8" x14ac:dyDescent="0.3">
      <c r="F114" s="22"/>
      <c r="G114" s="22"/>
      <c r="H114" s="26"/>
    </row>
    <row r="115" spans="6:8" x14ac:dyDescent="0.3">
      <c r="F115" s="22"/>
      <c r="G115" s="22"/>
      <c r="H115" s="26"/>
    </row>
    <row r="116" spans="6:8" x14ac:dyDescent="0.3">
      <c r="F116" s="22"/>
      <c r="G116" s="22"/>
      <c r="H116" s="26"/>
    </row>
    <row r="117" spans="6:8" x14ac:dyDescent="0.3">
      <c r="F117" s="22"/>
      <c r="G117" s="22"/>
      <c r="H117" s="26"/>
    </row>
    <row r="118" spans="6:8" x14ac:dyDescent="0.3">
      <c r="F118" s="22"/>
      <c r="G118" s="22"/>
      <c r="H118" s="26"/>
    </row>
    <row r="119" spans="6:8" x14ac:dyDescent="0.3">
      <c r="F119" s="22"/>
      <c r="G119" s="22"/>
      <c r="H119" s="26"/>
    </row>
    <row r="120" spans="6:8" x14ac:dyDescent="0.3">
      <c r="F120" s="22"/>
      <c r="G120" s="22"/>
      <c r="H120" s="26"/>
    </row>
    <row r="121" spans="6:8" x14ac:dyDescent="0.3">
      <c r="F121" s="22"/>
      <c r="G121" s="22"/>
      <c r="H121" s="26"/>
    </row>
    <row r="122" spans="6:8" x14ac:dyDescent="0.3">
      <c r="F122" s="22"/>
      <c r="G122" s="22"/>
      <c r="H122" s="26"/>
    </row>
    <row r="123" spans="6:8" x14ac:dyDescent="0.3">
      <c r="F123" s="22"/>
      <c r="G123" s="22"/>
      <c r="H123" s="26"/>
    </row>
    <row r="124" spans="6:8" x14ac:dyDescent="0.3">
      <c r="F124" s="22"/>
      <c r="G124" s="22"/>
      <c r="H124" s="26"/>
    </row>
    <row r="125" spans="6:8" x14ac:dyDescent="0.3">
      <c r="F125" s="22"/>
      <c r="G125" s="22"/>
      <c r="H125" s="26"/>
    </row>
    <row r="126" spans="6:8" x14ac:dyDescent="0.3">
      <c r="F126" s="22"/>
      <c r="G126" s="22"/>
      <c r="H126" s="26"/>
    </row>
    <row r="127" spans="6:8" x14ac:dyDescent="0.3">
      <c r="F127" s="22"/>
      <c r="G127" s="22"/>
      <c r="H127" s="26"/>
    </row>
    <row r="128" spans="6:8" x14ac:dyDescent="0.3">
      <c r="F128" s="22"/>
      <c r="G128" s="22"/>
      <c r="H128" s="26"/>
    </row>
    <row r="129" spans="6:8" x14ac:dyDescent="0.3">
      <c r="F129" s="22"/>
      <c r="G129" s="22"/>
      <c r="H129" s="26"/>
    </row>
    <row r="130" spans="6:8" x14ac:dyDescent="0.3">
      <c r="F130" s="22"/>
      <c r="G130" s="22"/>
      <c r="H130" s="26"/>
    </row>
    <row r="131" spans="6:8" x14ac:dyDescent="0.3">
      <c r="F131" s="22"/>
      <c r="G131" s="22"/>
      <c r="H131" s="26"/>
    </row>
    <row r="132" spans="6:8" x14ac:dyDescent="0.3">
      <c r="F132" s="22"/>
      <c r="G132" s="22"/>
      <c r="H132" s="26"/>
    </row>
    <row r="133" spans="6:8" x14ac:dyDescent="0.3">
      <c r="F133" s="22"/>
      <c r="G133" s="22"/>
      <c r="H133" s="26"/>
    </row>
    <row r="134" spans="6:8" x14ac:dyDescent="0.3">
      <c r="F134" s="22"/>
      <c r="G134" s="22"/>
      <c r="H134" s="26"/>
    </row>
    <row r="135" spans="6:8" x14ac:dyDescent="0.3">
      <c r="F135" s="22"/>
      <c r="G135" s="22"/>
      <c r="H135" s="26"/>
    </row>
    <row r="136" spans="6:8" x14ac:dyDescent="0.3">
      <c r="F136" s="22"/>
      <c r="G136" s="22"/>
      <c r="H136" s="26"/>
    </row>
    <row r="137" spans="6:8" x14ac:dyDescent="0.3">
      <c r="F137" s="22"/>
      <c r="G137" s="22"/>
      <c r="H137" s="26"/>
    </row>
    <row r="138" spans="6:8" x14ac:dyDescent="0.3">
      <c r="F138" s="22"/>
      <c r="G138" s="22"/>
      <c r="H138" s="26"/>
    </row>
    <row r="139" spans="6:8" x14ac:dyDescent="0.3">
      <c r="F139" s="22"/>
      <c r="G139" s="22"/>
      <c r="H139" s="26"/>
    </row>
    <row r="140" spans="6:8" x14ac:dyDescent="0.3">
      <c r="F140" s="22"/>
      <c r="G140" s="22"/>
      <c r="H140" s="26"/>
    </row>
    <row r="141" spans="6:8" x14ac:dyDescent="0.3">
      <c r="F141" s="22"/>
      <c r="G141" s="22"/>
      <c r="H141" s="26"/>
    </row>
    <row r="142" spans="6:8" x14ac:dyDescent="0.3">
      <c r="F142" s="22"/>
      <c r="G142" s="22"/>
      <c r="H142" s="26"/>
    </row>
    <row r="143" spans="6:8" x14ac:dyDescent="0.3">
      <c r="F143" s="22"/>
      <c r="G143" s="22"/>
      <c r="H143" s="26"/>
    </row>
    <row r="144" spans="6:8" x14ac:dyDescent="0.3">
      <c r="F144" s="22"/>
      <c r="G144" s="22"/>
      <c r="H144" s="26"/>
    </row>
    <row r="145" spans="6:8" x14ac:dyDescent="0.3">
      <c r="F145" s="22"/>
      <c r="G145" s="22"/>
      <c r="H145" s="26"/>
    </row>
    <row r="146" spans="6:8" x14ac:dyDescent="0.3">
      <c r="F146" s="22"/>
      <c r="G146" s="22"/>
      <c r="H146" s="26"/>
    </row>
    <row r="147" spans="6:8" x14ac:dyDescent="0.3">
      <c r="F147" s="22"/>
      <c r="G147" s="22"/>
      <c r="H147" s="26"/>
    </row>
    <row r="148" spans="6:8" x14ac:dyDescent="0.3">
      <c r="F148" s="22"/>
      <c r="G148" s="22"/>
      <c r="H148" s="26"/>
    </row>
    <row r="149" spans="6:8" x14ac:dyDescent="0.3">
      <c r="F149" s="22"/>
      <c r="G149" s="22"/>
      <c r="H149" s="26"/>
    </row>
    <row r="150" spans="6:8" x14ac:dyDescent="0.3">
      <c r="F150" s="22"/>
      <c r="G150" s="22"/>
      <c r="H150" s="26"/>
    </row>
    <row r="151" spans="6:8" x14ac:dyDescent="0.3">
      <c r="F151" s="22"/>
      <c r="G151" s="22"/>
      <c r="H151" s="26"/>
    </row>
    <row r="152" spans="6:8" x14ac:dyDescent="0.3">
      <c r="F152" s="22"/>
      <c r="G152" s="22"/>
      <c r="H152" s="26"/>
    </row>
    <row r="153" spans="6:8" x14ac:dyDescent="0.3">
      <c r="F153" s="22"/>
      <c r="G153" s="22"/>
      <c r="H153" s="26"/>
    </row>
    <row r="154" spans="6:8" x14ac:dyDescent="0.3">
      <c r="F154" s="22"/>
      <c r="G154" s="22"/>
      <c r="H154" s="26"/>
    </row>
    <row r="155" spans="6:8" x14ac:dyDescent="0.3">
      <c r="F155" s="22"/>
      <c r="G155" s="22"/>
      <c r="H155" s="26"/>
    </row>
    <row r="156" spans="6:8" x14ac:dyDescent="0.3">
      <c r="F156" s="22"/>
      <c r="G156" s="22"/>
      <c r="H156" s="26"/>
    </row>
    <row r="157" spans="6:8" x14ac:dyDescent="0.3">
      <c r="F157" s="22"/>
      <c r="G157" s="22"/>
      <c r="H157" s="26"/>
    </row>
    <row r="158" spans="6:8" x14ac:dyDescent="0.3">
      <c r="F158" s="22"/>
      <c r="G158" s="22"/>
      <c r="H158" s="26"/>
    </row>
    <row r="159" spans="6:8" x14ac:dyDescent="0.3">
      <c r="F159" s="22"/>
      <c r="G159" s="22"/>
      <c r="H159" s="26"/>
    </row>
    <row r="160" spans="6:8" x14ac:dyDescent="0.3">
      <c r="F160" s="22"/>
      <c r="G160" s="22"/>
      <c r="H160" s="26"/>
    </row>
    <row r="161" spans="6:8" x14ac:dyDescent="0.3">
      <c r="F161" s="22"/>
      <c r="G161" s="22"/>
      <c r="H161" s="26"/>
    </row>
    <row r="162" spans="6:8" x14ac:dyDescent="0.3">
      <c r="F162" s="22"/>
      <c r="G162" s="22"/>
      <c r="H162" s="26"/>
    </row>
    <row r="163" spans="6:8" x14ac:dyDescent="0.3">
      <c r="F163" s="22"/>
      <c r="G163" s="22"/>
      <c r="H163" s="26"/>
    </row>
    <row r="164" spans="6:8" x14ac:dyDescent="0.3">
      <c r="F164" s="22"/>
      <c r="G164" s="22"/>
      <c r="H164" s="26"/>
    </row>
    <row r="165" spans="6:8" x14ac:dyDescent="0.3">
      <c r="F165" s="22"/>
      <c r="G165" s="22"/>
      <c r="H165" s="26"/>
    </row>
    <row r="166" spans="6:8" x14ac:dyDescent="0.3">
      <c r="F166" s="22"/>
      <c r="G166" s="22"/>
      <c r="H166" s="26"/>
    </row>
    <row r="167" spans="6:8" x14ac:dyDescent="0.3">
      <c r="F167" s="22"/>
      <c r="G167" s="22"/>
      <c r="H167" s="26"/>
    </row>
    <row r="168" spans="6:8" x14ac:dyDescent="0.3">
      <c r="F168" s="22"/>
      <c r="G168" s="22"/>
      <c r="H168" s="26"/>
    </row>
    <row r="169" spans="6:8" x14ac:dyDescent="0.3">
      <c r="F169" s="22"/>
      <c r="G169" s="22"/>
      <c r="H169" s="26"/>
    </row>
    <row r="170" spans="6:8" x14ac:dyDescent="0.3">
      <c r="F170" s="22"/>
      <c r="G170" s="22"/>
      <c r="H170" s="26"/>
    </row>
    <row r="171" spans="6:8" x14ac:dyDescent="0.3">
      <c r="F171" s="22"/>
      <c r="G171" s="22"/>
      <c r="H171" s="26"/>
    </row>
    <row r="172" spans="6:8" x14ac:dyDescent="0.3">
      <c r="F172" s="22"/>
      <c r="G172" s="22"/>
      <c r="H172" s="26"/>
    </row>
    <row r="173" spans="6:8" x14ac:dyDescent="0.3">
      <c r="F173" s="22"/>
      <c r="G173" s="22"/>
      <c r="H173" s="26"/>
    </row>
    <row r="174" spans="6:8" x14ac:dyDescent="0.3">
      <c r="F174" s="22"/>
      <c r="G174" s="22"/>
      <c r="H174" s="26"/>
    </row>
    <row r="175" spans="6:8" x14ac:dyDescent="0.3">
      <c r="F175" s="22"/>
      <c r="G175" s="22"/>
      <c r="H175" s="26"/>
    </row>
    <row r="176" spans="6:8" x14ac:dyDescent="0.3">
      <c r="F176" s="22"/>
      <c r="G176" s="22"/>
      <c r="H176" s="26"/>
    </row>
    <row r="177" spans="6:8" x14ac:dyDescent="0.3">
      <c r="F177" s="22"/>
      <c r="G177" s="22"/>
      <c r="H177" s="26"/>
    </row>
    <row r="178" spans="6:8" x14ac:dyDescent="0.3">
      <c r="F178" s="22"/>
      <c r="G178" s="22"/>
      <c r="H178" s="26"/>
    </row>
    <row r="179" spans="6:8" x14ac:dyDescent="0.3">
      <c r="F179" s="22"/>
      <c r="G179" s="22"/>
      <c r="H179" s="26"/>
    </row>
    <row r="180" spans="6:8" x14ac:dyDescent="0.3">
      <c r="F180" s="22"/>
      <c r="G180" s="22"/>
      <c r="H180" s="26"/>
    </row>
    <row r="181" spans="6:8" x14ac:dyDescent="0.3">
      <c r="F181" s="22"/>
      <c r="G181" s="22"/>
      <c r="H181" s="26"/>
    </row>
    <row r="182" spans="6:8" x14ac:dyDescent="0.3">
      <c r="F182" s="22"/>
      <c r="G182" s="22"/>
      <c r="H182" s="26"/>
    </row>
    <row r="183" spans="6:8" x14ac:dyDescent="0.3">
      <c r="F183" s="22"/>
      <c r="G183" s="22"/>
      <c r="H183" s="26"/>
    </row>
    <row r="184" spans="6:8" x14ac:dyDescent="0.3">
      <c r="F184" s="22"/>
      <c r="G184" s="22"/>
      <c r="H184" s="26"/>
    </row>
    <row r="185" spans="6:8" x14ac:dyDescent="0.3">
      <c r="F185" s="22"/>
      <c r="G185" s="22"/>
      <c r="H185" s="26"/>
    </row>
    <row r="186" spans="6:8" x14ac:dyDescent="0.3">
      <c r="F186" s="22"/>
      <c r="G186" s="22"/>
      <c r="H186" s="26"/>
    </row>
    <row r="187" spans="6:8" x14ac:dyDescent="0.3">
      <c r="F187" s="22"/>
      <c r="G187" s="22"/>
      <c r="H187" s="26"/>
    </row>
    <row r="188" spans="6:8" x14ac:dyDescent="0.3">
      <c r="F188" s="22"/>
      <c r="G188" s="22"/>
      <c r="H188" s="26"/>
    </row>
    <row r="189" spans="6:8" x14ac:dyDescent="0.3">
      <c r="F189" s="22"/>
      <c r="G189" s="22"/>
      <c r="H189" s="26"/>
    </row>
    <row r="190" spans="6:8" x14ac:dyDescent="0.3">
      <c r="F190" s="22"/>
      <c r="G190" s="22"/>
      <c r="H190" s="26"/>
    </row>
    <row r="191" spans="6:8" x14ac:dyDescent="0.3">
      <c r="F191" s="22"/>
      <c r="G191" s="22"/>
      <c r="H191" s="26"/>
    </row>
    <row r="192" spans="6:8" x14ac:dyDescent="0.3">
      <c r="F192" s="22"/>
      <c r="G192" s="22"/>
      <c r="H192" s="26"/>
    </row>
    <row r="193" spans="6:8" x14ac:dyDescent="0.3">
      <c r="F193" s="22"/>
      <c r="G193" s="22"/>
      <c r="H193" s="26"/>
    </row>
    <row r="194" spans="6:8" x14ac:dyDescent="0.3">
      <c r="F194" s="22"/>
      <c r="G194" s="22"/>
      <c r="H194" s="26"/>
    </row>
    <row r="195" spans="6:8" x14ac:dyDescent="0.3">
      <c r="F195" s="22"/>
      <c r="G195" s="22"/>
      <c r="H195" s="26"/>
    </row>
    <row r="196" spans="6:8" x14ac:dyDescent="0.3">
      <c r="F196" s="22"/>
      <c r="G196" s="22"/>
      <c r="H196" s="26"/>
    </row>
    <row r="197" spans="6:8" x14ac:dyDescent="0.3">
      <c r="F197" s="22"/>
      <c r="G197" s="22"/>
      <c r="H197" s="26"/>
    </row>
    <row r="198" spans="6:8" x14ac:dyDescent="0.3">
      <c r="F198" s="22"/>
      <c r="G198" s="22"/>
      <c r="H198" s="26"/>
    </row>
    <row r="199" spans="6:8" x14ac:dyDescent="0.3">
      <c r="F199" s="22"/>
      <c r="G199" s="22"/>
      <c r="H199" s="26"/>
    </row>
    <row r="200" spans="6:8" x14ac:dyDescent="0.3">
      <c r="F200" s="22"/>
      <c r="G200" s="22"/>
      <c r="H200" s="26"/>
    </row>
    <row r="201" spans="6:8" x14ac:dyDescent="0.3">
      <c r="F201" s="22"/>
      <c r="G201" s="22"/>
      <c r="H201" s="26"/>
    </row>
    <row r="202" spans="6:8" x14ac:dyDescent="0.3">
      <c r="F202" s="22"/>
      <c r="G202" s="22"/>
      <c r="H202" s="26"/>
    </row>
    <row r="203" spans="6:8" x14ac:dyDescent="0.3">
      <c r="F203" s="22"/>
      <c r="G203" s="22"/>
      <c r="H203" s="26"/>
    </row>
    <row r="204" spans="6:8" x14ac:dyDescent="0.3">
      <c r="F204" s="22"/>
      <c r="G204" s="22"/>
      <c r="H204" s="26"/>
    </row>
    <row r="205" spans="6:8" x14ac:dyDescent="0.3">
      <c r="F205" s="22"/>
      <c r="G205" s="22"/>
      <c r="H205" s="26"/>
    </row>
    <row r="206" spans="6:8" x14ac:dyDescent="0.3">
      <c r="F206" s="22"/>
      <c r="G206" s="22"/>
      <c r="H206" s="26"/>
    </row>
    <row r="207" spans="6:8" x14ac:dyDescent="0.3">
      <c r="F207" s="22"/>
      <c r="G207" s="22"/>
      <c r="H207" s="26"/>
    </row>
    <row r="208" spans="6:8" x14ac:dyDescent="0.3">
      <c r="F208" s="22"/>
      <c r="G208" s="22"/>
      <c r="H208" s="26"/>
    </row>
    <row r="209" spans="6:8" x14ac:dyDescent="0.3">
      <c r="F209" s="22"/>
      <c r="G209" s="22"/>
      <c r="H209" s="26"/>
    </row>
    <row r="210" spans="6:8" x14ac:dyDescent="0.3">
      <c r="F210" s="22"/>
      <c r="G210" s="22"/>
      <c r="H210" s="26"/>
    </row>
    <row r="211" spans="6:8" x14ac:dyDescent="0.3">
      <c r="F211" s="22"/>
      <c r="G211" s="22"/>
      <c r="H211" s="26"/>
    </row>
    <row r="212" spans="6:8" x14ac:dyDescent="0.3">
      <c r="F212" s="22"/>
      <c r="G212" s="22"/>
      <c r="H212" s="26"/>
    </row>
    <row r="213" spans="6:8" x14ac:dyDescent="0.3">
      <c r="F213" s="22"/>
      <c r="G213" s="22"/>
      <c r="H213" s="26"/>
    </row>
    <row r="214" spans="6:8" x14ac:dyDescent="0.3">
      <c r="F214" s="22"/>
      <c r="G214" s="22"/>
      <c r="H214" s="26"/>
    </row>
    <row r="215" spans="6:8" x14ac:dyDescent="0.3">
      <c r="F215" s="22"/>
      <c r="G215" s="22"/>
      <c r="H215" s="26"/>
    </row>
    <row r="216" spans="6:8" x14ac:dyDescent="0.3">
      <c r="F216" s="22"/>
      <c r="G216" s="22"/>
      <c r="H216" s="26"/>
    </row>
    <row r="217" spans="6:8" x14ac:dyDescent="0.3">
      <c r="F217" s="22"/>
      <c r="G217" s="22"/>
      <c r="H217" s="26"/>
    </row>
    <row r="218" spans="6:8" x14ac:dyDescent="0.3">
      <c r="F218" s="22"/>
      <c r="G218" s="22"/>
      <c r="H218" s="26"/>
    </row>
    <row r="219" spans="6:8" x14ac:dyDescent="0.3">
      <c r="F219" s="22"/>
      <c r="G219" s="22"/>
      <c r="H219" s="26"/>
    </row>
    <row r="220" spans="6:8" x14ac:dyDescent="0.3">
      <c r="F220" s="22"/>
      <c r="G220" s="22"/>
      <c r="H220" s="26"/>
    </row>
    <row r="221" spans="6:8" x14ac:dyDescent="0.3">
      <c r="F221" s="22"/>
      <c r="G221" s="22"/>
      <c r="H221" s="26"/>
    </row>
    <row r="222" spans="6:8" x14ac:dyDescent="0.3">
      <c r="F222" s="22"/>
      <c r="G222" s="22"/>
      <c r="H222" s="26"/>
    </row>
    <row r="223" spans="6:8" x14ac:dyDescent="0.3">
      <c r="F223" s="22"/>
      <c r="G223" s="22"/>
      <c r="H223" s="26"/>
    </row>
    <row r="224" spans="6:8" x14ac:dyDescent="0.3">
      <c r="F224" s="22"/>
      <c r="G224" s="22"/>
      <c r="H224" s="26"/>
    </row>
    <row r="225" spans="6:8" x14ac:dyDescent="0.3">
      <c r="F225" s="22"/>
      <c r="G225" s="22"/>
      <c r="H225" s="26"/>
    </row>
    <row r="226" spans="6:8" x14ac:dyDescent="0.3">
      <c r="F226" s="22"/>
      <c r="G226" s="22"/>
      <c r="H226" s="26"/>
    </row>
    <row r="227" spans="6:8" x14ac:dyDescent="0.3">
      <c r="F227" s="22"/>
      <c r="G227" s="22"/>
      <c r="H227" s="26"/>
    </row>
    <row r="228" spans="6:8" x14ac:dyDescent="0.3">
      <c r="F228" s="22"/>
      <c r="G228" s="22"/>
      <c r="H228" s="26"/>
    </row>
    <row r="229" spans="6:8" x14ac:dyDescent="0.3">
      <c r="F229" s="22"/>
      <c r="G229" s="22"/>
      <c r="H229" s="26"/>
    </row>
    <row r="230" spans="6:8" x14ac:dyDescent="0.3">
      <c r="F230" s="22"/>
      <c r="G230" s="22"/>
      <c r="H230" s="26"/>
    </row>
    <row r="231" spans="6:8" x14ac:dyDescent="0.3">
      <c r="F231" s="22"/>
      <c r="G231" s="22"/>
      <c r="H231" s="26"/>
    </row>
    <row r="232" spans="6:8" x14ac:dyDescent="0.3">
      <c r="F232" s="22"/>
      <c r="G232" s="22"/>
      <c r="H232" s="26"/>
    </row>
    <row r="233" spans="6:8" x14ac:dyDescent="0.3">
      <c r="F233" s="22"/>
      <c r="G233" s="22"/>
      <c r="H233" s="26"/>
    </row>
    <row r="234" spans="6:8" x14ac:dyDescent="0.3">
      <c r="F234" s="22"/>
      <c r="G234" s="22"/>
      <c r="H234" s="26"/>
    </row>
    <row r="235" spans="6:8" x14ac:dyDescent="0.3">
      <c r="F235" s="22"/>
      <c r="G235" s="22"/>
      <c r="H235" s="26"/>
    </row>
    <row r="236" spans="6:8" x14ac:dyDescent="0.3">
      <c r="F236" s="22"/>
      <c r="G236" s="22"/>
      <c r="H236" s="26"/>
    </row>
    <row r="237" spans="6:8" x14ac:dyDescent="0.3">
      <c r="F237" s="22"/>
      <c r="G237" s="22"/>
      <c r="H237" s="26"/>
    </row>
    <row r="238" spans="6:8" x14ac:dyDescent="0.3">
      <c r="F238" s="22"/>
      <c r="G238" s="22"/>
      <c r="H238" s="26"/>
    </row>
    <row r="239" spans="6:8" x14ac:dyDescent="0.3">
      <c r="F239" s="22"/>
      <c r="G239" s="22"/>
      <c r="H239" s="26"/>
    </row>
    <row r="240" spans="6:8" x14ac:dyDescent="0.3">
      <c r="F240" s="22"/>
      <c r="G240" s="22"/>
      <c r="H240" s="26"/>
    </row>
    <row r="241" spans="6:8" x14ac:dyDescent="0.3">
      <c r="F241" s="22"/>
      <c r="G241" s="22"/>
      <c r="H241" s="26"/>
    </row>
    <row r="242" spans="6:8" x14ac:dyDescent="0.3">
      <c r="F242" s="22"/>
      <c r="G242" s="22"/>
      <c r="H242" s="26"/>
    </row>
    <row r="243" spans="6:8" x14ac:dyDescent="0.3">
      <c r="F243" s="22"/>
      <c r="G243" s="22"/>
      <c r="H243" s="26"/>
    </row>
    <row r="244" spans="6:8" x14ac:dyDescent="0.3">
      <c r="F244" s="22"/>
      <c r="G244" s="22"/>
      <c r="H244" s="26"/>
    </row>
    <row r="245" spans="6:8" x14ac:dyDescent="0.3">
      <c r="F245" s="22"/>
      <c r="G245" s="22"/>
      <c r="H245" s="26"/>
    </row>
    <row r="246" spans="6:8" x14ac:dyDescent="0.3">
      <c r="F246" s="22"/>
      <c r="G246" s="22"/>
      <c r="H246" s="26"/>
    </row>
    <row r="247" spans="6:8" x14ac:dyDescent="0.3">
      <c r="F247" s="22"/>
      <c r="G247" s="22"/>
      <c r="H247" s="26"/>
    </row>
    <row r="248" spans="6:8" x14ac:dyDescent="0.3">
      <c r="F248" s="22"/>
      <c r="G248" s="22"/>
      <c r="H248" s="26"/>
    </row>
    <row r="249" spans="6:8" x14ac:dyDescent="0.3">
      <c r="F249" s="22"/>
      <c r="G249" s="22"/>
      <c r="H249" s="26"/>
    </row>
    <row r="250" spans="6:8" x14ac:dyDescent="0.3">
      <c r="F250" s="22"/>
      <c r="G250" s="22"/>
      <c r="H250" s="26"/>
    </row>
    <row r="251" spans="6:8" x14ac:dyDescent="0.3">
      <c r="F251" s="22"/>
      <c r="G251" s="22"/>
      <c r="H251" s="26"/>
    </row>
    <row r="252" spans="6:8" x14ac:dyDescent="0.3">
      <c r="F252" s="22"/>
      <c r="G252" s="22"/>
      <c r="H252" s="26"/>
    </row>
    <row r="253" spans="6:8" x14ac:dyDescent="0.3">
      <c r="F253" s="22"/>
      <c r="G253" s="22"/>
      <c r="H253" s="26"/>
    </row>
    <row r="254" spans="6:8" x14ac:dyDescent="0.3">
      <c r="F254" s="22"/>
      <c r="G254" s="22"/>
      <c r="H254" s="26"/>
    </row>
    <row r="255" spans="6:8" x14ac:dyDescent="0.3">
      <c r="F255" s="22"/>
      <c r="G255" s="22"/>
      <c r="H255" s="26"/>
    </row>
    <row r="256" spans="6:8" x14ac:dyDescent="0.3">
      <c r="F256" s="22"/>
      <c r="G256" s="22"/>
      <c r="H256" s="26"/>
    </row>
    <row r="257" spans="6:8" x14ac:dyDescent="0.3">
      <c r="F257" s="22"/>
      <c r="G257" s="22"/>
      <c r="H257" s="26"/>
    </row>
    <row r="258" spans="6:8" x14ac:dyDescent="0.3">
      <c r="F258" s="22"/>
      <c r="G258" s="22"/>
      <c r="H258" s="26"/>
    </row>
    <row r="259" spans="6:8" x14ac:dyDescent="0.3">
      <c r="F259" s="22"/>
      <c r="G259" s="22"/>
      <c r="H259" s="26"/>
    </row>
    <row r="260" spans="6:8" x14ac:dyDescent="0.3">
      <c r="F260" s="22"/>
      <c r="G260" s="22"/>
      <c r="H260" s="26"/>
    </row>
    <row r="261" spans="6:8" x14ac:dyDescent="0.3">
      <c r="F261" s="22"/>
      <c r="G261" s="22"/>
      <c r="H261" s="26"/>
    </row>
    <row r="262" spans="6:8" x14ac:dyDescent="0.3">
      <c r="F262" s="22"/>
      <c r="G262" s="22"/>
      <c r="H262" s="26"/>
    </row>
    <row r="263" spans="6:8" x14ac:dyDescent="0.3">
      <c r="F263" s="22"/>
      <c r="G263" s="22"/>
      <c r="H263" s="26"/>
    </row>
    <row r="264" spans="6:8" x14ac:dyDescent="0.3">
      <c r="F264" s="22"/>
      <c r="G264" s="22"/>
      <c r="H264" s="26"/>
    </row>
    <row r="265" spans="6:8" x14ac:dyDescent="0.3">
      <c r="F265" s="22"/>
      <c r="G265" s="22"/>
      <c r="H265" s="26"/>
    </row>
    <row r="266" spans="6:8" x14ac:dyDescent="0.3">
      <c r="F266" s="22"/>
      <c r="G266" s="22"/>
      <c r="H266" s="26"/>
    </row>
    <row r="267" spans="6:8" x14ac:dyDescent="0.3">
      <c r="F267" s="22"/>
      <c r="G267" s="22"/>
      <c r="H267" s="26"/>
    </row>
    <row r="268" spans="6:8" x14ac:dyDescent="0.3">
      <c r="F268" s="22"/>
      <c r="G268" s="22"/>
      <c r="H268" s="26"/>
    </row>
    <row r="269" spans="6:8" x14ac:dyDescent="0.3">
      <c r="F269" s="22"/>
      <c r="G269" s="22"/>
      <c r="H269" s="26"/>
    </row>
    <row r="270" spans="6:8" x14ac:dyDescent="0.3">
      <c r="F270" s="22"/>
      <c r="G270" s="22"/>
      <c r="H270" s="26"/>
    </row>
    <row r="271" spans="6:8" x14ac:dyDescent="0.3">
      <c r="F271" s="22"/>
      <c r="G271" s="22"/>
      <c r="H271" s="26"/>
    </row>
    <row r="272" spans="6:8" x14ac:dyDescent="0.3">
      <c r="F272" s="22"/>
      <c r="G272" s="22"/>
      <c r="H272" s="26"/>
    </row>
    <row r="273" spans="6:8" x14ac:dyDescent="0.3">
      <c r="F273" s="22"/>
      <c r="G273" s="22"/>
      <c r="H273" s="26"/>
    </row>
    <row r="274" spans="6:8" x14ac:dyDescent="0.3">
      <c r="F274" s="22"/>
      <c r="G274" s="22"/>
      <c r="H274" s="26"/>
    </row>
    <row r="275" spans="6:8" x14ac:dyDescent="0.3">
      <c r="F275" s="22"/>
      <c r="G275" s="22"/>
      <c r="H275" s="26"/>
    </row>
    <row r="276" spans="6:8" x14ac:dyDescent="0.3">
      <c r="F276" s="22"/>
      <c r="G276" s="22"/>
      <c r="H276" s="26"/>
    </row>
    <row r="277" spans="6:8" x14ac:dyDescent="0.3">
      <c r="F277" s="22"/>
      <c r="G277" s="22"/>
      <c r="H277" s="26"/>
    </row>
    <row r="278" spans="6:8" x14ac:dyDescent="0.3">
      <c r="F278" s="22"/>
      <c r="G278" s="22"/>
      <c r="H278" s="26"/>
    </row>
    <row r="279" spans="6:8" x14ac:dyDescent="0.3">
      <c r="F279" s="22"/>
      <c r="G279" s="22"/>
      <c r="H279" s="26"/>
    </row>
    <row r="280" spans="6:8" x14ac:dyDescent="0.3">
      <c r="F280" s="22"/>
      <c r="G280" s="22"/>
      <c r="H280" s="26"/>
    </row>
    <row r="281" spans="6:8" x14ac:dyDescent="0.3">
      <c r="F281" s="22"/>
      <c r="G281" s="22"/>
      <c r="H281" s="26"/>
    </row>
    <row r="282" spans="6:8" x14ac:dyDescent="0.3">
      <c r="F282" s="22"/>
      <c r="G282" s="22"/>
      <c r="H282" s="26"/>
    </row>
    <row r="283" spans="6:8" x14ac:dyDescent="0.3">
      <c r="F283" s="22"/>
      <c r="G283" s="22"/>
      <c r="H283" s="26"/>
    </row>
    <row r="284" spans="6:8" x14ac:dyDescent="0.3">
      <c r="F284" s="22"/>
      <c r="G284" s="22"/>
      <c r="H284" s="26"/>
    </row>
    <row r="285" spans="6:8" x14ac:dyDescent="0.3">
      <c r="F285" s="22"/>
      <c r="G285" s="22"/>
      <c r="H285" s="26"/>
    </row>
    <row r="286" spans="6:8" x14ac:dyDescent="0.3">
      <c r="F286" s="22"/>
      <c r="G286" s="22"/>
      <c r="H286" s="26"/>
    </row>
    <row r="287" spans="6:8" x14ac:dyDescent="0.3">
      <c r="F287" s="22"/>
      <c r="G287" s="22"/>
      <c r="H287" s="26"/>
    </row>
    <row r="288" spans="6:8" x14ac:dyDescent="0.3">
      <c r="F288" s="22"/>
      <c r="G288" s="22"/>
      <c r="H288" s="26"/>
    </row>
    <row r="289" spans="6:49" x14ac:dyDescent="0.3">
      <c r="F289" s="22"/>
      <c r="G289" s="22"/>
      <c r="H289" s="26"/>
    </row>
    <row r="290" spans="6:49" x14ac:dyDescent="0.3">
      <c r="F290" s="22"/>
      <c r="G290" s="22"/>
      <c r="H290" s="26"/>
    </row>
    <row r="292" spans="6:49" x14ac:dyDescent="0.3">
      <c r="K292" s="27" t="s">
        <v>97</v>
      </c>
      <c r="L292" s="28">
        <f>X292</f>
        <v>0.6</v>
      </c>
      <c r="M292" s="29" t="s">
        <v>20</v>
      </c>
      <c r="N292" s="29" t="s">
        <v>7</v>
      </c>
      <c r="O292" s="29" t="s">
        <v>8</v>
      </c>
      <c r="P292" s="29" t="s">
        <v>22</v>
      </c>
      <c r="Q292" s="29" t="s">
        <v>9</v>
      </c>
      <c r="R292" s="29" t="s">
        <v>23</v>
      </c>
      <c r="S292" s="29" t="s">
        <v>10</v>
      </c>
      <c r="T292" s="29" t="s">
        <v>24</v>
      </c>
      <c r="U292" s="29" t="s">
        <v>11</v>
      </c>
      <c r="V292" s="29" t="s">
        <v>25</v>
      </c>
      <c r="W292" s="29" t="s">
        <v>12</v>
      </c>
      <c r="X292" s="30">
        <v>0.6</v>
      </c>
      <c r="Y292" s="29" t="s">
        <v>20</v>
      </c>
      <c r="Z292" s="29" t="s">
        <v>7</v>
      </c>
      <c r="AA292" s="29" t="s">
        <v>8</v>
      </c>
      <c r="AB292" s="29" t="s">
        <v>22</v>
      </c>
      <c r="AC292" s="29" t="s">
        <v>9</v>
      </c>
      <c r="AD292" s="29" t="s">
        <v>23</v>
      </c>
      <c r="AE292" s="29" t="s">
        <v>10</v>
      </c>
      <c r="AF292" s="29" t="s">
        <v>24</v>
      </c>
      <c r="AG292" s="29" t="s">
        <v>11</v>
      </c>
      <c r="AH292" s="29" t="s">
        <v>25</v>
      </c>
      <c r="AI292" s="29" t="s">
        <v>12</v>
      </c>
      <c r="AJ292" s="28">
        <f t="shared" ref="AJ292:AJ302" si="7">X292</f>
        <v>0.6</v>
      </c>
      <c r="AK292" s="29" t="s">
        <v>20</v>
      </c>
      <c r="AL292" s="29" t="s">
        <v>7</v>
      </c>
      <c r="AM292" s="29" t="s">
        <v>8</v>
      </c>
      <c r="AN292" s="29" t="s">
        <v>22</v>
      </c>
      <c r="AO292" s="29" t="s">
        <v>9</v>
      </c>
      <c r="AP292" s="29" t="s">
        <v>23</v>
      </c>
      <c r="AQ292" s="29" t="s">
        <v>10</v>
      </c>
      <c r="AR292" s="29" t="s">
        <v>24</v>
      </c>
      <c r="AS292" s="29" t="s">
        <v>11</v>
      </c>
      <c r="AT292" s="29" t="s">
        <v>25</v>
      </c>
      <c r="AU292" s="29" t="s">
        <v>12</v>
      </c>
    </row>
    <row r="293" spans="6:49" x14ac:dyDescent="0.3">
      <c r="L293" s="31" t="s">
        <v>98</v>
      </c>
      <c r="M293" s="32">
        <f t="shared" ref="M293:W293" si="8">AVERAGE(M3:M290)</f>
        <v>5925835.189285716</v>
      </c>
      <c r="N293" s="32">
        <f t="shared" si="8"/>
        <v>5422135.7654761905</v>
      </c>
      <c r="O293" s="32">
        <f t="shared" si="8"/>
        <v>5469799.9369047638</v>
      </c>
      <c r="P293" s="32">
        <f t="shared" si="8"/>
        <v>13835628.407142859</v>
      </c>
      <c r="Q293" s="32">
        <f t="shared" si="8"/>
        <v>4545989.0440476192</v>
      </c>
      <c r="R293" s="32">
        <f t="shared" si="8"/>
        <v>9193312.0964285713</v>
      </c>
      <c r="S293" s="32">
        <f t="shared" si="8"/>
        <v>4811482.2702380959</v>
      </c>
      <c r="T293" s="32">
        <f t="shared" si="8"/>
        <v>10353688.582142856</v>
      </c>
      <c r="U293" s="32">
        <f t="shared" si="8"/>
        <v>8574912.2309523821</v>
      </c>
      <c r="V293" s="32">
        <f t="shared" si="8"/>
        <v>28978073.907142866</v>
      </c>
      <c r="W293" s="32">
        <f t="shared" si="8"/>
        <v>9392607.0452380944</v>
      </c>
      <c r="X293" s="32" t="s">
        <v>98</v>
      </c>
      <c r="Y293" s="32">
        <f t="shared" ref="Y293:AI293" si="9">AVERAGE(Y3:Y290)</f>
        <v>6.6016327462300453</v>
      </c>
      <c r="Z293" s="32">
        <f t="shared" si="9"/>
        <v>5.3370797094686662</v>
      </c>
      <c r="AA293" s="32">
        <f t="shared" si="9"/>
        <v>5.3331240757604093</v>
      </c>
      <c r="AB293" s="32">
        <f t="shared" si="9"/>
        <v>12.696742209442531</v>
      </c>
      <c r="AC293" s="32">
        <f t="shared" si="9"/>
        <v>5.1719012661520347</v>
      </c>
      <c r="AD293" s="32">
        <f t="shared" si="9"/>
        <v>9.5514100896535492</v>
      </c>
      <c r="AE293" s="32">
        <f t="shared" si="9"/>
        <v>5.8662583322771491</v>
      </c>
      <c r="AF293" s="32">
        <f t="shared" si="9"/>
        <v>5.7069834013228373</v>
      </c>
      <c r="AG293" s="32">
        <f t="shared" si="9"/>
        <v>5.697221277788878</v>
      </c>
      <c r="AH293" s="32">
        <f t="shared" si="9"/>
        <v>16.606281076389127</v>
      </c>
      <c r="AI293" s="32">
        <f t="shared" si="9"/>
        <v>8.7293203904659382</v>
      </c>
      <c r="AJ293" s="31" t="str">
        <f t="shared" si="7"/>
        <v>ALL</v>
      </c>
      <c r="AK293" s="32">
        <f t="shared" ref="AK293:AU293" si="10">AVERAGE(AK3:AK290)</f>
        <v>6.6016327462300453</v>
      </c>
      <c r="AL293" s="32">
        <f t="shared" si="10"/>
        <v>1.6920045236449888</v>
      </c>
      <c r="AM293" s="32">
        <f t="shared" si="10"/>
        <v>1.7064993260705488</v>
      </c>
      <c r="AN293" s="32">
        <f t="shared" si="10"/>
        <v>12.696742209442531</v>
      </c>
      <c r="AO293" s="32">
        <f t="shared" si="10"/>
        <v>1.7800182979362855</v>
      </c>
      <c r="AP293" s="32">
        <f t="shared" si="10"/>
        <v>9.5514100896535492</v>
      </c>
      <c r="AQ293" s="32">
        <f t="shared" si="10"/>
        <v>1.8915794743635206</v>
      </c>
      <c r="AR293" s="32">
        <f t="shared" si="10"/>
        <v>3.1097960498965618</v>
      </c>
      <c r="AS293" s="32">
        <f t="shared" si="10"/>
        <v>1.0480111380224113</v>
      </c>
      <c r="AT293" s="32">
        <f t="shared" si="10"/>
        <v>16.606281076389127</v>
      </c>
      <c r="AU293" s="32">
        <f t="shared" si="10"/>
        <v>4.2597585848003217</v>
      </c>
    </row>
    <row r="294" spans="6:49" x14ac:dyDescent="0.3">
      <c r="L294" s="31" t="str">
        <f>"Target; Gain &gt; "&amp;L292</f>
        <v>Target; Gain &gt; 0.6</v>
      </c>
      <c r="M294" s="32">
        <f>AVERAGEIF($AZ3:$AZ290,"&gt;"&amp;$X292,M3:M290)</f>
        <v>4654737.9000000004</v>
      </c>
      <c r="N294" s="32">
        <f t="shared" ref="N294:W294" si="11">AVERAGEIF($AZ3:$AZ290,"&gt;"&amp;$X292,N3:N290)</f>
        <v>2873111.2</v>
      </c>
      <c r="O294" s="32">
        <f t="shared" si="11"/>
        <v>2892174.9</v>
      </c>
      <c r="P294" s="32">
        <f t="shared" si="11"/>
        <v>16566599.199999999</v>
      </c>
      <c r="Q294" s="32">
        <f t="shared" si="11"/>
        <v>1618391.3</v>
      </c>
      <c r="R294" s="32">
        <f t="shared" si="11"/>
        <v>9976181.9000000004</v>
      </c>
      <c r="S294" s="32">
        <f t="shared" si="11"/>
        <v>1934291.8</v>
      </c>
      <c r="T294" s="32">
        <f t="shared" si="11"/>
        <v>15437170.899999999</v>
      </c>
      <c r="U294" s="32">
        <f t="shared" si="11"/>
        <v>9968295.1999999993</v>
      </c>
      <c r="V294" s="32">
        <f t="shared" si="11"/>
        <v>27358744.399999999</v>
      </c>
      <c r="W294" s="32">
        <f t="shared" si="11"/>
        <v>5515365.2000000002</v>
      </c>
      <c r="X294" s="32" t="str">
        <f>"Target; Gain &gt; "&amp;X292</f>
        <v>Target; Gain &gt; 0.6</v>
      </c>
      <c r="Y294" s="32">
        <f t="shared" ref="Y294:AI294" si="12">AVERAGEIF($AZ3:$AZ290,"&gt;"&amp;$X292,Y3:Y290)</f>
        <v>5.1787017230177295</v>
      </c>
      <c r="Z294" s="32">
        <f t="shared" si="12"/>
        <v>3.4435920143034311</v>
      </c>
      <c r="AA294" s="32">
        <f t="shared" si="12"/>
        <v>3.4346916245762253</v>
      </c>
      <c r="AB294" s="32">
        <f t="shared" si="12"/>
        <v>8.2680424211983343</v>
      </c>
      <c r="AC294" s="32">
        <f t="shared" si="12"/>
        <v>2.6751675225998044</v>
      </c>
      <c r="AD294" s="32">
        <f t="shared" si="12"/>
        <v>7.9666880432982001</v>
      </c>
      <c r="AE294" s="32">
        <f t="shared" si="12"/>
        <v>2.7054836554452777</v>
      </c>
      <c r="AF294" s="32">
        <f t="shared" si="12"/>
        <v>9.6971274579642337</v>
      </c>
      <c r="AG294" s="32">
        <f t="shared" si="12"/>
        <v>6.7461202623089775</v>
      </c>
      <c r="AH294" s="32">
        <f t="shared" si="12"/>
        <v>14.239242454920895</v>
      </c>
      <c r="AI294" s="32">
        <f t="shared" si="12"/>
        <v>5.866596949077211</v>
      </c>
      <c r="AJ294" s="31" t="str">
        <f t="shared" si="7"/>
        <v>Target; Gain &gt; 0.6</v>
      </c>
      <c r="AK294" s="32">
        <f t="shared" ref="AK294:AU294" si="13">AVERAGEIF($AZ3:$AZ290,"&gt;"&amp;$X292,AK3:AK290)</f>
        <v>5.1787017230177295</v>
      </c>
      <c r="AL294" s="32">
        <f t="shared" si="13"/>
        <v>1.2630924362689255</v>
      </c>
      <c r="AM294" s="32">
        <f t="shared" si="13"/>
        <v>1.2524705471005291</v>
      </c>
      <c r="AN294" s="32">
        <f t="shared" si="13"/>
        <v>8.2680424211983343</v>
      </c>
      <c r="AO294" s="32">
        <f t="shared" si="13"/>
        <v>1.0863578500997391</v>
      </c>
      <c r="AP294" s="32">
        <f t="shared" si="13"/>
        <v>7.9666880432982001</v>
      </c>
      <c r="AQ294" s="32">
        <f t="shared" si="13"/>
        <v>1.1548298415727916</v>
      </c>
      <c r="AR294" s="32">
        <f t="shared" si="13"/>
        <v>5.2288804222596807</v>
      </c>
      <c r="AS294" s="32">
        <f t="shared" si="13"/>
        <v>1.251317295106128</v>
      </c>
      <c r="AT294" s="32">
        <f t="shared" si="13"/>
        <v>14.239242454920895</v>
      </c>
      <c r="AU294" s="32">
        <f t="shared" si="13"/>
        <v>2.3978466185973959</v>
      </c>
    </row>
    <row r="295" spans="6:49" x14ac:dyDescent="0.3">
      <c r="L295" s="31" t="str">
        <f>"Gain &gt; "&amp;L292</f>
        <v>Gain &gt; 0.6</v>
      </c>
      <c r="M295" s="32">
        <f t="shared" ref="M295:W295" si="14" xml:space="preserve"> AVERAGEIF($AY3:$AY290,"&gt;"&amp;$X292,M3:M290)</f>
        <v>4654737.9000000004</v>
      </c>
      <c r="N295" s="32">
        <f t="shared" si="14"/>
        <v>2873111.2</v>
      </c>
      <c r="O295" s="32">
        <f t="shared" si="14"/>
        <v>2892174.9</v>
      </c>
      <c r="P295" s="32">
        <f t="shared" si="14"/>
        <v>16566599.199999999</v>
      </c>
      <c r="Q295" s="32">
        <f t="shared" si="14"/>
        <v>1618391.3</v>
      </c>
      <c r="R295" s="32">
        <f t="shared" si="14"/>
        <v>9976181.9000000004</v>
      </c>
      <c r="S295" s="32">
        <f t="shared" si="14"/>
        <v>1934291.8</v>
      </c>
      <c r="T295" s="32">
        <f t="shared" si="14"/>
        <v>15437170.899999999</v>
      </c>
      <c r="U295" s="32">
        <f t="shared" si="14"/>
        <v>9968295.1999999993</v>
      </c>
      <c r="V295" s="32">
        <f t="shared" si="14"/>
        <v>27358744.399999999</v>
      </c>
      <c r="W295" s="32">
        <f t="shared" si="14"/>
        <v>5515365.2000000002</v>
      </c>
      <c r="X295" s="32" t="str">
        <f>"Gain &gt; "&amp;X292</f>
        <v>Gain &gt; 0.6</v>
      </c>
      <c r="Y295" s="32">
        <f t="shared" ref="Y295:AI295" si="15" xml:space="preserve"> AVERAGEIF($AY3:$AY290,"&gt;"&amp;$X292,Y3:Y290)</f>
        <v>5.1787017230177295</v>
      </c>
      <c r="Z295" s="32">
        <f t="shared" si="15"/>
        <v>3.4435920143034311</v>
      </c>
      <c r="AA295" s="32">
        <f t="shared" si="15"/>
        <v>3.4346916245762253</v>
      </c>
      <c r="AB295" s="32">
        <f t="shared" si="15"/>
        <v>8.2680424211983343</v>
      </c>
      <c r="AC295" s="32">
        <f t="shared" si="15"/>
        <v>2.6751675225998044</v>
      </c>
      <c r="AD295" s="32">
        <f t="shared" si="15"/>
        <v>7.9666880432982001</v>
      </c>
      <c r="AE295" s="32">
        <f t="shared" si="15"/>
        <v>2.7054836554452777</v>
      </c>
      <c r="AF295" s="32">
        <f t="shared" si="15"/>
        <v>9.6971274579642337</v>
      </c>
      <c r="AG295" s="32">
        <f t="shared" si="15"/>
        <v>6.7461202623089775</v>
      </c>
      <c r="AH295" s="32">
        <f t="shared" si="15"/>
        <v>14.239242454920895</v>
      </c>
      <c r="AI295" s="32">
        <f t="shared" si="15"/>
        <v>5.866596949077211</v>
      </c>
      <c r="AJ295" s="31" t="str">
        <f t="shared" si="7"/>
        <v>Gain &gt; 0.6</v>
      </c>
      <c r="AK295" s="32">
        <f t="shared" ref="AK295:AU295" si="16" xml:space="preserve"> AVERAGEIF($AY3:$AY290,"&gt;"&amp;$X292,AK3:AK290)</f>
        <v>5.1787017230177295</v>
      </c>
      <c r="AL295" s="32">
        <f t="shared" si="16"/>
        <v>1.2630924362689255</v>
      </c>
      <c r="AM295" s="32">
        <f t="shared" si="16"/>
        <v>1.2524705471005291</v>
      </c>
      <c r="AN295" s="32">
        <f t="shared" si="16"/>
        <v>8.2680424211983343</v>
      </c>
      <c r="AO295" s="32">
        <f t="shared" si="16"/>
        <v>1.0863578500997391</v>
      </c>
      <c r="AP295" s="32">
        <f t="shared" si="16"/>
        <v>7.9666880432982001</v>
      </c>
      <c r="AQ295" s="32">
        <f t="shared" si="16"/>
        <v>1.1548298415727916</v>
      </c>
      <c r="AR295" s="32">
        <f t="shared" si="16"/>
        <v>5.2288804222596807</v>
      </c>
      <c r="AS295" s="32">
        <f t="shared" si="16"/>
        <v>1.251317295106128</v>
      </c>
      <c r="AT295" s="32">
        <f t="shared" si="16"/>
        <v>14.239242454920895</v>
      </c>
      <c r="AU295" s="32">
        <f t="shared" si="16"/>
        <v>2.3978466185973959</v>
      </c>
      <c r="AW295" s="33"/>
    </row>
    <row r="296" spans="6:49" x14ac:dyDescent="0.3">
      <c r="L296" t="s">
        <v>99</v>
      </c>
      <c r="M296" s="32">
        <f>AVERAGEIF($H3:$H290,"=1",M3:M290)</f>
        <v>2936375.08</v>
      </c>
      <c r="N296" s="32">
        <f t="shared" ref="N296:W296" si="17">AVERAGEIF($H3:$H290,"=1",N3:N290)</f>
        <v>2407359.4066666667</v>
      </c>
      <c r="O296" s="32">
        <f t="shared" si="17"/>
        <v>2418094.1533333333</v>
      </c>
      <c r="P296" s="32">
        <f t="shared" si="17"/>
        <v>6918453.8599999994</v>
      </c>
      <c r="Q296" s="32">
        <f t="shared" si="17"/>
        <v>1491808.6466666667</v>
      </c>
      <c r="R296" s="32">
        <f t="shared" si="17"/>
        <v>4540700.9400000004</v>
      </c>
      <c r="S296" s="32">
        <f t="shared" si="17"/>
        <v>1326168.8666666667</v>
      </c>
      <c r="T296" s="32">
        <f t="shared" si="17"/>
        <v>10108051.919999998</v>
      </c>
      <c r="U296" s="32">
        <f t="shared" si="17"/>
        <v>8107605.0199999986</v>
      </c>
      <c r="V296" s="32">
        <f t="shared" si="17"/>
        <v>16315301.619999999</v>
      </c>
      <c r="W296" s="32">
        <f t="shared" si="17"/>
        <v>3679744.5733333328</v>
      </c>
      <c r="X296" s="32" t="s">
        <v>99</v>
      </c>
      <c r="Y296" s="32">
        <f>AVERAGEIF($H3:$H290,"=1",Y3:Y290)</f>
        <v>3.8160376185178757</v>
      </c>
      <c r="Z296" s="32">
        <f t="shared" ref="Z296:AI296" si="18">AVERAGEIF($H3:$H290,"=1",Z3:Z290)</f>
        <v>3.0365849356570593</v>
      </c>
      <c r="AA296" s="32">
        <f t="shared" si="18"/>
        <v>3.0200663346036647</v>
      </c>
      <c r="AB296" s="32">
        <f t="shared" si="18"/>
        <v>6.2458013879790091</v>
      </c>
      <c r="AC296" s="32">
        <f t="shared" si="18"/>
        <v>2.5680026722648956</v>
      </c>
      <c r="AD296" s="32">
        <f t="shared" si="18"/>
        <v>5.4590684089157726</v>
      </c>
      <c r="AE296" s="32">
        <f t="shared" si="18"/>
        <v>2.7478480887195711</v>
      </c>
      <c r="AF296" s="32">
        <f t="shared" si="18"/>
        <v>5.3397571252891796</v>
      </c>
      <c r="AG296" s="32">
        <f t="shared" si="18"/>
        <v>5.1502346150266627</v>
      </c>
      <c r="AH296" s="32">
        <f t="shared" si="18"/>
        <v>11.100393405873328</v>
      </c>
      <c r="AI296" s="32">
        <f t="shared" si="18"/>
        <v>5.0354287434229636</v>
      </c>
      <c r="AJ296" s="33" t="str">
        <f t="shared" si="7"/>
        <v>Target</v>
      </c>
      <c r="AK296" s="32">
        <f>AVERAGEIF($H3:$H290,"=1",AK3:AK290)</f>
        <v>3.8160376185178757</v>
      </c>
      <c r="AL296" s="32">
        <f t="shared" ref="AL296:AU296" si="19">AVERAGEIF($H3:$H290,"=1",AL3:AL290)</f>
        <v>1.0212129933976877</v>
      </c>
      <c r="AM296" s="32">
        <f t="shared" si="19"/>
        <v>1.0154124161771809</v>
      </c>
      <c r="AN296" s="32">
        <f t="shared" si="19"/>
        <v>6.2458013879790091</v>
      </c>
      <c r="AO296" s="32">
        <f t="shared" si="19"/>
        <v>0.9604969138256273</v>
      </c>
      <c r="AP296" s="32">
        <f t="shared" si="19"/>
        <v>5.4590684089157726</v>
      </c>
      <c r="AQ296" s="32">
        <f t="shared" si="19"/>
        <v>1.042406209403028</v>
      </c>
      <c r="AR296" s="32">
        <f t="shared" si="19"/>
        <v>2.9006773718167098</v>
      </c>
      <c r="AS296" s="32">
        <f t="shared" si="19"/>
        <v>0.97036030154054376</v>
      </c>
      <c r="AT296" s="32">
        <f t="shared" si="19"/>
        <v>11.100393405873328</v>
      </c>
      <c r="AU296" s="32">
        <f t="shared" si="19"/>
        <v>2.2628509233923007</v>
      </c>
      <c r="AW296" s="33"/>
    </row>
    <row r="297" spans="6:49" x14ac:dyDescent="0.3">
      <c r="L297" t="str">
        <f t="shared" ref="L297:L302" si="20">X297</f>
        <v>Gain &gt; 0</v>
      </c>
      <c r="M297" s="32">
        <f>AVERAGEIF($J3:$J290,"=1",M3:M290)</f>
        <v>4902161.4538461529</v>
      </c>
      <c r="N297" s="32">
        <f t="shared" ref="N297:W297" si="21">AVERAGEIF($J3:$J290,"=1",N3:N290)</f>
        <v>4269230.8487179494</v>
      </c>
      <c r="O297" s="32">
        <f t="shared" si="21"/>
        <v>4308181.8999999994</v>
      </c>
      <c r="P297" s="32">
        <f t="shared" si="21"/>
        <v>10869208.899999999</v>
      </c>
      <c r="Q297" s="32">
        <f t="shared" si="21"/>
        <v>3278332.0333333323</v>
      </c>
      <c r="R297" s="32">
        <f t="shared" si="21"/>
        <v>7396654.615384615</v>
      </c>
      <c r="S297" s="32">
        <f t="shared" si="21"/>
        <v>3229741.182051281</v>
      </c>
      <c r="T297" s="32">
        <f t="shared" si="21"/>
        <v>10446034.015384614</v>
      </c>
      <c r="U297" s="32">
        <f t="shared" si="21"/>
        <v>8356555.4897435913</v>
      </c>
      <c r="V297" s="32">
        <f t="shared" si="21"/>
        <v>23303941.615384612</v>
      </c>
      <c r="W297" s="32">
        <f t="shared" si="21"/>
        <v>6594529.5307692289</v>
      </c>
      <c r="X297" s="32" t="s">
        <v>100</v>
      </c>
      <c r="Y297" s="32">
        <f>AVERAGEIF($J3:$J290,"=1",Y3:Y290)</f>
        <v>5.7698970057267269</v>
      </c>
      <c r="Z297" s="32">
        <f t="shared" ref="Z297:AI297" si="22">AVERAGEIF($J3:$J290,"=1",Z3:Z290)</f>
        <v>4.4849460860218802</v>
      </c>
      <c r="AA297" s="32">
        <f t="shared" si="22"/>
        <v>4.4791960230682246</v>
      </c>
      <c r="AB297" s="32">
        <f t="shared" si="22"/>
        <v>9.5128316668307757</v>
      </c>
      <c r="AC297" s="32">
        <f t="shared" si="22"/>
        <v>4.0510382236127418</v>
      </c>
      <c r="AD297" s="32">
        <f t="shared" si="22"/>
        <v>8.9402905310342966</v>
      </c>
      <c r="AE297" s="32">
        <f t="shared" si="22"/>
        <v>4.8270768904503294</v>
      </c>
      <c r="AF297" s="32">
        <f t="shared" si="22"/>
        <v>5.7620132935806545</v>
      </c>
      <c r="AG297" s="32">
        <f t="shared" si="22"/>
        <v>5.4905312267514192</v>
      </c>
      <c r="AH297" s="32">
        <f t="shared" si="22"/>
        <v>13.834535289208334</v>
      </c>
      <c r="AI297" s="32">
        <f t="shared" si="22"/>
        <v>7.0309636541027336</v>
      </c>
      <c r="AJ297" s="33" t="str">
        <f t="shared" si="7"/>
        <v>Gain &gt; 0</v>
      </c>
      <c r="AK297" s="32">
        <f>AVERAGEIF($J3:$J290,"=1",AK3:AK290)</f>
        <v>5.7698970057267269</v>
      </c>
      <c r="AL297" s="32">
        <f t="shared" ref="AL297:AU297" si="23">AVERAGEIF($J3:$J290,"=1",AL3:AL290)</f>
        <v>1.4471418054786338</v>
      </c>
      <c r="AM297" s="32">
        <f t="shared" si="23"/>
        <v>1.4567959707678082</v>
      </c>
      <c r="AN297" s="32">
        <f t="shared" si="23"/>
        <v>9.5128316668307757</v>
      </c>
      <c r="AO297" s="32">
        <f t="shared" si="23"/>
        <v>1.426205797267605</v>
      </c>
      <c r="AP297" s="32">
        <f t="shared" si="23"/>
        <v>8.9402905310342966</v>
      </c>
      <c r="AQ297" s="32">
        <f t="shared" si="23"/>
        <v>1.6196192796270439</v>
      </c>
      <c r="AR297" s="32">
        <f t="shared" si="23"/>
        <v>3.1077921337985357</v>
      </c>
      <c r="AS297" s="32">
        <f t="shared" si="23"/>
        <v>0.99116117971029882</v>
      </c>
      <c r="AT297" s="32">
        <f t="shared" si="23"/>
        <v>13.834535289208334</v>
      </c>
      <c r="AU297" s="32">
        <f t="shared" si="23"/>
        <v>3.4173942851875792</v>
      </c>
      <c r="AW297" s="33"/>
    </row>
    <row r="298" spans="6:49" x14ac:dyDescent="0.3">
      <c r="L298" t="str">
        <f t="shared" si="20"/>
        <v>Gain &lt;=0</v>
      </c>
      <c r="M298" s="32">
        <f>AVERAGEIF($I3:$I290,"=1",M3:M290)</f>
        <v>6813019.0933333319</v>
      </c>
      <c r="N298" s="32">
        <f t="shared" ref="N298:W298" si="24">AVERAGEIF($I3:$I290,"=1",N3:N290)</f>
        <v>6421320.0266666673</v>
      </c>
      <c r="O298" s="32">
        <f t="shared" si="24"/>
        <v>6476535.5688888915</v>
      </c>
      <c r="P298" s="32">
        <f t="shared" si="24"/>
        <v>16406525.313333331</v>
      </c>
      <c r="Q298" s="32">
        <f t="shared" si="24"/>
        <v>5644625.120000001</v>
      </c>
      <c r="R298" s="32">
        <f t="shared" si="24"/>
        <v>10750415.246666664</v>
      </c>
      <c r="S298" s="32">
        <f t="shared" si="24"/>
        <v>6182324.5466666669</v>
      </c>
      <c r="T298" s="32">
        <f t="shared" si="24"/>
        <v>10273655.873333333</v>
      </c>
      <c r="U298" s="32">
        <f t="shared" si="24"/>
        <v>8764154.7400000002</v>
      </c>
      <c r="V298" s="32">
        <f t="shared" si="24"/>
        <v>33895655.226666667</v>
      </c>
      <c r="W298" s="32">
        <f t="shared" si="24"/>
        <v>11817607.557777779</v>
      </c>
      <c r="X298" s="32" t="s">
        <v>101</v>
      </c>
      <c r="Y298" s="32">
        <f>AVERAGEIF($I3:$I290,"=1",Y3:Y290)</f>
        <v>7.3224703879995889</v>
      </c>
      <c r="Z298" s="32">
        <f t="shared" ref="Z298:AI298" si="25">AVERAGEIF($I3:$I290,"=1",Z3:Z290)</f>
        <v>6.075595516455877</v>
      </c>
      <c r="AA298" s="32">
        <f t="shared" si="25"/>
        <v>6.0731950547603084</v>
      </c>
      <c r="AB298" s="32">
        <f t="shared" si="25"/>
        <v>15.456131346372716</v>
      </c>
      <c r="AC298" s="32">
        <f t="shared" si="25"/>
        <v>6.1433159030194258</v>
      </c>
      <c r="AD298" s="32">
        <f t="shared" si="25"/>
        <v>10.081047040456907</v>
      </c>
      <c r="AE298" s="32">
        <f t="shared" si="25"/>
        <v>6.7668822485270592</v>
      </c>
      <c r="AF298" s="32">
        <f t="shared" si="25"/>
        <v>5.6592908280327299</v>
      </c>
      <c r="AG298" s="32">
        <f t="shared" si="25"/>
        <v>5.8763526553546805</v>
      </c>
      <c r="AH298" s="32">
        <f t="shared" si="25"/>
        <v>19.00846075861249</v>
      </c>
      <c r="AI298" s="32">
        <f t="shared" si="25"/>
        <v>10.201229561980714</v>
      </c>
      <c r="AJ298" s="33" t="str">
        <f t="shared" si="7"/>
        <v>Gain &lt;=0</v>
      </c>
      <c r="AK298" s="32">
        <f>AVERAGEIF($I3:$I290,"=1",AK3:AK290)</f>
        <v>7.3224703879995889</v>
      </c>
      <c r="AL298" s="32">
        <f t="shared" ref="AL298:AU298" si="26">AVERAGEIF($I3:$I290,"=1",AL3:AL290)</f>
        <v>1.904218879389163</v>
      </c>
      <c r="AM298" s="32">
        <f t="shared" si="26"/>
        <v>1.9229089006662574</v>
      </c>
      <c r="AN298" s="32">
        <f t="shared" si="26"/>
        <v>15.456131346372716</v>
      </c>
      <c r="AO298" s="32">
        <f t="shared" si="26"/>
        <v>2.0866557985158094</v>
      </c>
      <c r="AP298" s="32">
        <f t="shared" si="26"/>
        <v>10.081047040456907</v>
      </c>
      <c r="AQ298" s="32">
        <f t="shared" si="26"/>
        <v>2.1272783098018011</v>
      </c>
      <c r="AR298" s="32">
        <f t="shared" si="26"/>
        <v>3.1115327771815164</v>
      </c>
      <c r="AS298" s="32">
        <f t="shared" si="26"/>
        <v>1.0972811018929094</v>
      </c>
      <c r="AT298" s="32">
        <f t="shared" si="26"/>
        <v>19.00846075861249</v>
      </c>
      <c r="AU298" s="32">
        <f t="shared" si="26"/>
        <v>4.9898076444646957</v>
      </c>
    </row>
    <row r="299" spans="6:49" x14ac:dyDescent="0.3">
      <c r="L299" t="str">
        <f t="shared" si="20"/>
        <v>Target;Gain &gt; 0.6; #pref=2</v>
      </c>
      <c r="M299" s="32" t="e">
        <f t="shared" ref="M299:W299" si="27">AVERAGEIFS(M3:M290, $H$3:$H$290, "=1",$K3:$K290,"=2",$AY3:$AY290,"&gt;"&amp;$X$292)</f>
        <v>#DIV/0!</v>
      </c>
      <c r="N299" s="32" t="e">
        <f t="shared" si="27"/>
        <v>#DIV/0!</v>
      </c>
      <c r="O299" s="32" t="e">
        <f t="shared" si="27"/>
        <v>#DIV/0!</v>
      </c>
      <c r="P299" s="32" t="e">
        <f t="shared" si="27"/>
        <v>#DIV/0!</v>
      </c>
      <c r="Q299" s="32" t="e">
        <f t="shared" si="27"/>
        <v>#DIV/0!</v>
      </c>
      <c r="R299" s="32" t="e">
        <f t="shared" si="27"/>
        <v>#DIV/0!</v>
      </c>
      <c r="S299" s="32" t="e">
        <f t="shared" si="27"/>
        <v>#DIV/0!</v>
      </c>
      <c r="T299" s="32" t="e">
        <f t="shared" si="27"/>
        <v>#DIV/0!</v>
      </c>
      <c r="U299" s="32" t="e">
        <f t="shared" si="27"/>
        <v>#DIV/0!</v>
      </c>
      <c r="V299" s="32" t="e">
        <f t="shared" si="27"/>
        <v>#DIV/0!</v>
      </c>
      <c r="W299" s="32" t="e">
        <f t="shared" si="27"/>
        <v>#DIV/0!</v>
      </c>
      <c r="X299" s="32" t="str">
        <f>"Target;Gain &gt; "&amp;X292&amp;"; #pref=2"</f>
        <v>Target;Gain &gt; 0.6; #pref=2</v>
      </c>
      <c r="Y299" s="32" t="e">
        <f t="shared" ref="Y299:AI299" si="28">AVERAGEIFS(Y3:Y290, $H$3:$H$290, "=1",$K3:$K290,"=2",$AY3:$AY290,"&gt;"&amp;$X$292)</f>
        <v>#DIV/0!</v>
      </c>
      <c r="Z299" s="32" t="e">
        <f t="shared" si="28"/>
        <v>#DIV/0!</v>
      </c>
      <c r="AA299" s="32" t="e">
        <f t="shared" si="28"/>
        <v>#DIV/0!</v>
      </c>
      <c r="AB299" s="32" t="e">
        <f t="shared" si="28"/>
        <v>#DIV/0!</v>
      </c>
      <c r="AC299" s="32" t="e">
        <f t="shared" si="28"/>
        <v>#DIV/0!</v>
      </c>
      <c r="AD299" s="32" t="e">
        <f t="shared" si="28"/>
        <v>#DIV/0!</v>
      </c>
      <c r="AE299" s="32" t="e">
        <f t="shared" si="28"/>
        <v>#DIV/0!</v>
      </c>
      <c r="AF299" s="32" t="e">
        <f t="shared" si="28"/>
        <v>#DIV/0!</v>
      </c>
      <c r="AG299" s="32" t="e">
        <f t="shared" si="28"/>
        <v>#DIV/0!</v>
      </c>
      <c r="AH299" s="32" t="e">
        <f t="shared" si="28"/>
        <v>#DIV/0!</v>
      </c>
      <c r="AI299" s="32" t="e">
        <f t="shared" si="28"/>
        <v>#DIV/0!</v>
      </c>
      <c r="AJ299" s="33" t="str">
        <f t="shared" si="7"/>
        <v>Target;Gain &gt; 0.6; #pref=2</v>
      </c>
      <c r="AK299" s="32" t="e">
        <f t="shared" ref="AK299:AU299" si="29">AVERAGEIFS(AK3:AK290, $H$3:$H$290, "=1",$K3:$K290,"=2",$AY3:$AY290,"&gt;"&amp;$X$292)</f>
        <v>#DIV/0!</v>
      </c>
      <c r="AL299" s="32" t="e">
        <f t="shared" si="29"/>
        <v>#DIV/0!</v>
      </c>
      <c r="AM299" s="32" t="e">
        <f t="shared" si="29"/>
        <v>#DIV/0!</v>
      </c>
      <c r="AN299" s="32" t="e">
        <f t="shared" si="29"/>
        <v>#DIV/0!</v>
      </c>
      <c r="AO299" s="32" t="e">
        <f t="shared" si="29"/>
        <v>#DIV/0!</v>
      </c>
      <c r="AP299" s="32" t="e">
        <f t="shared" si="29"/>
        <v>#DIV/0!</v>
      </c>
      <c r="AQ299" s="32" t="e">
        <f t="shared" si="29"/>
        <v>#DIV/0!</v>
      </c>
      <c r="AR299" s="32" t="e">
        <f t="shared" si="29"/>
        <v>#DIV/0!</v>
      </c>
      <c r="AS299" s="32" t="e">
        <f t="shared" si="29"/>
        <v>#DIV/0!</v>
      </c>
      <c r="AT299" s="32" t="e">
        <f t="shared" si="29"/>
        <v>#DIV/0!</v>
      </c>
      <c r="AU299" s="32" t="e">
        <f t="shared" si="29"/>
        <v>#DIV/0!</v>
      </c>
    </row>
    <row r="300" spans="6:49" x14ac:dyDescent="0.3">
      <c r="L300" t="str">
        <f t="shared" si="20"/>
        <v>Target; Gain &gt; 0.6; #pref=3</v>
      </c>
      <c r="M300" s="32">
        <f t="shared" ref="M300:W300" si="30">AVERAGEIFS(M3:M290, $H$3:$H$290, "=1",$K3:$K290,"=3",$AY3:$AY290,"&gt;"&amp;$X$292)</f>
        <v>4654737.9000000004</v>
      </c>
      <c r="N300" s="32">
        <f t="shared" si="30"/>
        <v>2873111.2</v>
      </c>
      <c r="O300" s="32">
        <f t="shared" si="30"/>
        <v>2892174.9</v>
      </c>
      <c r="P300" s="32">
        <f t="shared" si="30"/>
        <v>16566599.199999999</v>
      </c>
      <c r="Q300" s="32">
        <f t="shared" si="30"/>
        <v>1618391.3</v>
      </c>
      <c r="R300" s="32">
        <f t="shared" si="30"/>
        <v>9976181.9000000004</v>
      </c>
      <c r="S300" s="32">
        <f t="shared" si="30"/>
        <v>1934291.8</v>
      </c>
      <c r="T300" s="32">
        <f t="shared" si="30"/>
        <v>15437170.899999999</v>
      </c>
      <c r="U300" s="32">
        <f t="shared" si="30"/>
        <v>9968295.1999999993</v>
      </c>
      <c r="V300" s="32">
        <f t="shared" si="30"/>
        <v>27358744.399999999</v>
      </c>
      <c r="W300" s="32">
        <f t="shared" si="30"/>
        <v>5515365.2000000002</v>
      </c>
      <c r="X300" s="32" t="str">
        <f>"Target; Gain &gt; "&amp;X292&amp;"; #pref=3"</f>
        <v>Target; Gain &gt; 0.6; #pref=3</v>
      </c>
      <c r="Y300" s="32">
        <f t="shared" ref="Y300:AI300" si="31">AVERAGEIFS(Y3:Y290, $H$3:$H$290, "=1",$K3:$K290,"=3",$AY3:$AY290,"&gt;"&amp;$X$292)</f>
        <v>5.1787017230177295</v>
      </c>
      <c r="Z300" s="32">
        <f t="shared" si="31"/>
        <v>3.4435920143034311</v>
      </c>
      <c r="AA300" s="32">
        <f t="shared" si="31"/>
        <v>3.4346916245762253</v>
      </c>
      <c r="AB300" s="32">
        <f t="shared" si="31"/>
        <v>8.2680424211983343</v>
      </c>
      <c r="AC300" s="32">
        <f t="shared" si="31"/>
        <v>2.6751675225998044</v>
      </c>
      <c r="AD300" s="32">
        <f t="shared" si="31"/>
        <v>7.9666880432982001</v>
      </c>
      <c r="AE300" s="32">
        <f t="shared" si="31"/>
        <v>2.7054836554452777</v>
      </c>
      <c r="AF300" s="32">
        <f t="shared" si="31"/>
        <v>9.6971274579642337</v>
      </c>
      <c r="AG300" s="32">
        <f t="shared" si="31"/>
        <v>6.7461202623089775</v>
      </c>
      <c r="AH300" s="32">
        <f t="shared" si="31"/>
        <v>14.239242454920895</v>
      </c>
      <c r="AI300" s="32">
        <f t="shared" si="31"/>
        <v>5.866596949077211</v>
      </c>
      <c r="AJ300" s="33" t="str">
        <f t="shared" si="7"/>
        <v>Target; Gain &gt; 0.6; #pref=3</v>
      </c>
      <c r="AK300" s="32">
        <f t="shared" ref="AK300:AU300" si="32">AVERAGEIFS(AK3:AK290, $H$3:$H$290, "=1",$K3:$K290,"=3",$AY3:$AY290,"&gt;"&amp;$X$292)</f>
        <v>5.1787017230177295</v>
      </c>
      <c r="AL300" s="32">
        <f t="shared" si="32"/>
        <v>1.2630924362689255</v>
      </c>
      <c r="AM300" s="32">
        <f t="shared" si="32"/>
        <v>1.2524705471005291</v>
      </c>
      <c r="AN300" s="32">
        <f t="shared" si="32"/>
        <v>8.2680424211983343</v>
      </c>
      <c r="AO300" s="32">
        <f t="shared" si="32"/>
        <v>1.0863578500997391</v>
      </c>
      <c r="AP300" s="32">
        <f t="shared" si="32"/>
        <v>7.9666880432982001</v>
      </c>
      <c r="AQ300" s="32">
        <f t="shared" si="32"/>
        <v>1.1548298415727916</v>
      </c>
      <c r="AR300" s="32">
        <f t="shared" si="32"/>
        <v>5.2288804222596807</v>
      </c>
      <c r="AS300" s="32">
        <f t="shared" si="32"/>
        <v>1.251317295106128</v>
      </c>
      <c r="AT300" s="32">
        <f t="shared" si="32"/>
        <v>14.239242454920895</v>
      </c>
      <c r="AU300" s="32">
        <f t="shared" si="32"/>
        <v>2.3978466185973959</v>
      </c>
    </row>
    <row r="301" spans="6:49" x14ac:dyDescent="0.3">
      <c r="L301" t="str">
        <f t="shared" si="20"/>
        <v>Target; Gain &gt; 0.6; #pref=4</v>
      </c>
      <c r="M301" s="32" t="e">
        <f t="shared" ref="M301:W301" si="33">AVERAGEIFS(M3:M290, $H$3:$H$290, "=1",$K3:$K290,"=4",$AY3:$AY290,"&gt;"&amp;$X$292)</f>
        <v>#DIV/0!</v>
      </c>
      <c r="N301" s="32" t="e">
        <f t="shared" si="33"/>
        <v>#DIV/0!</v>
      </c>
      <c r="O301" s="32" t="e">
        <f t="shared" si="33"/>
        <v>#DIV/0!</v>
      </c>
      <c r="P301" s="32" t="e">
        <f t="shared" si="33"/>
        <v>#DIV/0!</v>
      </c>
      <c r="Q301" s="32" t="e">
        <f t="shared" si="33"/>
        <v>#DIV/0!</v>
      </c>
      <c r="R301" s="32" t="e">
        <f t="shared" si="33"/>
        <v>#DIV/0!</v>
      </c>
      <c r="S301" s="32" t="e">
        <f t="shared" si="33"/>
        <v>#DIV/0!</v>
      </c>
      <c r="T301" s="32" t="e">
        <f t="shared" si="33"/>
        <v>#DIV/0!</v>
      </c>
      <c r="U301" s="32" t="e">
        <f t="shared" si="33"/>
        <v>#DIV/0!</v>
      </c>
      <c r="V301" s="32" t="e">
        <f t="shared" si="33"/>
        <v>#DIV/0!</v>
      </c>
      <c r="W301" s="32" t="e">
        <f t="shared" si="33"/>
        <v>#DIV/0!</v>
      </c>
      <c r="X301" s="32" t="str">
        <f>"Target; Gain &gt; "&amp;X292&amp;"; #pref=4"</f>
        <v>Target; Gain &gt; 0.6; #pref=4</v>
      </c>
      <c r="Y301" s="32" t="e">
        <f t="shared" ref="Y301:AI301" si="34">AVERAGEIFS(Y3:Y290, $H$3:$H$290, "=1",$K3:$K290,"=4",$AY3:$AY290,"&gt;"&amp;$X$292)</f>
        <v>#DIV/0!</v>
      </c>
      <c r="Z301" s="32" t="e">
        <f t="shared" si="34"/>
        <v>#DIV/0!</v>
      </c>
      <c r="AA301" s="32" t="e">
        <f t="shared" si="34"/>
        <v>#DIV/0!</v>
      </c>
      <c r="AB301" s="32" t="e">
        <f t="shared" si="34"/>
        <v>#DIV/0!</v>
      </c>
      <c r="AC301" s="32" t="e">
        <f t="shared" si="34"/>
        <v>#DIV/0!</v>
      </c>
      <c r="AD301" s="32" t="e">
        <f t="shared" si="34"/>
        <v>#DIV/0!</v>
      </c>
      <c r="AE301" s="32" t="e">
        <f t="shared" si="34"/>
        <v>#DIV/0!</v>
      </c>
      <c r="AF301" s="32" t="e">
        <f t="shared" si="34"/>
        <v>#DIV/0!</v>
      </c>
      <c r="AG301" s="32" t="e">
        <f t="shared" si="34"/>
        <v>#DIV/0!</v>
      </c>
      <c r="AH301" s="32" t="e">
        <f t="shared" si="34"/>
        <v>#DIV/0!</v>
      </c>
      <c r="AI301" s="32" t="e">
        <f t="shared" si="34"/>
        <v>#DIV/0!</v>
      </c>
      <c r="AJ301" s="33" t="str">
        <f t="shared" si="7"/>
        <v>Target; Gain &gt; 0.6; #pref=4</v>
      </c>
      <c r="AK301" s="32" t="e">
        <f t="shared" ref="AK301:AU301" si="35">AVERAGEIFS(AK3:AK290, $H$3:$H$290, "=1",$K3:$K290,"=4",$AY3:$AY290,"&gt;"&amp;$X$292)</f>
        <v>#DIV/0!</v>
      </c>
      <c r="AL301" s="32" t="e">
        <f t="shared" si="35"/>
        <v>#DIV/0!</v>
      </c>
      <c r="AM301" s="32" t="e">
        <f t="shared" si="35"/>
        <v>#DIV/0!</v>
      </c>
      <c r="AN301" s="32" t="e">
        <f t="shared" si="35"/>
        <v>#DIV/0!</v>
      </c>
      <c r="AO301" s="32" t="e">
        <f t="shared" si="35"/>
        <v>#DIV/0!</v>
      </c>
      <c r="AP301" s="32" t="e">
        <f t="shared" si="35"/>
        <v>#DIV/0!</v>
      </c>
      <c r="AQ301" s="32" t="e">
        <f t="shared" si="35"/>
        <v>#DIV/0!</v>
      </c>
      <c r="AR301" s="32" t="e">
        <f t="shared" si="35"/>
        <v>#DIV/0!</v>
      </c>
      <c r="AS301" s="32" t="e">
        <f t="shared" si="35"/>
        <v>#DIV/0!</v>
      </c>
      <c r="AT301" s="32" t="e">
        <f t="shared" si="35"/>
        <v>#DIV/0!</v>
      </c>
      <c r="AU301" s="32" t="e">
        <f t="shared" si="35"/>
        <v>#DIV/0!</v>
      </c>
    </row>
    <row r="302" spans="6:49" x14ac:dyDescent="0.3">
      <c r="L302" s="32" t="str">
        <f t="shared" si="20"/>
        <v>Target; Gain &gt; 0</v>
      </c>
      <c r="M302" s="32">
        <f>AVERAGEIFS(M3:M290,$H3:$H290,"=1",$J3:$J290,"=1")</f>
        <v>3395772.2</v>
      </c>
      <c r="N302" s="32">
        <f t="shared" ref="N302:W302" si="36">AVERAGEIFS(N3:N290,$H3:$H290,"=1",$J3:$J290,"=1")</f>
        <v>2243231.6083333334</v>
      </c>
      <c r="O302" s="32">
        <f t="shared" si="36"/>
        <v>2255198.4416666664</v>
      </c>
      <c r="P302" s="32">
        <f t="shared" si="36"/>
        <v>8326526.25</v>
      </c>
      <c r="Q302" s="32">
        <f t="shared" si="36"/>
        <v>1487450.5083333333</v>
      </c>
      <c r="R302" s="32">
        <f t="shared" si="36"/>
        <v>5423910.9250000007</v>
      </c>
      <c r="S302" s="32">
        <f t="shared" si="36"/>
        <v>1231666.2583333333</v>
      </c>
      <c r="T302" s="32">
        <f t="shared" si="36"/>
        <v>10538898.725</v>
      </c>
      <c r="U302" s="32">
        <f t="shared" si="36"/>
        <v>8120767.2250000006</v>
      </c>
      <c r="V302" s="32">
        <f t="shared" si="36"/>
        <v>20054710.449999999</v>
      </c>
      <c r="W302" s="32">
        <f t="shared" si="36"/>
        <v>3885747.816666666</v>
      </c>
      <c r="X302" s="32" t="s">
        <v>102</v>
      </c>
      <c r="Y302" s="32">
        <f>AVERAGEIFS(Y3:Y290,$H3:$H290,"=1",$J3:$J290,"=1")</f>
        <v>4.29318075569463</v>
      </c>
      <c r="Z302" s="32">
        <f t="shared" ref="Z302:AI302" si="37">AVERAGEIFS(Z3:Z290,$H3:$H290,"=1",$J3:$J290,"=1")</f>
        <v>2.9792145540336303</v>
      </c>
      <c r="AA302" s="32">
        <f t="shared" si="37"/>
        <v>2.966163702307191</v>
      </c>
      <c r="AB302" s="32">
        <f t="shared" si="37"/>
        <v>7.2581035369243176</v>
      </c>
      <c r="AC302" s="32">
        <f t="shared" si="37"/>
        <v>2.5692352065815309</v>
      </c>
      <c r="AD302" s="32">
        <f t="shared" si="37"/>
        <v>6.2672405590245033</v>
      </c>
      <c r="AE302" s="32">
        <f t="shared" si="37"/>
        <v>2.5692984734332032</v>
      </c>
      <c r="AF302" s="32">
        <f t="shared" si="37"/>
        <v>5.9795159656496253</v>
      </c>
      <c r="AG302" s="32">
        <f t="shared" si="37"/>
        <v>5.3971837607813837</v>
      </c>
      <c r="AH302" s="32">
        <f t="shared" si="37"/>
        <v>13.073991834884509</v>
      </c>
      <c r="AI302" s="32">
        <f t="shared" si="37"/>
        <v>4.8571652741113214</v>
      </c>
      <c r="AJ302" s="32" t="str">
        <f t="shared" si="7"/>
        <v>Target; Gain &gt; 0</v>
      </c>
      <c r="AK302" s="32">
        <f>AVERAGEIFS(AK3:AK290,$H3:$H290,"=1",$J3:$J290,"=1")</f>
        <v>4.29318075569463</v>
      </c>
      <c r="AL302" s="32">
        <f t="shared" ref="AL302:AU302" si="38">AVERAGEIFS(AL3:AL290,$H3:$H290,"=1",$J3:$J290,"=1")</f>
        <v>1.0565523715030092</v>
      </c>
      <c r="AM302" s="32">
        <f t="shared" si="38"/>
        <v>1.0514917491275506</v>
      </c>
      <c r="AN302" s="32">
        <f t="shared" si="38"/>
        <v>7.2581035369243176</v>
      </c>
      <c r="AO302" s="32">
        <f t="shared" si="38"/>
        <v>0.99057803718278603</v>
      </c>
      <c r="AP302" s="32">
        <f t="shared" si="38"/>
        <v>6.2672405590245033</v>
      </c>
      <c r="AQ302" s="32">
        <f t="shared" si="38"/>
        <v>1.0547997728028955</v>
      </c>
      <c r="AR302" s="32">
        <f t="shared" si="38"/>
        <v>3.1734958948625716</v>
      </c>
      <c r="AS302" s="32">
        <f t="shared" si="38"/>
        <v>1.0135046506572205</v>
      </c>
      <c r="AT302" s="32">
        <f t="shared" si="38"/>
        <v>13.073991834884509</v>
      </c>
      <c r="AU302" s="32">
        <f t="shared" si="38"/>
        <v>2.165148161856147</v>
      </c>
      <c r="AW302" s="33"/>
    </row>
    <row r="303" spans="6:49" x14ac:dyDescent="0.3">
      <c r="L303" s="34">
        <f>L292</f>
        <v>0.6</v>
      </c>
      <c r="M303" s="34"/>
      <c r="N303" s="35" t="str">
        <f>N292</f>
        <v>BNL Causal</v>
      </c>
      <c r="O303" s="35" t="str">
        <f>O292</f>
        <v>BNL Causal HM</v>
      </c>
      <c r="P303" s="35" t="str">
        <f>Q292</f>
        <v>SFS Causal</v>
      </c>
      <c r="Q303" s="35" t="str">
        <f>S292</f>
        <v>SaLSa Causal</v>
      </c>
      <c r="R303" s="35" t="str">
        <f>U292</f>
        <v>D&amp;C Causal</v>
      </c>
      <c r="S303" s="35" t="str">
        <f>W292</f>
        <v>BBS Causal</v>
      </c>
      <c r="T303" s="35"/>
      <c r="U303" s="34">
        <f>X292</f>
        <v>0.6</v>
      </c>
      <c r="V303" s="35" t="str">
        <f>Z292</f>
        <v>BNL Causal</v>
      </c>
      <c r="W303" s="35" t="str">
        <f>AA292</f>
        <v>BNL Causal HM</v>
      </c>
      <c r="X303" s="35" t="str">
        <f>AC292</f>
        <v>SFS Causal</v>
      </c>
      <c r="Y303" s="35" t="str">
        <f>AE292</f>
        <v>SaLSa Causal</v>
      </c>
      <c r="Z303" s="35" t="str">
        <f>AG292</f>
        <v>D&amp;C Causal</v>
      </c>
      <c r="AA303" s="35" t="str">
        <f>AI292</f>
        <v>BBS Causal</v>
      </c>
      <c r="AB303" s="36"/>
      <c r="AC303" s="34">
        <f>AJ292</f>
        <v>0.6</v>
      </c>
      <c r="AD303" s="35" t="str">
        <f>AL292</f>
        <v>BNL Causal</v>
      </c>
      <c r="AE303" s="35" t="str">
        <f>AM292</f>
        <v>BNL Causal HM</v>
      </c>
      <c r="AF303" s="35" t="str">
        <f>AO292</f>
        <v>SFS Causal</v>
      </c>
      <c r="AG303" s="35" t="str">
        <f>AQ292</f>
        <v>SaLSa Causal</v>
      </c>
      <c r="AH303" s="35" t="str">
        <f>AS292</f>
        <v>D&amp;C Causal</v>
      </c>
      <c r="AI303" s="35" t="str">
        <f>AU292</f>
        <v>BBS Causal</v>
      </c>
      <c r="AK303" s="35"/>
      <c r="AL303" s="35"/>
      <c r="AM303" s="35"/>
      <c r="AN303" s="36"/>
      <c r="AO303" s="36"/>
      <c r="AP303" s="36"/>
      <c r="AQ303" s="36"/>
      <c r="AR303" s="36"/>
      <c r="AS303" s="36"/>
      <c r="AT303" s="36"/>
      <c r="AU303" s="36"/>
    </row>
    <row r="304" spans="6:49" x14ac:dyDescent="0.3">
      <c r="L304" t="str">
        <f>L293</f>
        <v>ALL</v>
      </c>
      <c r="N304" s="32">
        <f>N293</f>
        <v>5422135.7654761905</v>
      </c>
      <c r="O304" s="32">
        <f>O293</f>
        <v>5469799.9369047638</v>
      </c>
      <c r="P304" s="32">
        <f>Q293</f>
        <v>4545989.0440476192</v>
      </c>
      <c r="Q304" s="32">
        <f>S293</f>
        <v>4811482.2702380959</v>
      </c>
      <c r="R304" s="32">
        <f>U293</f>
        <v>8574912.2309523821</v>
      </c>
      <c r="S304" s="32">
        <f>W293</f>
        <v>9392607.0452380944</v>
      </c>
      <c r="T304" s="32"/>
      <c r="U304" s="32" t="str">
        <f>X293</f>
        <v>ALL</v>
      </c>
      <c r="V304" s="32">
        <f>Z293</f>
        <v>5.3370797094686662</v>
      </c>
      <c r="W304" s="32">
        <f>AA293</f>
        <v>5.3331240757604093</v>
      </c>
      <c r="X304" s="32">
        <f>AC293</f>
        <v>5.1719012661520347</v>
      </c>
      <c r="Y304" s="32">
        <f>AE293</f>
        <v>5.8662583322771491</v>
      </c>
      <c r="Z304" s="32">
        <f>AG293</f>
        <v>5.697221277788878</v>
      </c>
      <c r="AA304" s="32">
        <f>AI293</f>
        <v>8.7293203904659382</v>
      </c>
      <c r="AB304" s="36"/>
      <c r="AC304" s="32" t="str">
        <f>AJ293</f>
        <v>ALL</v>
      </c>
      <c r="AD304" s="32">
        <f>AL293</f>
        <v>1.6920045236449888</v>
      </c>
      <c r="AE304" s="32">
        <f>AM293</f>
        <v>1.7064993260705488</v>
      </c>
      <c r="AF304" s="32">
        <f>AO293</f>
        <v>1.7800182979362855</v>
      </c>
      <c r="AG304" s="32">
        <f>AQ293</f>
        <v>1.8915794743635206</v>
      </c>
      <c r="AH304" s="32">
        <f>AS293</f>
        <v>1.0480111380224113</v>
      </c>
      <c r="AI304" s="32">
        <f>AU293</f>
        <v>4.2597585848003217</v>
      </c>
      <c r="AK304" s="32"/>
      <c r="AL304" s="32"/>
      <c r="AM304" s="32"/>
      <c r="AN304" s="36"/>
      <c r="AO304" s="36"/>
      <c r="AP304" s="36"/>
      <c r="AQ304" s="36"/>
      <c r="AR304" s="36"/>
      <c r="AS304" s="36"/>
      <c r="AT304" s="36"/>
      <c r="AU304" s="36"/>
    </row>
    <row r="305" spans="7:49" x14ac:dyDescent="0.3">
      <c r="L305" t="str">
        <f>L295</f>
        <v>Gain &gt; 0.6</v>
      </c>
      <c r="N305" s="32">
        <f t="shared" ref="N305:O312" si="39">N295</f>
        <v>2873111.2</v>
      </c>
      <c r="O305" s="32">
        <f t="shared" si="39"/>
        <v>2892174.9</v>
      </c>
      <c r="P305" s="32">
        <f t="shared" ref="P305:P312" si="40">Q295</f>
        <v>1618391.3</v>
      </c>
      <c r="Q305" s="32">
        <f t="shared" ref="Q305:Q312" si="41">S295</f>
        <v>1934291.8</v>
      </c>
      <c r="R305" s="32">
        <f>U295</f>
        <v>9968295.1999999993</v>
      </c>
      <c r="S305" s="32">
        <f t="shared" ref="S305:S312" si="42">W295</f>
        <v>5515365.2000000002</v>
      </c>
      <c r="T305" s="32"/>
      <c r="U305" s="32" t="str">
        <f t="shared" ref="U305:U312" si="43">X295</f>
        <v>Gain &gt; 0.6</v>
      </c>
      <c r="V305" s="32">
        <f t="shared" ref="V305:W312" si="44">Z295</f>
        <v>3.4435920143034311</v>
      </c>
      <c r="W305" s="32">
        <f t="shared" si="44"/>
        <v>3.4346916245762253</v>
      </c>
      <c r="X305" s="32">
        <f t="shared" ref="X305:X312" si="45">AC295</f>
        <v>2.6751675225998044</v>
      </c>
      <c r="Y305" s="32">
        <f t="shared" ref="Y305:Y312" si="46">AE295</f>
        <v>2.7054836554452777</v>
      </c>
      <c r="Z305" s="32">
        <f t="shared" ref="Z305:Z312" si="47">AG295</f>
        <v>6.7461202623089775</v>
      </c>
      <c r="AA305" s="32">
        <f t="shared" ref="AA305:AA312" si="48">AI295</f>
        <v>5.866596949077211</v>
      </c>
      <c r="AB305" s="36"/>
      <c r="AC305" s="32" t="str">
        <f t="shared" ref="AC305:AC312" si="49">AJ295</f>
        <v>Gain &gt; 0.6</v>
      </c>
      <c r="AD305" s="32">
        <f t="shared" ref="AD305:AE312" si="50">AL295</f>
        <v>1.2630924362689255</v>
      </c>
      <c r="AE305" s="32">
        <f t="shared" si="50"/>
        <v>1.2524705471005291</v>
      </c>
      <c r="AF305" s="32">
        <f t="shared" ref="AF305:AF312" si="51">AO295</f>
        <v>1.0863578500997391</v>
      </c>
      <c r="AG305" s="32">
        <f t="shared" ref="AG305:AG312" si="52">AQ295</f>
        <v>1.1548298415727916</v>
      </c>
      <c r="AH305" s="32">
        <f t="shared" ref="AH305:AH312" si="53">AS295</f>
        <v>1.251317295106128</v>
      </c>
      <c r="AI305" s="32">
        <f t="shared" ref="AI305:AI312" si="54">AU295</f>
        <v>2.3978466185973959</v>
      </c>
      <c r="AK305" s="32"/>
      <c r="AL305" s="32"/>
      <c r="AM305" s="32"/>
      <c r="AN305" s="36"/>
      <c r="AO305" s="36"/>
      <c r="AP305" s="36"/>
      <c r="AQ305" s="36"/>
      <c r="AR305" s="36"/>
      <c r="AS305" s="36"/>
      <c r="AT305" s="36"/>
      <c r="AU305" s="36"/>
    </row>
    <row r="306" spans="7:49" x14ac:dyDescent="0.3">
      <c r="L306" t="str">
        <f>L296</f>
        <v>Target</v>
      </c>
      <c r="N306" s="32">
        <f t="shared" si="39"/>
        <v>2407359.4066666667</v>
      </c>
      <c r="O306" s="32">
        <f t="shared" si="39"/>
        <v>2418094.1533333333</v>
      </c>
      <c r="P306" s="32">
        <f t="shared" si="40"/>
        <v>1491808.6466666667</v>
      </c>
      <c r="Q306" s="32">
        <f t="shared" si="41"/>
        <v>1326168.8666666667</v>
      </c>
      <c r="R306" s="32">
        <f>U296</f>
        <v>8107605.0199999986</v>
      </c>
      <c r="S306" s="32">
        <f t="shared" si="42"/>
        <v>3679744.5733333328</v>
      </c>
      <c r="T306" s="32"/>
      <c r="U306" s="32" t="str">
        <f t="shared" si="43"/>
        <v>Target</v>
      </c>
      <c r="V306" s="32">
        <f t="shared" si="44"/>
        <v>3.0365849356570593</v>
      </c>
      <c r="W306" s="32">
        <f t="shared" si="44"/>
        <v>3.0200663346036647</v>
      </c>
      <c r="X306" s="32">
        <f t="shared" si="45"/>
        <v>2.5680026722648956</v>
      </c>
      <c r="Y306" s="32">
        <f t="shared" si="46"/>
        <v>2.7478480887195711</v>
      </c>
      <c r="Z306" s="32">
        <f t="shared" si="47"/>
        <v>5.1502346150266627</v>
      </c>
      <c r="AA306" s="32">
        <f t="shared" si="48"/>
        <v>5.0354287434229636</v>
      </c>
      <c r="AB306" s="36"/>
      <c r="AC306" s="32" t="str">
        <f t="shared" si="49"/>
        <v>Target</v>
      </c>
      <c r="AD306" s="32">
        <f t="shared" si="50"/>
        <v>1.0212129933976877</v>
      </c>
      <c r="AE306" s="32">
        <f t="shared" si="50"/>
        <v>1.0154124161771809</v>
      </c>
      <c r="AF306" s="32">
        <f t="shared" si="51"/>
        <v>0.9604969138256273</v>
      </c>
      <c r="AG306" s="32">
        <f t="shared" si="52"/>
        <v>1.042406209403028</v>
      </c>
      <c r="AH306" s="32">
        <f t="shared" si="53"/>
        <v>0.97036030154054376</v>
      </c>
      <c r="AI306" s="32">
        <f t="shared" si="54"/>
        <v>2.2628509233923007</v>
      </c>
      <c r="AK306" s="32"/>
      <c r="AL306" s="32"/>
      <c r="AM306" s="32"/>
      <c r="AN306" s="36"/>
      <c r="AO306" s="36"/>
      <c r="AP306" s="36"/>
      <c r="AQ306" s="36"/>
      <c r="AR306" s="36"/>
      <c r="AS306" s="36"/>
      <c r="AT306" s="36"/>
      <c r="AU306" s="36"/>
    </row>
    <row r="307" spans="7:49" x14ac:dyDescent="0.3">
      <c r="L307" t="str">
        <f>L297</f>
        <v>Gain &gt; 0</v>
      </c>
      <c r="N307" s="32">
        <f t="shared" si="39"/>
        <v>4269230.8487179494</v>
      </c>
      <c r="O307" s="32">
        <f t="shared" si="39"/>
        <v>4308181.8999999994</v>
      </c>
      <c r="P307" s="32">
        <f t="shared" si="40"/>
        <v>3278332.0333333323</v>
      </c>
      <c r="Q307" s="32">
        <f t="shared" si="41"/>
        <v>3229741.182051281</v>
      </c>
      <c r="R307" s="32">
        <f>U297</f>
        <v>8356555.4897435913</v>
      </c>
      <c r="S307" s="32">
        <f t="shared" si="42"/>
        <v>6594529.5307692289</v>
      </c>
      <c r="T307" s="32"/>
      <c r="U307" s="32" t="str">
        <f t="shared" si="43"/>
        <v>Gain &gt; 0</v>
      </c>
      <c r="V307" s="32">
        <f t="shared" si="44"/>
        <v>4.4849460860218802</v>
      </c>
      <c r="W307" s="32">
        <f t="shared" si="44"/>
        <v>4.4791960230682246</v>
      </c>
      <c r="X307" s="32">
        <f t="shared" si="45"/>
        <v>4.0510382236127418</v>
      </c>
      <c r="Y307" s="32">
        <f t="shared" si="46"/>
        <v>4.8270768904503294</v>
      </c>
      <c r="Z307" s="32">
        <f t="shared" si="47"/>
        <v>5.4905312267514192</v>
      </c>
      <c r="AA307" s="32">
        <f t="shared" si="48"/>
        <v>7.0309636541027336</v>
      </c>
      <c r="AB307" s="36"/>
      <c r="AC307" s="32" t="str">
        <f t="shared" si="49"/>
        <v>Gain &gt; 0</v>
      </c>
      <c r="AD307" s="32">
        <f t="shared" si="50"/>
        <v>1.4471418054786338</v>
      </c>
      <c r="AE307" s="32">
        <f t="shared" si="50"/>
        <v>1.4567959707678082</v>
      </c>
      <c r="AF307" s="32">
        <f t="shared" si="51"/>
        <v>1.426205797267605</v>
      </c>
      <c r="AG307" s="32">
        <f t="shared" si="52"/>
        <v>1.6196192796270439</v>
      </c>
      <c r="AH307" s="32">
        <f t="shared" si="53"/>
        <v>0.99116117971029882</v>
      </c>
      <c r="AI307" s="32">
        <f t="shared" si="54"/>
        <v>3.4173942851875792</v>
      </c>
      <c r="AK307" s="32"/>
      <c r="AL307" s="32"/>
      <c r="AM307" s="32"/>
      <c r="AN307" s="36"/>
      <c r="AO307" s="36"/>
      <c r="AP307" s="36"/>
      <c r="AQ307" s="36"/>
      <c r="AR307" s="36"/>
      <c r="AS307" s="36"/>
      <c r="AT307" s="36"/>
      <c r="AU307" s="36"/>
    </row>
    <row r="308" spans="7:49" x14ac:dyDescent="0.3">
      <c r="L308" t="str">
        <f t="shared" ref="L308" si="55">L298</f>
        <v>Gain &lt;=0</v>
      </c>
      <c r="N308" s="32">
        <f t="shared" si="39"/>
        <v>6421320.0266666673</v>
      </c>
      <c r="O308" s="32">
        <f t="shared" si="39"/>
        <v>6476535.5688888915</v>
      </c>
      <c r="P308" s="32">
        <f t="shared" si="40"/>
        <v>5644625.120000001</v>
      </c>
      <c r="Q308" s="32">
        <f t="shared" si="41"/>
        <v>6182324.5466666669</v>
      </c>
      <c r="R308" s="32">
        <f>U298</f>
        <v>8764154.7400000002</v>
      </c>
      <c r="S308" s="32">
        <f t="shared" si="42"/>
        <v>11817607.557777779</v>
      </c>
      <c r="T308" s="32"/>
      <c r="U308" s="32" t="str">
        <f t="shared" si="43"/>
        <v>Gain &lt;=0</v>
      </c>
      <c r="V308" s="32">
        <f t="shared" si="44"/>
        <v>6.075595516455877</v>
      </c>
      <c r="W308" s="32">
        <f t="shared" si="44"/>
        <v>6.0731950547603084</v>
      </c>
      <c r="X308" s="32">
        <f t="shared" si="45"/>
        <v>6.1433159030194258</v>
      </c>
      <c r="Y308" s="32">
        <f t="shared" si="46"/>
        <v>6.7668822485270592</v>
      </c>
      <c r="Z308" s="32">
        <f t="shared" si="47"/>
        <v>5.8763526553546805</v>
      </c>
      <c r="AA308" s="32">
        <f t="shared" si="48"/>
        <v>10.201229561980714</v>
      </c>
      <c r="AB308" s="36"/>
      <c r="AC308" s="32" t="str">
        <f t="shared" si="49"/>
        <v>Gain &lt;=0</v>
      </c>
      <c r="AD308" s="32">
        <f t="shared" si="50"/>
        <v>1.904218879389163</v>
      </c>
      <c r="AE308" s="32">
        <f t="shared" si="50"/>
        <v>1.9229089006662574</v>
      </c>
      <c r="AF308" s="32">
        <f t="shared" si="51"/>
        <v>2.0866557985158094</v>
      </c>
      <c r="AG308" s="32">
        <f t="shared" si="52"/>
        <v>2.1272783098018011</v>
      </c>
      <c r="AH308" s="32">
        <f t="shared" si="53"/>
        <v>1.0972811018929094</v>
      </c>
      <c r="AI308" s="32">
        <f t="shared" si="54"/>
        <v>4.9898076444646957</v>
      </c>
      <c r="AK308" s="32"/>
      <c r="AL308" s="32"/>
      <c r="AM308" s="32"/>
      <c r="AN308" s="36"/>
      <c r="AO308" s="36"/>
      <c r="AP308" s="36"/>
      <c r="AQ308" s="36"/>
      <c r="AR308" s="36"/>
      <c r="AS308" s="36"/>
      <c r="AT308" s="36"/>
      <c r="AU308" s="36"/>
    </row>
    <row r="309" spans="7:49" x14ac:dyDescent="0.3">
      <c r="L309" t="str">
        <f>L299</f>
        <v>Target;Gain &gt; 0.6; #pref=2</v>
      </c>
      <c r="N309" s="32" t="e">
        <f t="shared" si="39"/>
        <v>#DIV/0!</v>
      </c>
      <c r="O309" s="32" t="e">
        <f t="shared" si="39"/>
        <v>#DIV/0!</v>
      </c>
      <c r="P309" s="32" t="e">
        <f t="shared" si="40"/>
        <v>#DIV/0!</v>
      </c>
      <c r="Q309" s="32" t="e">
        <f t="shared" si="41"/>
        <v>#DIV/0!</v>
      </c>
      <c r="R309" s="32" t="e">
        <f t="shared" ref="R309" si="56">U299</f>
        <v>#DIV/0!</v>
      </c>
      <c r="S309" s="32" t="e">
        <f t="shared" si="42"/>
        <v>#DIV/0!</v>
      </c>
      <c r="T309" s="32"/>
      <c r="U309" s="32" t="str">
        <f t="shared" si="43"/>
        <v>Target;Gain &gt; 0.6; #pref=2</v>
      </c>
      <c r="V309" s="32" t="e">
        <f t="shared" si="44"/>
        <v>#DIV/0!</v>
      </c>
      <c r="W309" s="32" t="e">
        <f t="shared" si="44"/>
        <v>#DIV/0!</v>
      </c>
      <c r="X309" s="32" t="e">
        <f t="shared" si="45"/>
        <v>#DIV/0!</v>
      </c>
      <c r="Y309" s="32" t="e">
        <f t="shared" si="46"/>
        <v>#DIV/0!</v>
      </c>
      <c r="Z309" s="32" t="e">
        <f t="shared" si="47"/>
        <v>#DIV/0!</v>
      </c>
      <c r="AA309" s="32" t="e">
        <f t="shared" si="48"/>
        <v>#DIV/0!</v>
      </c>
      <c r="AB309" s="36"/>
      <c r="AC309" s="32" t="str">
        <f t="shared" si="49"/>
        <v>Target;Gain &gt; 0.6; #pref=2</v>
      </c>
      <c r="AD309" s="32" t="e">
        <f t="shared" si="50"/>
        <v>#DIV/0!</v>
      </c>
      <c r="AE309" s="32" t="e">
        <f t="shared" si="50"/>
        <v>#DIV/0!</v>
      </c>
      <c r="AF309" s="32" t="e">
        <f t="shared" si="51"/>
        <v>#DIV/0!</v>
      </c>
      <c r="AG309" s="32" t="e">
        <f t="shared" si="52"/>
        <v>#DIV/0!</v>
      </c>
      <c r="AH309" s="32" t="e">
        <f t="shared" si="53"/>
        <v>#DIV/0!</v>
      </c>
      <c r="AI309" s="32" t="e">
        <f t="shared" si="54"/>
        <v>#DIV/0!</v>
      </c>
      <c r="AK309" s="32"/>
      <c r="AL309" s="32"/>
      <c r="AM309" s="32"/>
      <c r="AN309" s="36"/>
      <c r="AO309" s="36"/>
      <c r="AP309" s="36"/>
      <c r="AQ309" s="36"/>
      <c r="AR309" s="36"/>
      <c r="AS309" s="36"/>
      <c r="AT309" s="36"/>
      <c r="AU309" s="36"/>
    </row>
    <row r="310" spans="7:49" x14ac:dyDescent="0.3">
      <c r="L310" t="str">
        <f>L300</f>
        <v>Target; Gain &gt; 0.6; #pref=3</v>
      </c>
      <c r="N310" s="32">
        <f t="shared" si="39"/>
        <v>2873111.2</v>
      </c>
      <c r="O310" s="32">
        <f t="shared" si="39"/>
        <v>2892174.9</v>
      </c>
      <c r="P310" s="32">
        <f t="shared" si="40"/>
        <v>1618391.3</v>
      </c>
      <c r="Q310" s="32">
        <f t="shared" si="41"/>
        <v>1934291.8</v>
      </c>
      <c r="R310" s="32">
        <f>U300</f>
        <v>9968295.1999999993</v>
      </c>
      <c r="S310" s="32">
        <f t="shared" si="42"/>
        <v>5515365.2000000002</v>
      </c>
      <c r="T310" s="32"/>
      <c r="U310" s="32" t="str">
        <f t="shared" si="43"/>
        <v>Target; Gain &gt; 0.6; #pref=3</v>
      </c>
      <c r="V310" s="32">
        <f t="shared" si="44"/>
        <v>3.4435920143034311</v>
      </c>
      <c r="W310" s="32">
        <f t="shared" si="44"/>
        <v>3.4346916245762253</v>
      </c>
      <c r="X310" s="32">
        <f t="shared" si="45"/>
        <v>2.6751675225998044</v>
      </c>
      <c r="Y310" s="32">
        <f t="shared" si="46"/>
        <v>2.7054836554452777</v>
      </c>
      <c r="Z310" s="32">
        <f t="shared" si="47"/>
        <v>6.7461202623089775</v>
      </c>
      <c r="AA310" s="32">
        <f t="shared" si="48"/>
        <v>5.866596949077211</v>
      </c>
      <c r="AB310" s="36"/>
      <c r="AC310" s="32" t="str">
        <f t="shared" si="49"/>
        <v>Target; Gain &gt; 0.6; #pref=3</v>
      </c>
      <c r="AD310" s="32">
        <f t="shared" si="50"/>
        <v>1.2630924362689255</v>
      </c>
      <c r="AE310" s="32">
        <f t="shared" si="50"/>
        <v>1.2524705471005291</v>
      </c>
      <c r="AF310" s="32">
        <f t="shared" si="51"/>
        <v>1.0863578500997391</v>
      </c>
      <c r="AG310" s="32">
        <f t="shared" si="52"/>
        <v>1.1548298415727916</v>
      </c>
      <c r="AH310" s="32">
        <f t="shared" si="53"/>
        <v>1.251317295106128</v>
      </c>
      <c r="AI310" s="32">
        <f t="shared" si="54"/>
        <v>2.3978466185973959</v>
      </c>
      <c r="AK310" s="32"/>
      <c r="AL310" s="32"/>
      <c r="AM310" s="32"/>
      <c r="AN310" s="36"/>
      <c r="AO310" s="36"/>
      <c r="AP310" s="36"/>
      <c r="AQ310" s="36"/>
      <c r="AR310" s="36"/>
      <c r="AS310" s="36"/>
      <c r="AT310" s="36"/>
      <c r="AU310" s="36"/>
    </row>
    <row r="311" spans="7:49" x14ac:dyDescent="0.3">
      <c r="L311" t="str">
        <f>L301</f>
        <v>Target; Gain &gt; 0.6; #pref=4</v>
      </c>
      <c r="N311" s="32" t="e">
        <f t="shared" si="39"/>
        <v>#DIV/0!</v>
      </c>
      <c r="O311" s="32" t="e">
        <f t="shared" si="39"/>
        <v>#DIV/0!</v>
      </c>
      <c r="P311" s="32" t="e">
        <f t="shared" si="40"/>
        <v>#DIV/0!</v>
      </c>
      <c r="Q311" s="32" t="e">
        <f t="shared" si="41"/>
        <v>#DIV/0!</v>
      </c>
      <c r="R311" s="32" t="e">
        <f>U301</f>
        <v>#DIV/0!</v>
      </c>
      <c r="S311" s="32" t="e">
        <f t="shared" si="42"/>
        <v>#DIV/0!</v>
      </c>
      <c r="T311" s="32"/>
      <c r="U311" s="32" t="str">
        <f t="shared" si="43"/>
        <v>Target; Gain &gt; 0.6; #pref=4</v>
      </c>
      <c r="V311" s="32" t="e">
        <f t="shared" si="44"/>
        <v>#DIV/0!</v>
      </c>
      <c r="W311" s="32" t="e">
        <f t="shared" si="44"/>
        <v>#DIV/0!</v>
      </c>
      <c r="X311" s="32" t="e">
        <f t="shared" si="45"/>
        <v>#DIV/0!</v>
      </c>
      <c r="Y311" s="32" t="e">
        <f t="shared" si="46"/>
        <v>#DIV/0!</v>
      </c>
      <c r="Z311" s="32" t="e">
        <f t="shared" si="47"/>
        <v>#DIV/0!</v>
      </c>
      <c r="AA311" s="32" t="e">
        <f t="shared" si="48"/>
        <v>#DIV/0!</v>
      </c>
      <c r="AB311" s="36"/>
      <c r="AC311" s="32" t="str">
        <f t="shared" si="49"/>
        <v>Target; Gain &gt; 0.6; #pref=4</v>
      </c>
      <c r="AD311" s="32" t="e">
        <f t="shared" si="50"/>
        <v>#DIV/0!</v>
      </c>
      <c r="AE311" s="32" t="e">
        <f t="shared" si="50"/>
        <v>#DIV/0!</v>
      </c>
      <c r="AF311" s="32" t="e">
        <f t="shared" si="51"/>
        <v>#DIV/0!</v>
      </c>
      <c r="AG311" s="32" t="e">
        <f t="shared" si="52"/>
        <v>#DIV/0!</v>
      </c>
      <c r="AH311" s="32" t="e">
        <f t="shared" si="53"/>
        <v>#DIV/0!</v>
      </c>
      <c r="AI311" s="32" t="e">
        <f t="shared" si="54"/>
        <v>#DIV/0!</v>
      </c>
      <c r="AK311" s="32"/>
      <c r="AL311" s="32"/>
      <c r="AM311" s="32"/>
      <c r="AN311" s="36"/>
      <c r="AO311" s="36"/>
      <c r="AP311" s="36"/>
      <c r="AQ311" s="36"/>
      <c r="AR311" s="36"/>
      <c r="AS311" s="36"/>
      <c r="AT311" s="36"/>
      <c r="AU311" s="36"/>
    </row>
    <row r="312" spans="7:49" x14ac:dyDescent="0.3">
      <c r="L312" t="str">
        <f>L302</f>
        <v>Target; Gain &gt; 0</v>
      </c>
      <c r="N312" s="32">
        <f t="shared" si="39"/>
        <v>2243231.6083333334</v>
      </c>
      <c r="O312" s="32">
        <f t="shared" si="39"/>
        <v>2255198.4416666664</v>
      </c>
      <c r="P312" s="32">
        <f t="shared" si="40"/>
        <v>1487450.5083333333</v>
      </c>
      <c r="Q312" s="32">
        <f t="shared" si="41"/>
        <v>1231666.2583333333</v>
      </c>
      <c r="R312" s="32">
        <f>U302</f>
        <v>8120767.2250000006</v>
      </c>
      <c r="S312" s="32">
        <f t="shared" si="42"/>
        <v>3885747.816666666</v>
      </c>
      <c r="T312" s="32"/>
      <c r="U312" s="32" t="str">
        <f t="shared" si="43"/>
        <v>Target; Gain &gt; 0</v>
      </c>
      <c r="V312" s="32">
        <f t="shared" si="44"/>
        <v>2.9792145540336303</v>
      </c>
      <c r="W312" s="32">
        <f t="shared" si="44"/>
        <v>2.966163702307191</v>
      </c>
      <c r="X312" s="32">
        <f t="shared" si="45"/>
        <v>2.5692352065815309</v>
      </c>
      <c r="Y312" s="32">
        <f t="shared" si="46"/>
        <v>2.5692984734332032</v>
      </c>
      <c r="Z312" s="32">
        <f t="shared" si="47"/>
        <v>5.3971837607813837</v>
      </c>
      <c r="AA312" s="32">
        <f t="shared" si="48"/>
        <v>4.8571652741113214</v>
      </c>
      <c r="AB312" s="36"/>
      <c r="AC312" s="32" t="str">
        <f t="shared" si="49"/>
        <v>Target; Gain &gt; 0</v>
      </c>
      <c r="AD312" s="32">
        <f t="shared" si="50"/>
        <v>1.0565523715030092</v>
      </c>
      <c r="AE312" s="32">
        <f t="shared" si="50"/>
        <v>1.0514917491275506</v>
      </c>
      <c r="AF312" s="32">
        <f t="shared" si="51"/>
        <v>0.99057803718278603</v>
      </c>
      <c r="AG312" s="32">
        <f t="shared" si="52"/>
        <v>1.0547997728028955</v>
      </c>
      <c r="AH312" s="32">
        <f t="shared" si="53"/>
        <v>1.0135046506572205</v>
      </c>
      <c r="AI312" s="32">
        <f t="shared" si="54"/>
        <v>2.165148161856147</v>
      </c>
      <c r="AK312" s="32"/>
      <c r="AL312" s="32"/>
      <c r="AM312" s="32"/>
      <c r="AN312" s="36"/>
      <c r="AO312" s="36"/>
      <c r="AP312" s="36"/>
      <c r="AQ312" s="36"/>
      <c r="AR312" s="36"/>
      <c r="AS312" s="36"/>
      <c r="AT312" s="36"/>
      <c r="AU312" s="36"/>
    </row>
    <row r="313" spans="7:49" x14ac:dyDescent="0.3"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K313" s="31"/>
      <c r="AL313" s="31"/>
      <c r="AM313" s="31"/>
      <c r="AN313" s="31"/>
      <c r="AO313" s="31"/>
    </row>
    <row r="314" spans="7:49" x14ac:dyDescent="0.3">
      <c r="K314" s="27" t="s">
        <v>104</v>
      </c>
      <c r="L314" s="28">
        <f>X314</f>
        <v>0.6</v>
      </c>
      <c r="M314" s="29" t="s">
        <v>20</v>
      </c>
      <c r="N314" s="29" t="s">
        <v>7</v>
      </c>
      <c r="O314" s="29" t="s">
        <v>8</v>
      </c>
      <c r="P314" s="29" t="s">
        <v>22</v>
      </c>
      <c r="Q314" s="29" t="s">
        <v>9</v>
      </c>
      <c r="R314" s="29" t="s">
        <v>23</v>
      </c>
      <c r="S314" s="29" t="s">
        <v>10</v>
      </c>
      <c r="T314" s="29" t="s">
        <v>24</v>
      </c>
      <c r="U314" s="29" t="s">
        <v>11</v>
      </c>
      <c r="V314" s="29" t="s">
        <v>25</v>
      </c>
      <c r="W314" s="29" t="s">
        <v>12</v>
      </c>
      <c r="X314" s="30">
        <f>X292</f>
        <v>0.6</v>
      </c>
      <c r="Y314" s="29" t="s">
        <v>20</v>
      </c>
      <c r="Z314" s="29" t="s">
        <v>7</v>
      </c>
      <c r="AA314" s="29" t="s">
        <v>8</v>
      </c>
      <c r="AB314" s="29" t="s">
        <v>22</v>
      </c>
      <c r="AC314" s="29" t="s">
        <v>9</v>
      </c>
      <c r="AD314" s="29" t="s">
        <v>23</v>
      </c>
      <c r="AE314" s="29" t="s">
        <v>10</v>
      </c>
      <c r="AF314" s="29" t="s">
        <v>24</v>
      </c>
      <c r="AG314" s="29" t="s">
        <v>11</v>
      </c>
      <c r="AH314" s="29" t="s">
        <v>25</v>
      </c>
      <c r="AI314" s="29" t="s">
        <v>12</v>
      </c>
      <c r="AJ314" s="28">
        <f t="shared" ref="AJ314:AJ324" si="57">X314</f>
        <v>0.6</v>
      </c>
      <c r="AK314" s="29" t="s">
        <v>20</v>
      </c>
      <c r="AL314" s="29" t="s">
        <v>7</v>
      </c>
      <c r="AM314" s="29" t="s">
        <v>8</v>
      </c>
      <c r="AN314" s="29" t="s">
        <v>22</v>
      </c>
      <c r="AO314" s="29" t="s">
        <v>9</v>
      </c>
      <c r="AP314" s="29" t="s">
        <v>23</v>
      </c>
      <c r="AQ314" s="29" t="s">
        <v>10</v>
      </c>
      <c r="AR314" s="29" t="s">
        <v>24</v>
      </c>
      <c r="AS314" s="29" t="s">
        <v>11</v>
      </c>
      <c r="AT314" s="29" t="s">
        <v>25</v>
      </c>
      <c r="AU314" s="29" t="s">
        <v>12</v>
      </c>
    </row>
    <row r="315" spans="7:49" x14ac:dyDescent="0.3">
      <c r="L315" s="31" t="s">
        <v>98</v>
      </c>
      <c r="M315" s="32">
        <f>MEDIAN(M3:M290)</f>
        <v>4097796.0999999996</v>
      </c>
      <c r="N315" s="32">
        <f t="shared" ref="N315:W315" si="58">MEDIAN(N3:N290)</f>
        <v>3516873.6</v>
      </c>
      <c r="O315" s="32">
        <f t="shared" si="58"/>
        <v>3526934.2333333334</v>
      </c>
      <c r="P315" s="32">
        <f t="shared" si="58"/>
        <v>6059937.9000000004</v>
      </c>
      <c r="Q315" s="32">
        <f t="shared" si="58"/>
        <v>2086672.2333333334</v>
      </c>
      <c r="R315" s="32">
        <f t="shared" si="58"/>
        <v>3792804.9000000004</v>
      </c>
      <c r="S315" s="32">
        <f t="shared" si="58"/>
        <v>1782263.1666666665</v>
      </c>
      <c r="T315" s="32">
        <f t="shared" si="58"/>
        <v>9515975.5</v>
      </c>
      <c r="U315" s="32">
        <f t="shared" si="58"/>
        <v>8370319.5</v>
      </c>
      <c r="V315" s="32">
        <f t="shared" si="58"/>
        <v>12379549.1</v>
      </c>
      <c r="W315" s="32">
        <f t="shared" si="58"/>
        <v>5059701.6999999993</v>
      </c>
      <c r="X315" s="32" t="s">
        <v>98</v>
      </c>
      <c r="Y315" s="32">
        <f>MEDIAN(Y3:Y290)</f>
        <v>4.8678379899589341</v>
      </c>
      <c r="Z315" s="32">
        <f t="shared" ref="Z315:AI315" si="59">MEDIAN(Z3:Z290)</f>
        <v>4.0650853108381853</v>
      </c>
      <c r="AA315" s="32">
        <f t="shared" si="59"/>
        <v>4.0438490978364516</v>
      </c>
      <c r="AB315" s="32">
        <f t="shared" si="59"/>
        <v>7.1489181802971871</v>
      </c>
      <c r="AC315" s="32">
        <f t="shared" si="59"/>
        <v>3.0889429555041712</v>
      </c>
      <c r="AD315" s="32">
        <f t="shared" si="59"/>
        <v>6.121959578874522</v>
      </c>
      <c r="AE315" s="32">
        <f t="shared" si="59"/>
        <v>3.6791146137751642</v>
      </c>
      <c r="AF315" s="32">
        <f t="shared" si="59"/>
        <v>4.3025823184521865</v>
      </c>
      <c r="AG315" s="32">
        <f t="shared" si="59"/>
        <v>5.3018085499526935</v>
      </c>
      <c r="AH315" s="32">
        <f t="shared" si="59"/>
        <v>11.613911373820155</v>
      </c>
      <c r="AI315" s="32">
        <f t="shared" si="59"/>
        <v>6.7718112164177002</v>
      </c>
      <c r="AJ315" s="31" t="str">
        <f t="shared" si="57"/>
        <v>ALL</v>
      </c>
      <c r="AK315" s="32">
        <f>MEDIAN(AK3:AK290)</f>
        <v>4.8678379899589341</v>
      </c>
      <c r="AL315" s="32">
        <f t="shared" ref="AL315:AU315" si="60">MEDIAN(AL3:AL290)</f>
        <v>1.3306614679517226</v>
      </c>
      <c r="AM315" s="32">
        <f t="shared" si="60"/>
        <v>1.3157447011442853</v>
      </c>
      <c r="AN315" s="32">
        <f t="shared" si="60"/>
        <v>7.1489181802971871</v>
      </c>
      <c r="AO315" s="32">
        <f t="shared" si="60"/>
        <v>1.0399303105325091</v>
      </c>
      <c r="AP315" s="32">
        <f t="shared" si="60"/>
        <v>6.121959578874522</v>
      </c>
      <c r="AQ315" s="32">
        <f t="shared" si="60"/>
        <v>1.2236048167881863</v>
      </c>
      <c r="AR315" s="32">
        <f t="shared" si="60"/>
        <v>2.4186410786351185</v>
      </c>
      <c r="AS315" s="32">
        <f t="shared" si="60"/>
        <v>0.99740251907302691</v>
      </c>
      <c r="AT315" s="32">
        <f t="shared" si="60"/>
        <v>11.613911373820155</v>
      </c>
      <c r="AU315" s="32">
        <f t="shared" si="60"/>
        <v>2.9057008007696519</v>
      </c>
    </row>
    <row r="316" spans="7:49" x14ac:dyDescent="0.3">
      <c r="L316" s="31" t="str">
        <f>"Target; Gain &gt; "&amp;L314</f>
        <v>Target; Gain &gt; 0.6</v>
      </c>
      <c r="M316" s="32" cm="1">
        <f t="array" ref="M316">MEDIAN(_xlfn._xlws.FILTER(M3:M290, ($AZ3:$AZ290 &gt; $X292)*($AZ3:$AZ290 &lt;&gt; "")))</f>
        <v>4654737.9000000004</v>
      </c>
      <c r="N316" s="32" cm="1">
        <f t="array" ref="N316">MEDIAN(_xlfn._xlws.FILTER(N3:N290, ($AZ3:$AZ290 &gt; $X292)*($AZ3:$AZ290 &lt;&gt; "")))</f>
        <v>2873111.2</v>
      </c>
      <c r="O316" s="32" cm="1">
        <f t="array" ref="O316">MEDIAN(_xlfn._xlws.FILTER(O3:O290, ($AZ3:$AZ290 &gt; $X292)*($AZ3:$AZ290 &lt;&gt; "")))</f>
        <v>2892174.9</v>
      </c>
      <c r="P316" s="32" cm="1">
        <f t="array" ref="P316">MEDIAN(_xlfn._xlws.FILTER(P3:P290, ($AZ3:$AZ290 &gt; $X292)*($AZ3:$AZ290 &lt;&gt; "")))</f>
        <v>16566599.199999999</v>
      </c>
      <c r="Q316" s="32" cm="1">
        <f t="array" ref="Q316">MEDIAN(_xlfn._xlws.FILTER(Q3:Q290, ($AZ3:$AZ290 &gt; $X292)*($AZ3:$AZ290 &lt;&gt; "")))</f>
        <v>1618391.3</v>
      </c>
      <c r="R316" s="32" cm="1">
        <f t="array" ref="R316">MEDIAN(_xlfn._xlws.FILTER(R3:R290, ($AZ3:$AZ290 &gt; $X292)*($AZ3:$AZ290 &lt;&gt; "")))</f>
        <v>9976181.9000000004</v>
      </c>
      <c r="S316" s="32" cm="1">
        <f t="array" ref="S316">MEDIAN(_xlfn._xlws.FILTER(S3:S290, ($AZ3:$AZ290 &gt; $X292)*($AZ3:$AZ290 &lt;&gt; "")))</f>
        <v>1934291.8</v>
      </c>
      <c r="T316" s="32" cm="1">
        <f t="array" ref="T316">MEDIAN(_xlfn._xlws.FILTER(T3:T290, ($AZ3:$AZ290 &gt; $X292)*($AZ3:$AZ290 &lt;&gt; "")))</f>
        <v>15437170.899999999</v>
      </c>
      <c r="U316" s="32" cm="1">
        <f t="array" ref="U316">MEDIAN(_xlfn._xlws.FILTER(U3:U290, ($AZ3:$AZ290 &gt; $X292)*($AZ3:$AZ290 &lt;&gt; "")))</f>
        <v>9968295.1999999993</v>
      </c>
      <c r="V316" s="32" cm="1">
        <f t="array" ref="V316">MEDIAN(_xlfn._xlws.FILTER(V3:V290, ($AZ3:$AZ290 &gt; $X292)*($AZ3:$AZ290 &lt;&gt; "")))</f>
        <v>27358744.399999999</v>
      </c>
      <c r="W316" s="32" cm="1">
        <f t="array" ref="W316">MEDIAN(_xlfn._xlws.FILTER(W3:W290, ($AZ3:$AZ290 &gt; $X292)*($AZ3:$AZ290 &lt;&gt; "")))</f>
        <v>5515365.2000000002</v>
      </c>
      <c r="X316" s="32" t="str">
        <f>"Target; Gain &gt; "&amp;X314</f>
        <v>Target; Gain &gt; 0.6</v>
      </c>
      <c r="Y316" s="32" cm="1">
        <f t="array" ref="Y316">MEDIAN(_xlfn._xlws.FILTER(Y3:Y290, ($AZ3:$AZ290 &gt; $X292)*($AZ3:$AZ290 &lt;&gt; "")))</f>
        <v>5.1787017230177295</v>
      </c>
      <c r="Z316" s="32" cm="1">
        <f t="array" ref="Z316">MEDIAN(_xlfn._xlws.FILTER(Z3:Z290, ($AZ3:$AZ290 &gt; $X292)*($AZ3:$AZ290 &lt;&gt; "")))</f>
        <v>3.4435920143034311</v>
      </c>
      <c r="AA316" s="32" cm="1">
        <f t="array" ref="AA316">MEDIAN(_xlfn._xlws.FILTER(AA3:AA290, ($AZ3:$AZ290 &gt; $X292)*($AZ3:$AZ290 &lt;&gt; "")))</f>
        <v>3.4346916245762253</v>
      </c>
      <c r="AB316" s="32" cm="1">
        <f t="array" ref="AB316">MEDIAN(_xlfn._xlws.FILTER(AB3:AB290, ($AZ3:$AZ290 &gt; $X292)*($AZ3:$AZ290 &lt;&gt; "")))</f>
        <v>8.2680424211983343</v>
      </c>
      <c r="AC316" s="32" cm="1">
        <f t="array" ref="AC316">MEDIAN(_xlfn._xlws.FILTER(AC3:AC290, ($AZ3:$AZ290 &gt; $X292)*($AZ3:$AZ290 &lt;&gt; "")))</f>
        <v>2.6751675225998044</v>
      </c>
      <c r="AD316" s="32" cm="1">
        <f t="array" ref="AD316">MEDIAN(_xlfn._xlws.FILTER(AD3:AD290, ($AZ3:$AZ290 &gt; $X292)*($AZ3:$AZ290 &lt;&gt; "")))</f>
        <v>7.9666880432982001</v>
      </c>
      <c r="AE316" s="32" cm="1">
        <f t="array" ref="AE316">MEDIAN(_xlfn._xlws.FILTER(AE3:AE290, ($AZ3:$AZ290 &gt; $X292)*($AZ3:$AZ290 &lt;&gt; "")))</f>
        <v>2.7054836554452777</v>
      </c>
      <c r="AF316" s="32" cm="1">
        <f t="array" ref="AF316">MEDIAN(_xlfn._xlws.FILTER(AF3:AF290, ($AZ3:$AZ290 &gt; $X292)*($AZ3:$AZ290 &lt;&gt; "")))</f>
        <v>9.6971274579642337</v>
      </c>
      <c r="AG316" s="32" cm="1">
        <f t="array" ref="AG316">MEDIAN(_xlfn._xlws.FILTER(AG3:AG290, ($AZ3:$AZ290 &gt; $X292)*($AZ3:$AZ290 &lt;&gt; "")))</f>
        <v>6.7461202623089775</v>
      </c>
      <c r="AH316" s="32" cm="1">
        <f t="array" ref="AH316">MEDIAN(_xlfn._xlws.FILTER(AH3:AH290, ($AZ3:$AZ290 &gt; $X292)*($AZ3:$AZ290 &lt;&gt; "")))</f>
        <v>14.239242454920895</v>
      </c>
      <c r="AI316" s="32" cm="1">
        <f t="array" ref="AI316">MEDIAN(_xlfn._xlws.FILTER(AI3:AI290, ($AZ3:$AZ290 &gt; $X292)*($AZ3:$AZ290 &lt;&gt; "")))</f>
        <v>5.866596949077211</v>
      </c>
      <c r="AJ316" s="31" t="str">
        <f t="shared" si="57"/>
        <v>Target; Gain &gt; 0.6</v>
      </c>
      <c r="AK316" s="32" cm="1">
        <f t="array" ref="AK316">MEDIAN(_xlfn._xlws.FILTER(AK3:AK290, ($AZ3:$AZ290 &gt; $X292)*($AZ3:$AZ290 &lt;&gt; "")))</f>
        <v>5.1787017230177295</v>
      </c>
      <c r="AL316" s="32" cm="1">
        <f t="array" ref="AL316">MEDIAN(_xlfn._xlws.FILTER(AL3:AL290, ($AZ3:$AZ290 &gt; $X292)*($AZ3:$AZ290 &lt;&gt; "")))</f>
        <v>1.2630924362689255</v>
      </c>
      <c r="AM316" s="32" cm="1">
        <f t="array" ref="AM316">MEDIAN(_xlfn._xlws.FILTER(AM3:AM290, ($AZ3:$AZ290 &gt; $X292)*($AZ3:$AZ290 &lt;&gt; "")))</f>
        <v>1.2524705471005291</v>
      </c>
      <c r="AN316" s="32" cm="1">
        <f t="array" ref="AN316">MEDIAN(_xlfn._xlws.FILTER(AN3:AN290, ($AZ3:$AZ290 &gt; $X292)*($AZ3:$AZ290 &lt;&gt; "")))</f>
        <v>8.2680424211983343</v>
      </c>
      <c r="AO316" s="32" cm="1">
        <f t="array" ref="AO316">MEDIAN(_xlfn._xlws.FILTER(AO3:AO290, ($AZ3:$AZ290 &gt; $X292)*($AZ3:$AZ290 &lt;&gt; "")))</f>
        <v>1.0863578500997391</v>
      </c>
      <c r="AP316" s="32" cm="1">
        <f t="array" ref="AP316">MEDIAN(_xlfn._xlws.FILTER(AP3:AP290, ($AZ3:$AZ290 &gt; $X292)*($AZ3:$AZ290 &lt;&gt; "")))</f>
        <v>7.9666880432982001</v>
      </c>
      <c r="AQ316" s="32" cm="1">
        <f t="array" ref="AQ316">MEDIAN(_xlfn._xlws.FILTER(AQ3:AQ290, ($AZ3:$AZ290 &gt; $X292)*($AZ3:$AZ290 &lt;&gt; "")))</f>
        <v>1.1548298415727916</v>
      </c>
      <c r="AR316" s="32" cm="1">
        <f t="array" ref="AR316">MEDIAN(_xlfn._xlws.FILTER(AR3:AR290, ($AZ3:$AZ290 &gt; $X292)*($AZ3:$AZ290 &lt;&gt; "")))</f>
        <v>5.2288804222596807</v>
      </c>
      <c r="AS316" s="32" cm="1">
        <f t="array" ref="AS316">MEDIAN(_xlfn._xlws.FILTER(AS3:AS290, ($AZ3:$AZ290 &gt; $X292)*($AZ3:$AZ290 &lt;&gt; "")))</f>
        <v>1.251317295106128</v>
      </c>
      <c r="AT316" s="32" cm="1">
        <f t="array" ref="AT316">MEDIAN(_xlfn._xlws.FILTER(AT3:AT290, ($AZ3:$AZ290 &gt; $X292)*($AZ3:$AZ290 &lt;&gt; "")))</f>
        <v>14.239242454920895</v>
      </c>
      <c r="AU316" s="32" cm="1">
        <f t="array" ref="AU316">MEDIAN(_xlfn._xlws.FILTER(AU3:AU290, ($AZ3:$AZ290 &gt; $X292)*($AZ3:$AZ290 &lt;&gt; "")))</f>
        <v>2.3978466185973959</v>
      </c>
    </row>
    <row r="317" spans="7:49" x14ac:dyDescent="0.3">
      <c r="L317" s="31" t="str">
        <f>"Gain &gt; "&amp;L314</f>
        <v>Gain &gt; 0.6</v>
      </c>
      <c r="M317" s="32" cm="1">
        <f t="array" ref="M317">MEDIAN(_xlfn._xlws.FILTER(M3:M290, $AY3:$AY290&gt;$X292))</f>
        <v>4654737.9000000004</v>
      </c>
      <c r="N317" s="32" cm="1">
        <f t="array" ref="N317">MEDIAN(_xlfn._xlws.FILTER(N3:N290, $AY3:$AY290&gt;$X292))</f>
        <v>2873111.2</v>
      </c>
      <c r="O317" s="32" cm="1">
        <f t="array" ref="O317">MEDIAN(_xlfn._xlws.FILTER(O3:O290, $AY3:$AY290&gt;$X292))</f>
        <v>2892174.9</v>
      </c>
      <c r="P317" s="32" cm="1">
        <f t="array" ref="P317">MEDIAN(_xlfn._xlws.FILTER(P3:P290, $AY3:$AY290&gt;$X292))</f>
        <v>16566599.199999999</v>
      </c>
      <c r="Q317" s="32" cm="1">
        <f t="array" ref="Q317">MEDIAN(_xlfn._xlws.FILTER(Q3:Q290, $AY3:$AY290&gt;$X292))</f>
        <v>1618391.3</v>
      </c>
      <c r="R317" s="32" cm="1">
        <f t="array" ref="R317">MEDIAN(_xlfn._xlws.FILTER(R3:R290, $AY3:$AY290&gt;$X292))</f>
        <v>9976181.9000000004</v>
      </c>
      <c r="S317" s="32" cm="1">
        <f t="array" ref="S317">MEDIAN(_xlfn._xlws.FILTER(S3:S290, $AY3:$AY290&gt;$X292))</f>
        <v>1934291.8</v>
      </c>
      <c r="T317" s="32" cm="1">
        <f t="array" ref="T317">MEDIAN(_xlfn._xlws.FILTER(T3:T290, $AY3:$AY290&gt;$X292))</f>
        <v>15437170.899999999</v>
      </c>
      <c r="U317" s="32" cm="1">
        <f t="array" ref="U317">MEDIAN(_xlfn._xlws.FILTER(U3:U290, $AY3:$AY290&gt;$X292))</f>
        <v>9968295.1999999993</v>
      </c>
      <c r="V317" s="32" cm="1">
        <f t="array" ref="V317">MEDIAN(_xlfn._xlws.FILTER(V3:V290, $AY3:$AY290&gt;$X292))</f>
        <v>27358744.399999999</v>
      </c>
      <c r="W317" s="32" cm="1">
        <f t="array" ref="W317">MEDIAN(_xlfn._xlws.FILTER(W3:W290, $AY3:$AY290&gt;$X292))</f>
        <v>5515365.2000000002</v>
      </c>
      <c r="X317" s="32" t="str">
        <f>"Gain &gt; "&amp;X314</f>
        <v>Gain &gt; 0.6</v>
      </c>
      <c r="Y317" s="32" cm="1">
        <f t="array" ref="Y317">MEDIAN(_xlfn._xlws.FILTER(Y3:Y290, $AY3:$AY290&gt;$X292))</f>
        <v>5.1787017230177295</v>
      </c>
      <c r="Z317" s="32" cm="1">
        <f t="array" ref="Z317">MEDIAN(_xlfn._xlws.FILTER(Z3:Z290, $AY3:$AY290&gt;$X292))</f>
        <v>3.4435920143034311</v>
      </c>
      <c r="AA317" s="32" cm="1">
        <f t="array" ref="AA317">MEDIAN(_xlfn._xlws.FILTER(AA3:AA290, $AY3:$AY290&gt;$X292))</f>
        <v>3.4346916245762253</v>
      </c>
      <c r="AB317" s="32" cm="1">
        <f t="array" ref="AB317">MEDIAN(_xlfn._xlws.FILTER(AB3:AB290, $AY3:$AY290&gt;$X292))</f>
        <v>8.2680424211983343</v>
      </c>
      <c r="AC317" s="32" cm="1">
        <f t="array" ref="AC317">MEDIAN(_xlfn._xlws.FILTER(AC3:AC290, $AY3:$AY290&gt;$X292))</f>
        <v>2.6751675225998044</v>
      </c>
      <c r="AD317" s="32" cm="1">
        <f t="array" ref="AD317">MEDIAN(_xlfn._xlws.FILTER(AD3:AD290, $AY3:$AY290&gt;$X292))</f>
        <v>7.9666880432982001</v>
      </c>
      <c r="AE317" s="32" cm="1">
        <f t="array" ref="AE317">MEDIAN(_xlfn._xlws.FILTER(AE3:AE290, $AY3:$AY290&gt;$X292))</f>
        <v>2.7054836554452777</v>
      </c>
      <c r="AF317" s="32" cm="1">
        <f t="array" ref="AF317">MEDIAN(_xlfn._xlws.FILTER(AF3:AF290, $AY3:$AY290&gt;$X292))</f>
        <v>9.6971274579642337</v>
      </c>
      <c r="AG317" s="32" cm="1">
        <f t="array" ref="AG317">MEDIAN(_xlfn._xlws.FILTER(AG3:AG290, $AY3:$AY290&gt;$X292))</f>
        <v>6.7461202623089775</v>
      </c>
      <c r="AH317" s="32" cm="1">
        <f t="array" ref="AH317">MEDIAN(_xlfn._xlws.FILTER(AH3:AH290, $AY3:$AY290&gt;$X292))</f>
        <v>14.239242454920895</v>
      </c>
      <c r="AI317" s="32" cm="1">
        <f t="array" ref="AI317">MEDIAN(_xlfn._xlws.FILTER(AI3:AI290, $AY3:$AY290&gt;$X292))</f>
        <v>5.866596949077211</v>
      </c>
      <c r="AJ317" s="31" t="str">
        <f t="shared" si="57"/>
        <v>Gain &gt; 0.6</v>
      </c>
      <c r="AK317" s="32" cm="1">
        <f t="array" ref="AK317">MEDIAN(_xlfn._xlws.FILTER(AK3:AK290, $AY3:$AY290&gt;$X292))</f>
        <v>5.1787017230177295</v>
      </c>
      <c r="AL317" s="32" cm="1">
        <f t="array" ref="AL317">MEDIAN(_xlfn._xlws.FILTER(AL3:AL290, $AY3:$AY290&gt;$X292))</f>
        <v>1.2630924362689255</v>
      </c>
      <c r="AM317" s="32" cm="1">
        <f t="array" ref="AM317">MEDIAN(_xlfn._xlws.FILTER(AM3:AM290, $AY3:$AY290&gt;$X292))</f>
        <v>1.2524705471005291</v>
      </c>
      <c r="AN317" s="32" cm="1">
        <f t="array" ref="AN317">MEDIAN(_xlfn._xlws.FILTER(AN3:AN290, $AY3:$AY290&gt;$X292))</f>
        <v>8.2680424211983343</v>
      </c>
      <c r="AO317" s="32" cm="1">
        <f t="array" ref="AO317">MEDIAN(_xlfn._xlws.FILTER(AO3:AO290, $AY3:$AY290&gt;$X292))</f>
        <v>1.0863578500997391</v>
      </c>
      <c r="AP317" s="32" cm="1">
        <f t="array" ref="AP317">MEDIAN(_xlfn._xlws.FILTER(AP3:AP290, $AY3:$AY290&gt;$X292))</f>
        <v>7.9666880432982001</v>
      </c>
      <c r="AQ317" s="32" cm="1">
        <f t="array" ref="AQ317">MEDIAN(_xlfn._xlws.FILTER(AQ3:AQ290, $AY3:$AY290&gt;$X292))</f>
        <v>1.1548298415727916</v>
      </c>
      <c r="AR317" s="32" cm="1">
        <f t="array" ref="AR317">MEDIAN(_xlfn._xlws.FILTER(AR3:AR290, $AY3:$AY290&gt;$X292))</f>
        <v>5.2288804222596807</v>
      </c>
      <c r="AS317" s="32" cm="1">
        <f t="array" ref="AS317">MEDIAN(_xlfn._xlws.FILTER(AS3:AS290, $AY3:$AY290&gt;$X292))</f>
        <v>1.251317295106128</v>
      </c>
      <c r="AT317" s="32" cm="1">
        <f t="array" ref="AT317">MEDIAN(_xlfn._xlws.FILTER(AT3:AT290, $AY3:$AY290&gt;$X292))</f>
        <v>14.239242454920895</v>
      </c>
      <c r="AU317" s="32" cm="1">
        <f t="array" ref="AU317">MEDIAN(_xlfn._xlws.FILTER(AU3:AU290, $AY3:$AY290&gt;$X292))</f>
        <v>2.3978466185973959</v>
      </c>
      <c r="AW317" s="33"/>
    </row>
    <row r="318" spans="7:49" x14ac:dyDescent="0.3">
      <c r="L318" t="s">
        <v>99</v>
      </c>
      <c r="M318" s="32" cm="1">
        <f t="array" ref="M318">MEDIAN(_xlfn._xlws.FILTER(M3:M290, $H3:$H290=1))</f>
        <v>2538875.9</v>
      </c>
      <c r="N318" s="32" cm="1">
        <f t="array" ref="N318">MEDIAN(_xlfn._xlws.FILTER(N3:N290, $H3:$H290=1))</f>
        <v>2736156.3</v>
      </c>
      <c r="O318" s="32" cm="1">
        <f t="array" ref="O318">MEDIAN(_xlfn._xlws.FILTER(O3:O290, $H3:$H290=1))</f>
        <v>2749920</v>
      </c>
      <c r="P318" s="32" cm="1">
        <f t="array" ref="P318">MEDIAN(_xlfn._xlws.FILTER(P3:P290, $H3:$H290=1))</f>
        <v>2162256.7999999998</v>
      </c>
      <c r="Q318" s="32" cm="1">
        <f t="array" ref="Q318">MEDIAN(_xlfn._xlws.FILTER(Q3:Q290, $H3:$H290=1))</f>
        <v>1007327.3</v>
      </c>
      <c r="R318" s="32" cm="1">
        <f t="array" ref="R318">MEDIAN(_xlfn._xlws.FILTER(R3:R290, $H3:$H290=1))</f>
        <v>1760460.4</v>
      </c>
      <c r="S318" s="32" cm="1">
        <f t="array" ref="S318">MEDIAN(_xlfn._xlws.FILTER(S3:S290, $H3:$H290=1))</f>
        <v>962962.89999999991</v>
      </c>
      <c r="T318" s="32" cm="1">
        <f t="array" ref="T318">MEDIAN(_xlfn._xlws.FILTER(T3:T290, $H3:$H290=1))</f>
        <v>9306801.3999999985</v>
      </c>
      <c r="U318" s="32" cm="1">
        <f t="array" ref="U318">MEDIAN(_xlfn._xlws.FILTER(U3:U290, $H3:$H290=1))</f>
        <v>8054956.2000000002</v>
      </c>
      <c r="V318" s="32" cm="1">
        <f t="array" ref="V318">MEDIAN(_xlfn._xlws.FILTER(V3:V290, $H3:$H290=1))</f>
        <v>6700736.4000000004</v>
      </c>
      <c r="W318" s="32" cm="1">
        <f t="array" ref="W318">MEDIAN(_xlfn._xlws.FILTER(W3:W290, $H3:$H290=1))</f>
        <v>2036391.5</v>
      </c>
      <c r="X318" s="32" t="s">
        <v>99</v>
      </c>
      <c r="Y318" s="32" cm="1">
        <f t="array" ref="Y318">MEDIAN(_xlfn._xlws.FILTER(Y3:Y290, $H3:$H290=1))</f>
        <v>3.9828256020788104</v>
      </c>
      <c r="Z318" s="32" cm="1">
        <f t="array" ref="Z318">MEDIAN(_xlfn._xlws.FILTER(Z3:Z290, $H3:$H290=1))</f>
        <v>3.1931275655981151</v>
      </c>
      <c r="AA318" s="32" cm="1">
        <f t="array" ref="AA318">MEDIAN(_xlfn._xlws.FILTER(AA3:AA290, $H3:$H290=1))</f>
        <v>3.1850897525437176</v>
      </c>
      <c r="AB318" s="32" cm="1">
        <f t="array" ref="AB318">MEDIAN(_xlfn._xlws.FILTER(AB3:AB290, $H3:$H290=1))</f>
        <v>3.9329467937990557</v>
      </c>
      <c r="AC318" s="32" cm="1">
        <f t="array" ref="AC318">MEDIAN(_xlfn._xlws.FILTER(AC3:AC290, $H3:$H290=1))</f>
        <v>2.1907795343024192</v>
      </c>
      <c r="AD318" s="32" cm="1">
        <f t="array" ref="AD318">MEDIAN(_xlfn._xlws.FILTER(AD3:AD290, $H3:$H290=1))</f>
        <v>3.4105563646182415</v>
      </c>
      <c r="AE318" s="32" cm="1">
        <f t="array" ref="AE318">MEDIAN(_xlfn._xlws.FILTER(AE3:AE290, $H3:$H290=1))</f>
        <v>2.7054836554452777</v>
      </c>
      <c r="AF318" s="32" cm="1">
        <f t="array" ref="AF318">MEDIAN(_xlfn._xlws.FILTER(AF3:AF290, $H3:$H290=1))</f>
        <v>4.5200588978827003</v>
      </c>
      <c r="AG318" s="32" cm="1">
        <f t="array" ref="AG318">MEDIAN(_xlfn._xlws.FILTER(AG3:AG290, $H3:$H290=1))</f>
        <v>4.1848321485333146</v>
      </c>
      <c r="AH318" s="32" cm="1">
        <f t="array" ref="AH318">MEDIAN(_xlfn._xlws.FILTER(AH3:AH290, $H3:$H290=1))</f>
        <v>9.2111080073053024</v>
      </c>
      <c r="AI318" s="32" cm="1">
        <f t="array" ref="AI318">MEDIAN(_xlfn._xlws.FILTER(AI3:AI290, $H3:$H290=1))</f>
        <v>4.8147063813172277</v>
      </c>
      <c r="AJ318" s="33" t="str">
        <f t="shared" si="57"/>
        <v>Target</v>
      </c>
      <c r="AK318" s="32" cm="1">
        <f t="array" ref="AK318">MEDIAN(_xlfn._xlws.FILTER(AK3:AK290, $H3:$H290=1))</f>
        <v>3.9828256020788104</v>
      </c>
      <c r="AL318" s="32" cm="1">
        <f t="array" ref="AL318">MEDIAN(_xlfn._xlws.FILTER(AL3:AL290, $H3:$H290=1))</f>
        <v>0.87985548097640276</v>
      </c>
      <c r="AM318" s="32" cm="1">
        <f t="array" ref="AM318">MEDIAN(_xlfn._xlws.FILTER(AM3:AM290, $H3:$H290=1))</f>
        <v>0.87109508437570182</v>
      </c>
      <c r="AN318" s="32" cm="1">
        <f t="array" ref="AN318">MEDIAN(_xlfn._xlws.FILTER(AN3:AN290, $H3:$H290=1))</f>
        <v>3.9329467937990557</v>
      </c>
      <c r="AO318" s="32" cm="1">
        <f t="array" ref="AO318">MEDIAN(_xlfn._xlws.FILTER(AO3:AO290, $H3:$H290=1))</f>
        <v>0.77887052000005497</v>
      </c>
      <c r="AP318" s="32" cm="1">
        <f t="array" ref="AP318">MEDIAN(_xlfn._xlws.FILTER(AP3:AP290, $H3:$H290=1))</f>
        <v>3.4105563646182415</v>
      </c>
      <c r="AQ318" s="32" cm="1">
        <f t="array" ref="AQ318">MEDIAN(_xlfn._xlws.FILTER(AQ3:AQ290, $H3:$H290=1))</f>
        <v>0.99283195580355854</v>
      </c>
      <c r="AR318" s="32" cm="1">
        <f t="array" ref="AR318">MEDIAN(_xlfn._xlws.FILTER(AR3:AR290, $H3:$H290=1))</f>
        <v>2.4751619168557224</v>
      </c>
      <c r="AS318" s="32" cm="1">
        <f t="array" ref="AS318">MEDIAN(_xlfn._xlws.FILTER(AS3:AS290, $H3:$H290=1))</f>
        <v>0.96485936848912379</v>
      </c>
      <c r="AT318" s="32" cm="1">
        <f t="array" ref="AT318">MEDIAN(_xlfn._xlws.FILTER(AT3:AT290, $H3:$H290=1))</f>
        <v>9.2111080073053024</v>
      </c>
      <c r="AU318" s="32" cm="1">
        <f t="array" ref="AU318">MEDIAN(_xlfn._xlws.FILTER(AU3:AU290, $H3:$H290=1))</f>
        <v>1.9085613006027415</v>
      </c>
      <c r="AW318" s="33"/>
    </row>
    <row r="319" spans="7:49" x14ac:dyDescent="0.3">
      <c r="L319" t="str">
        <f t="shared" ref="L319:L324" si="61">X319</f>
        <v>Gain &gt; 0</v>
      </c>
      <c r="M319" s="32" cm="1">
        <f t="array" ref="M319">MEDIAN(_xlfn._xlws.FILTER(M3:M290, $J3:$J290=1))</f>
        <v>4097796.0999999996</v>
      </c>
      <c r="N319" s="32" cm="1">
        <f t="array" ref="N319">MEDIAN(_xlfn._xlws.FILTER(N3:N290, $J3:$J290=1))</f>
        <v>3122428.5333333337</v>
      </c>
      <c r="O319" s="32" cm="1">
        <f t="array" ref="O319">MEDIAN(_xlfn._xlws.FILTER(O3:O290, $J3:$J290=1))</f>
        <v>3130490.4333333336</v>
      </c>
      <c r="P319" s="32" cm="1">
        <f t="array" ref="P319">MEDIAN(_xlfn._xlws.FILTER(P3:P290, $J3:$J290=1))</f>
        <v>8164270.2000000002</v>
      </c>
      <c r="Q319" s="32" cm="1">
        <f t="array" ref="Q319">MEDIAN(_xlfn._xlws.FILTER(Q3:Q290, $J3:$J290=1))</f>
        <v>1638525.7000000002</v>
      </c>
      <c r="R319" s="32" cm="1">
        <f t="array" ref="R319">MEDIAN(_xlfn._xlws.FILTER(R3:R290, $J3:$J290=1))</f>
        <v>4829743.7</v>
      </c>
      <c r="S319" s="32" cm="1">
        <f t="array" ref="S319">MEDIAN(_xlfn._xlws.FILTER(S3:S290, $J3:$J290=1))</f>
        <v>1626514.7333333334</v>
      </c>
      <c r="T319" s="32" cm="1">
        <f t="array" ref="T319">MEDIAN(_xlfn._xlws.FILTER(T3:T290, $J3:$J290=1))</f>
        <v>9649484.9000000004</v>
      </c>
      <c r="U319" s="32" cm="1">
        <f t="array" ref="U319">MEDIAN(_xlfn._xlws.FILTER(U3:U290, $J3:$J290=1))</f>
        <v>8257542.166666666</v>
      </c>
      <c r="V319" s="32" cm="1">
        <f t="array" ref="V319">MEDIAN(_xlfn._xlws.FILTER(V3:V290, $J3:$J290=1))</f>
        <v>19130394.600000001</v>
      </c>
      <c r="W319" s="32" cm="1">
        <f t="array" ref="W319">MEDIAN(_xlfn._xlws.FILTER(W3:W290, $J3:$J290=1))</f>
        <v>4335416.333333333</v>
      </c>
      <c r="X319" s="32" t="s">
        <v>100</v>
      </c>
      <c r="Y319" s="32" cm="1">
        <f t="array" ref="Y319">MEDIAN(_xlfn._xlws.FILTER(Y3:Y290, $J3:$J290=1))</f>
        <v>4.8678379899589341</v>
      </c>
      <c r="Z319" s="32" cm="1">
        <f t="array" ref="Z319">MEDIAN(_xlfn._xlws.FILTER(Z3:Z290, $J3:$J290=1))</f>
        <v>3.5583769274177031</v>
      </c>
      <c r="AA319" s="32" cm="1">
        <f t="array" ref="AA319">MEDIAN(_xlfn._xlws.FILTER(AA3:AA290, $J3:$J290=1))</f>
        <v>3.5122995314886793</v>
      </c>
      <c r="AB319" s="32" cm="1">
        <f t="array" ref="AB319">MEDIAN(_xlfn._xlws.FILTER(AB3:AB290, $J3:$J290=1))</f>
        <v>7.1489181802971871</v>
      </c>
      <c r="AC319" s="32" cm="1">
        <f t="array" ref="AC319">MEDIAN(_xlfn._xlws.FILTER(AC3:AC290, $J3:$J290=1))</f>
        <v>2.8407294606605626</v>
      </c>
      <c r="AD319" s="32" cm="1">
        <f t="array" ref="AD319">MEDIAN(_xlfn._xlws.FILTER(AD3:AD290, $J3:$J290=1))</f>
        <v>7.1790973986266184</v>
      </c>
      <c r="AE319" s="32" cm="1">
        <f t="array" ref="AE319">MEDIAN(_xlfn._xlws.FILTER(AE3:AE290, $J3:$J290=1))</f>
        <v>3.3803553533895565</v>
      </c>
      <c r="AF319" s="32" cm="1">
        <f t="array" ref="AF319">MEDIAN(_xlfn._xlws.FILTER(AF3:AF290, $J3:$J290=1))</f>
        <v>4.5200588978827003</v>
      </c>
      <c r="AG319" s="32" cm="1">
        <f t="array" ref="AG319">MEDIAN(_xlfn._xlws.FILTER(AG3:AG290, $J3:$J290=1))</f>
        <v>5.0469380745664232</v>
      </c>
      <c r="AH319" s="32" cm="1">
        <f t="array" ref="AH319">MEDIAN(_xlfn._xlws.FILTER(AH3:AH290, $J3:$J290=1))</f>
        <v>12.48744853050448</v>
      </c>
      <c r="AI319" s="32" cm="1">
        <f t="array" ref="AI319">MEDIAN(_xlfn._xlws.FILTER(AI3:AI290, $J3:$J290=1))</f>
        <v>6.0907200287794687</v>
      </c>
      <c r="AJ319" s="33" t="str">
        <f t="shared" si="57"/>
        <v>Gain &gt; 0</v>
      </c>
      <c r="AK319" s="32" cm="1">
        <f t="array" ref="AK319">MEDIAN(_xlfn._xlws.FILTER(AK3:AK290, $J3:$J290=1))</f>
        <v>4.8678379899589341</v>
      </c>
      <c r="AL319" s="32" cm="1">
        <f t="array" ref="AL319">MEDIAN(_xlfn._xlws.FILTER(AL3:AL290, $J3:$J290=1))</f>
        <v>1.164281750936061</v>
      </c>
      <c r="AM319" s="32" cm="1">
        <f t="array" ref="AM319">MEDIAN(_xlfn._xlws.FILTER(AM3:AM290, $J3:$J290=1))</f>
        <v>1.1676581133777895</v>
      </c>
      <c r="AN319" s="32" cm="1">
        <f t="array" ref="AN319">MEDIAN(_xlfn._xlws.FILTER(AN3:AN290, $J3:$J290=1))</f>
        <v>7.1489181802971871</v>
      </c>
      <c r="AO319" s="32" cm="1">
        <f t="array" ref="AO319">MEDIAN(_xlfn._xlws.FILTER(AO3:AO290, $J3:$J290=1))</f>
        <v>0.95236394480016306</v>
      </c>
      <c r="AP319" s="32" cm="1">
        <f t="array" ref="AP319">MEDIAN(_xlfn._xlws.FILTER(AP3:AP290, $J3:$J290=1))</f>
        <v>7.1790973986266184</v>
      </c>
      <c r="AQ319" s="32" cm="1">
        <f t="array" ref="AQ319">MEDIAN(_xlfn._xlws.FILTER(AQ3:AQ290, $J3:$J290=1))</f>
        <v>1.143326598700757</v>
      </c>
      <c r="AR319" s="32" cm="1">
        <f t="array" ref="AR319">MEDIAN(_xlfn._xlws.FILTER(AR3:AR290, $J3:$J290=1))</f>
        <v>2.5063737604301419</v>
      </c>
      <c r="AS319" s="32" cm="1">
        <f t="array" ref="AS319">MEDIAN(_xlfn._xlws.FILTER(AS3:AS290, $J3:$J290=1))</f>
        <v>0.97652305290102959</v>
      </c>
      <c r="AT319" s="32" cm="1">
        <f t="array" ref="AT319">MEDIAN(_xlfn._xlws.FILTER(AT3:AT290, $J3:$J290=1))</f>
        <v>12.48744853050448</v>
      </c>
      <c r="AU319" s="32" cm="1">
        <f t="array" ref="AU319">MEDIAN(_xlfn._xlws.FILTER(AU3:AU290, $J3:$J290=1))</f>
        <v>2.4596111729973931</v>
      </c>
      <c r="AW319" s="33"/>
    </row>
    <row r="320" spans="7:49" x14ac:dyDescent="0.3">
      <c r="L320" t="str">
        <f t="shared" si="61"/>
        <v>Gain &lt;=0</v>
      </c>
      <c r="M320" s="32" cm="1">
        <f t="array" ref="M320">MEDIAN(_xlfn._xlws.FILTER(M3:M290, $I3:$I290=1))</f>
        <v>4571776.9000000004</v>
      </c>
      <c r="N320" s="32" cm="1">
        <f t="array" ref="N320">MEDIAN(_xlfn._xlws.FILTER(N3:N290, $I3:$I290=1))</f>
        <v>4610759.5999999996</v>
      </c>
      <c r="O320" s="32" cm="1">
        <f t="array" ref="O320">MEDIAN(_xlfn._xlws.FILTER(O3:O290, $I3:$I290=1))</f>
        <v>4626493</v>
      </c>
      <c r="P320" s="32" cm="1">
        <f t="array" ref="P320">MEDIAN(_xlfn._xlws.FILTER(P3:P290, $I3:$I290=1))</f>
        <v>5082148.5</v>
      </c>
      <c r="Q320" s="32" cm="1">
        <f t="array" ref="Q320">MEDIAN(_xlfn._xlws.FILTER(Q3:Q290, $I3:$I290=1))</f>
        <v>3012363.5666666664</v>
      </c>
      <c r="R320" s="32" cm="1">
        <f t="array" ref="R320">MEDIAN(_xlfn._xlws.FILTER(R3:R290, $I3:$I290=1))</f>
        <v>3578863.9000000004</v>
      </c>
      <c r="S320" s="32" cm="1">
        <f t="array" ref="S320">MEDIAN(_xlfn._xlws.FILTER(S3:S290, $I3:$I290=1))</f>
        <v>2852277</v>
      </c>
      <c r="T320" s="32" cm="1">
        <f t="array" ref="T320">MEDIAN(_xlfn._xlws.FILTER(T3:T290, $I3:$I290=1))</f>
        <v>9200015.3999999985</v>
      </c>
      <c r="U320" s="32" cm="1">
        <f t="array" ref="U320">MEDIAN(_xlfn._xlws.FILTER(U3:U290, $I3:$I290=1))</f>
        <v>8555107.5</v>
      </c>
      <c r="V320" s="32" cm="1">
        <f t="array" ref="V320">MEDIAN(_xlfn._xlws.FILTER(V3:V290, $I3:$I290=1))</f>
        <v>11100836.5</v>
      </c>
      <c r="W320" s="32" cm="1">
        <f t="array" ref="W320">MEDIAN(_xlfn._xlws.FILTER(W3:W290, $I3:$I290=1))</f>
        <v>5954622</v>
      </c>
      <c r="X320" s="32" t="s">
        <v>101</v>
      </c>
      <c r="Y320" s="32" cm="1">
        <f t="array" ref="Y320">MEDIAN(_xlfn._xlws.FILTER(Y3:Y290, $I3:$I290=1))</f>
        <v>5.0067165954038497</v>
      </c>
      <c r="Z320" s="32" cm="1">
        <f t="array" ref="Z320">MEDIAN(_xlfn._xlws.FILTER(Z3:Z290, $I3:$I290=1))</f>
        <v>4.7440932377396781</v>
      </c>
      <c r="AA320" s="32" cm="1">
        <f t="array" ref="AA320">MEDIAN(_xlfn._xlws.FILTER(AA3:AA290, $I3:$I290=1))</f>
        <v>4.7377629159561669</v>
      </c>
      <c r="AB320" s="32" cm="1">
        <f t="array" ref="AB320">MEDIAN(_xlfn._xlws.FILTER(AB3:AB290, $I3:$I290=1))</f>
        <v>6.9806118598964533</v>
      </c>
      <c r="AC320" s="32" cm="1">
        <f t="array" ref="AC320">MEDIAN(_xlfn._xlws.FILTER(AC3:AC290, $I3:$I290=1))</f>
        <v>3.4398132658912801</v>
      </c>
      <c r="AD320" s="32" cm="1">
        <f t="array" ref="AD320">MEDIAN(_xlfn._xlws.FILTER(AD3:AD290, $I3:$I290=1))</f>
        <v>4.2474881709087633</v>
      </c>
      <c r="AE320" s="32" cm="1">
        <f t="array" ref="AE320">MEDIAN(_xlfn._xlws.FILTER(AE3:AE290, $I3:$I290=1))</f>
        <v>4.4606938940007241</v>
      </c>
      <c r="AF320" s="32" cm="1">
        <f t="array" ref="AF320">MEDIAN(_xlfn._xlws.FILTER(AF3:AF290, $I3:$I290=1))</f>
        <v>4.2217685070354491</v>
      </c>
      <c r="AG320" s="32" cm="1">
        <f t="array" ref="AG320">MEDIAN(_xlfn._xlws.FILTER(AG3:AG290, $I3:$I290=1))</f>
        <v>5.3018085499526935</v>
      </c>
      <c r="AH320" s="32" cm="1">
        <f t="array" ref="AH320">MEDIAN(_xlfn._xlws.FILTER(AH3:AH290, $I3:$I290=1))</f>
        <v>10.825756924739105</v>
      </c>
      <c r="AI320" s="32" cm="1">
        <f t="array" ref="AI320">MEDIAN(_xlfn._xlws.FILTER(AI3:AI290, $I3:$I290=1))</f>
        <v>8.0134007599437602</v>
      </c>
      <c r="AJ320" s="33" t="str">
        <f t="shared" si="57"/>
        <v>Gain &lt;=0</v>
      </c>
      <c r="AK320" s="32" cm="1">
        <f t="array" ref="AK320">MEDIAN(_xlfn._xlws.FILTER(AK3:AK290, $I3:$I290=1))</f>
        <v>5.0067165954038497</v>
      </c>
      <c r="AL320" s="32" cm="1">
        <f t="array" ref="AL320">MEDIAN(_xlfn._xlws.FILTER(AL3:AL290, $I3:$I290=1))</f>
        <v>1.4643754855341586</v>
      </c>
      <c r="AM320" s="32" cm="1">
        <f t="array" ref="AM320">MEDIAN(_xlfn._xlws.FILTER(AM3:AM290, $I3:$I290=1))</f>
        <v>1.4673130628264821</v>
      </c>
      <c r="AN320" s="32" cm="1">
        <f t="array" ref="AN320">MEDIAN(_xlfn._xlws.FILTER(AN3:AN290, $I3:$I290=1))</f>
        <v>6.9806118598964533</v>
      </c>
      <c r="AO320" s="32" cm="1">
        <f t="array" ref="AO320">MEDIAN(_xlfn._xlws.FILTER(AO3:AO290, $I3:$I290=1))</f>
        <v>1.1978918258973865</v>
      </c>
      <c r="AP320" s="32" cm="1">
        <f t="array" ref="AP320">MEDIAN(_xlfn._xlws.FILTER(AP3:AP290, $I3:$I290=1))</f>
        <v>4.2474881709087633</v>
      </c>
      <c r="AQ320" s="32" cm="1">
        <f t="array" ref="AQ320">MEDIAN(_xlfn._xlws.FILTER(AQ3:AQ290, $I3:$I290=1))</f>
        <v>1.335268071619794</v>
      </c>
      <c r="AR320" s="32" cm="1">
        <f t="array" ref="AR320">MEDIAN(_xlfn._xlws.FILTER(AR3:AR290, $I3:$I290=1))</f>
        <v>2.394762440724298</v>
      </c>
      <c r="AS320" s="32" cm="1">
        <f t="array" ref="AS320">MEDIAN(_xlfn._xlws.FILTER(AS3:AS290, $I3:$I290=1))</f>
        <v>1.0114251794448745</v>
      </c>
      <c r="AT320" s="32" cm="1">
        <f t="array" ref="AT320">MEDIAN(_xlfn._xlws.FILTER(AT3:AT290, $I3:$I290=1))</f>
        <v>10.825756924739105</v>
      </c>
      <c r="AU320" s="32" cm="1">
        <f t="array" ref="AU320">MEDIAN(_xlfn._xlws.FILTER(AU3:AU290, $I3:$I290=1))</f>
        <v>3.9743667335715145</v>
      </c>
    </row>
    <row r="321" spans="7:54" x14ac:dyDescent="0.3">
      <c r="L321" t="str">
        <f t="shared" si="61"/>
        <v>Target;Gain &gt; 0.6; #pref=2</v>
      </c>
      <c r="M321" s="32" t="e" cm="1" vm="1">
        <f t="array" ref="M321">AVERAGE(_xlfn._xlws.FILTER(M3:M290, ($H$3:$H$290=1)*($K3:$K290=2)*($AY3:$AY290&gt;$X$292)))</f>
        <v>#VALUE!</v>
      </c>
      <c r="N321" s="32" t="e" cm="1" vm="1">
        <f t="array" ref="N321">AVERAGE(_xlfn._xlws.FILTER(N3:N290, ($H$3:$H$290=1)*($K3:$K290=2)*($AY3:$AY290&gt;$X$292)))</f>
        <v>#VALUE!</v>
      </c>
      <c r="O321" s="32" t="e" cm="1" vm="1">
        <f t="array" ref="O321">AVERAGE(_xlfn._xlws.FILTER(O3:O290, ($H$3:$H$290=1)*($K3:$K290=2)*($AY3:$AY290&gt;$X$292)))</f>
        <v>#VALUE!</v>
      </c>
      <c r="P321" s="32" t="e" cm="1" vm="1">
        <f t="array" ref="P321">AVERAGE(_xlfn._xlws.FILTER(P3:P290, ($H$3:$H$290=1)*($K3:$K290=2)*($AY3:$AY290&gt;$X$292)))</f>
        <v>#VALUE!</v>
      </c>
      <c r="Q321" s="32" t="e" cm="1" vm="1">
        <f t="array" ref="Q321">AVERAGE(_xlfn._xlws.FILTER(Q3:Q290, ($H$3:$H$290=1)*($K3:$K290=2)*($AY3:$AY290&gt;$X$292)))</f>
        <v>#VALUE!</v>
      </c>
      <c r="R321" s="32" t="e" cm="1" vm="1">
        <f t="array" ref="R321">AVERAGE(_xlfn._xlws.FILTER(R3:R290, ($H$3:$H$290=1)*($K3:$K290=2)*($AY3:$AY290&gt;$X$292)))</f>
        <v>#VALUE!</v>
      </c>
      <c r="S321" s="32" t="e" cm="1" vm="1">
        <f t="array" ref="S321">AVERAGE(_xlfn._xlws.FILTER(S3:S290, ($H$3:$H$290=1)*($K3:$K290=2)*($AY3:$AY290&gt;$X$292)))</f>
        <v>#VALUE!</v>
      </c>
      <c r="T321" s="32" t="e" cm="1" vm="1">
        <f t="array" ref="T321">AVERAGE(_xlfn._xlws.FILTER(T3:T290, ($H$3:$H$290=1)*($K3:$K290=2)*($AY3:$AY290&gt;$X$292)))</f>
        <v>#VALUE!</v>
      </c>
      <c r="U321" s="32" t="e" cm="1" vm="1">
        <f t="array" ref="U321">AVERAGE(_xlfn._xlws.FILTER(U3:U290, ($H$3:$H$290=1)*($K3:$K290=2)*($AY3:$AY290&gt;$X$292)))</f>
        <v>#VALUE!</v>
      </c>
      <c r="V321" s="32" t="e" cm="1" vm="1">
        <f t="array" ref="V321">AVERAGE(_xlfn._xlws.FILTER(V3:V290, ($H$3:$H$290=1)*($K3:$K290=2)*($AY3:$AY290&gt;$X$292)))</f>
        <v>#VALUE!</v>
      </c>
      <c r="W321" s="32" t="e" cm="1" vm="1">
        <f t="array" ref="W321">AVERAGE(_xlfn._xlws.FILTER(W3:W290, ($H$3:$H$290=1)*($K3:$K290=2)*($AY3:$AY290&gt;$X$292)))</f>
        <v>#VALUE!</v>
      </c>
      <c r="X321" s="32" t="str">
        <f>"Target;Gain &gt; "&amp;X314&amp;"; #pref=2"</f>
        <v>Target;Gain &gt; 0.6; #pref=2</v>
      </c>
      <c r="Y321" s="32" t="e" cm="1" vm="1">
        <f t="array" ref="Y321">AVERAGE(_xlfn._xlws.FILTER(Y3:Y290, ($H$3:$H$290=1)*($K3:$K290=2)*($AY3:$AY290&gt;$X$292)))</f>
        <v>#VALUE!</v>
      </c>
      <c r="Z321" s="32" t="e" cm="1" vm="1">
        <f t="array" ref="Z321">AVERAGE(_xlfn._xlws.FILTER(Z3:Z290, ($H$3:$H$290=1)*($K3:$K290=2)*($AY3:$AY290&gt;$X$292)))</f>
        <v>#VALUE!</v>
      </c>
      <c r="AA321" s="32" t="e" cm="1" vm="1">
        <f t="array" ref="AA321">AVERAGE(_xlfn._xlws.FILTER(AA3:AA290, ($H$3:$H$290=1)*($K3:$K290=2)*($AY3:$AY290&gt;$X$292)))</f>
        <v>#VALUE!</v>
      </c>
      <c r="AB321" s="32" t="e" cm="1" vm="1">
        <f t="array" ref="AB321">AVERAGE(_xlfn._xlws.FILTER(AB3:AB290, ($H$3:$H$290=1)*($K3:$K290=2)*($AY3:$AY290&gt;$X$292)))</f>
        <v>#VALUE!</v>
      </c>
      <c r="AC321" s="32" t="e" cm="1" vm="1">
        <f t="array" ref="AC321">AVERAGE(_xlfn._xlws.FILTER(AC3:AC290, ($H$3:$H$290=1)*($K3:$K290=2)*($AY3:$AY290&gt;$X$292)))</f>
        <v>#VALUE!</v>
      </c>
      <c r="AD321" s="32" t="e" cm="1" vm="1">
        <f t="array" ref="AD321">AVERAGE(_xlfn._xlws.FILTER(AD3:AD290, ($H$3:$H$290=1)*($K3:$K290=2)*($AY3:$AY290&gt;$X$292)))</f>
        <v>#VALUE!</v>
      </c>
      <c r="AE321" s="32" t="e" cm="1" vm="1">
        <f t="array" ref="AE321">AVERAGE(_xlfn._xlws.FILTER(AE3:AE290, ($H$3:$H$290=1)*($K3:$K290=2)*($AY3:$AY290&gt;$X$292)))</f>
        <v>#VALUE!</v>
      </c>
      <c r="AF321" s="32" t="e" cm="1" vm="1">
        <f t="array" ref="AF321">AVERAGE(_xlfn._xlws.FILTER(AF3:AF290, ($H$3:$H$290=1)*($K3:$K290=2)*($AY3:$AY290&gt;$X$292)))</f>
        <v>#VALUE!</v>
      </c>
      <c r="AG321" s="32" t="e" cm="1" vm="1">
        <f t="array" ref="AG321">AVERAGE(_xlfn._xlws.FILTER(AG3:AG290, ($H$3:$H$290=1)*($K3:$K290=2)*($AY3:$AY290&gt;$X$292)))</f>
        <v>#VALUE!</v>
      </c>
      <c r="AH321" s="32" t="e" cm="1" vm="1">
        <f t="array" ref="AH321">AVERAGE(_xlfn._xlws.FILTER(AH3:AH290, ($H$3:$H$290=1)*($K3:$K290=2)*($AY3:$AY290&gt;$X$292)))</f>
        <v>#VALUE!</v>
      </c>
      <c r="AI321" s="32" t="e" cm="1" vm="1">
        <f t="array" ref="AI321">AVERAGE(_xlfn._xlws.FILTER(AI3:AI290, ($H$3:$H$290=1)*($K3:$K290=2)*($AY3:$AY290&gt;$X$292)))</f>
        <v>#VALUE!</v>
      </c>
      <c r="AJ321" s="33" t="str">
        <f t="shared" si="57"/>
        <v>Target;Gain &gt; 0.6; #pref=2</v>
      </c>
      <c r="AK321" s="32" t="e" cm="1" vm="1">
        <f t="array" ref="AK321">AVERAGE(_xlfn._xlws.FILTER(AK3:AK290, ($H$3:$H$290=1)*($K3:$K290=2)*($AY3:$AY290&gt;$X$292)))</f>
        <v>#VALUE!</v>
      </c>
      <c r="AL321" s="32" t="e" cm="1" vm="1">
        <f t="array" ref="AL321">AVERAGE(_xlfn._xlws.FILTER(AL3:AL290, ($H$3:$H$290=1)*($K3:$K290=2)*($AY3:$AY290&gt;$X$292)))</f>
        <v>#VALUE!</v>
      </c>
      <c r="AM321" s="32" t="e" cm="1" vm="1">
        <f t="array" ref="AM321">AVERAGE(_xlfn._xlws.FILTER(AM3:AM290, ($H$3:$H$290=1)*($K3:$K290=2)*($AY3:$AY290&gt;$X$292)))</f>
        <v>#VALUE!</v>
      </c>
      <c r="AN321" s="32" t="e" cm="1" vm="1">
        <f t="array" ref="AN321">AVERAGE(_xlfn._xlws.FILTER(AN3:AN290, ($H$3:$H$290=1)*($K3:$K290=2)*($AY3:$AY290&gt;$X$292)))</f>
        <v>#VALUE!</v>
      </c>
      <c r="AO321" s="32" t="e" cm="1" vm="1">
        <f t="array" ref="AO321">AVERAGE(_xlfn._xlws.FILTER(AO3:AO290, ($H$3:$H$290=1)*($K3:$K290=2)*($AY3:$AY290&gt;$X$292)))</f>
        <v>#VALUE!</v>
      </c>
      <c r="AP321" s="32" t="e" cm="1" vm="1">
        <f t="array" ref="AP321">AVERAGE(_xlfn._xlws.FILTER(AP3:AP290, ($H$3:$H$290=1)*($K3:$K290=2)*($AY3:$AY290&gt;$X$292)))</f>
        <v>#VALUE!</v>
      </c>
      <c r="AQ321" s="32" t="e" cm="1" vm="1">
        <f t="array" ref="AQ321">AVERAGE(_xlfn._xlws.FILTER(AQ3:AQ290, ($H$3:$H$290=1)*($K3:$K290=2)*($AY3:$AY290&gt;$X$292)))</f>
        <v>#VALUE!</v>
      </c>
      <c r="AR321" s="32" t="e" cm="1" vm="1">
        <f t="array" ref="AR321">AVERAGE(_xlfn._xlws.FILTER(AR3:AR290, ($H$3:$H$290=1)*($K3:$K290=2)*($AY3:$AY290&gt;$X$292)))</f>
        <v>#VALUE!</v>
      </c>
      <c r="AS321" s="32" t="e" cm="1" vm="1">
        <f t="array" ref="AS321">AVERAGE(_xlfn._xlws.FILTER(AS3:AS290, ($H$3:$H$290=1)*($K3:$K290=2)*($AY3:$AY290&gt;$X$292)))</f>
        <v>#VALUE!</v>
      </c>
      <c r="AT321" s="32" t="e" cm="1" vm="1">
        <f t="array" ref="AT321">AVERAGE(_xlfn._xlws.FILTER(AT3:AT290, ($H$3:$H$290=1)*($K3:$K290=2)*($AY3:$AY290&gt;$X$292)))</f>
        <v>#VALUE!</v>
      </c>
      <c r="AU321" s="32" t="e" cm="1" vm="1">
        <f t="array" ref="AU321">AVERAGE(_xlfn._xlws.FILTER(AU3:AU290, ($H$3:$H$290=1)*($K3:$K290=2)*($AY3:$AY290&gt;$X$292)))</f>
        <v>#VALUE!</v>
      </c>
    </row>
    <row r="322" spans="7:54" x14ac:dyDescent="0.3">
      <c r="L322" t="str">
        <f t="shared" si="61"/>
        <v>Target; Gain &gt; 0.6; #pref=3</v>
      </c>
      <c r="M322" s="32" cm="1">
        <f t="array" ref="M322">MEDIAN(_xlfn._xlws.FILTER(M3:M290, ($H$3:$H$290=1)*($K3:$K290=3)*($AY3:$AY290&gt;$X$292)))</f>
        <v>4654737.9000000004</v>
      </c>
      <c r="N322" s="32" cm="1">
        <f t="array" ref="N322">MEDIAN(_xlfn._xlws.FILTER(N3:N290, ($H$3:$H$290=1)*($K3:$K290=3)*($AY3:$AY290&gt;$X$292)))</f>
        <v>2873111.2</v>
      </c>
      <c r="O322" s="32" cm="1">
        <f t="array" ref="O322">MEDIAN(_xlfn._xlws.FILTER(O3:O290, ($H$3:$H$290=1)*($K3:$K290=3)*($AY3:$AY290&gt;$X$292)))</f>
        <v>2892174.9</v>
      </c>
      <c r="P322" s="32" cm="1">
        <f t="array" ref="P322">MEDIAN(_xlfn._xlws.FILTER(P3:P290, ($H$3:$H$290=1)*($K3:$K290=3)*($AY3:$AY290&gt;$X$292)))</f>
        <v>16566599.199999999</v>
      </c>
      <c r="Q322" s="32" cm="1">
        <f t="array" ref="Q322">MEDIAN(_xlfn._xlws.FILTER(Q3:Q290, ($H$3:$H$290=1)*($K3:$K290=3)*($AY3:$AY290&gt;$X$292)))</f>
        <v>1618391.3</v>
      </c>
      <c r="R322" s="32" cm="1">
        <f t="array" ref="R322">MEDIAN(_xlfn._xlws.FILTER(R3:R290, ($H$3:$H$290=1)*($K3:$K290=3)*($AY3:$AY290&gt;$X$292)))</f>
        <v>9976181.9000000004</v>
      </c>
      <c r="S322" s="32" cm="1">
        <f t="array" ref="S322">MEDIAN(_xlfn._xlws.FILTER(S3:S290, ($H$3:$H$290=1)*($K3:$K290=3)*($AY3:$AY290&gt;$X$292)))</f>
        <v>1934291.8</v>
      </c>
      <c r="T322" s="32" cm="1">
        <f t="array" ref="T322">MEDIAN(_xlfn._xlws.FILTER(T3:T290, ($H$3:$H$290=1)*($K3:$K290=3)*($AY3:$AY290&gt;$X$292)))</f>
        <v>15437170.899999999</v>
      </c>
      <c r="U322" s="32" cm="1">
        <f t="array" ref="U322">MEDIAN(_xlfn._xlws.FILTER(U3:U290, ($H$3:$H$290=1)*($K3:$K290=3)*($AY3:$AY290&gt;$X$292)))</f>
        <v>9968295.1999999993</v>
      </c>
      <c r="V322" s="32" cm="1">
        <f t="array" ref="V322">MEDIAN(_xlfn._xlws.FILTER(V3:V290, ($H$3:$H$290=1)*($K3:$K290=3)*($AY3:$AY290&gt;$X$292)))</f>
        <v>27358744.399999999</v>
      </c>
      <c r="W322" s="32" cm="1">
        <f t="array" ref="W322">MEDIAN(_xlfn._xlws.FILTER(W3:W290, ($H$3:$H$290=1)*($K3:$K290=3)*($AY3:$AY290&gt;$X$292)))</f>
        <v>5515365.2000000002</v>
      </c>
      <c r="X322" s="32" t="str">
        <f>"Target; Gain &gt; "&amp;X314&amp;"; #pref=3"</f>
        <v>Target; Gain &gt; 0.6; #pref=3</v>
      </c>
      <c r="Y322" s="32" cm="1">
        <f t="array" ref="Y322">MEDIAN(_xlfn._xlws.FILTER(Y3:Y290, ($H$3:$H$290=1)*($K3:$K290=3)*($AY3:$AY290&gt;$X$292)))</f>
        <v>5.1787017230177295</v>
      </c>
      <c r="Z322" s="32" cm="1">
        <f t="array" ref="Z322">MEDIAN(_xlfn._xlws.FILTER(Z3:Z290, ($H$3:$H$290=1)*($K3:$K290=3)*($AY3:$AY290&gt;$X$292)))</f>
        <v>3.4435920143034311</v>
      </c>
      <c r="AA322" s="32" cm="1">
        <f t="array" ref="AA322">MEDIAN(_xlfn._xlws.FILTER(AA3:AA290, ($H$3:$H$290=1)*($K3:$K290=3)*($AY3:$AY290&gt;$X$292)))</f>
        <v>3.4346916245762253</v>
      </c>
      <c r="AB322" s="32" cm="1">
        <f t="array" ref="AB322">MEDIAN(_xlfn._xlws.FILTER(AB3:AB290, ($H$3:$H$290=1)*($K3:$K290=3)*($AY3:$AY290&gt;$X$292)))</f>
        <v>8.2680424211983343</v>
      </c>
      <c r="AC322" s="32" cm="1">
        <f t="array" ref="AC322">MEDIAN(_xlfn._xlws.FILTER(AC3:AC290, ($H$3:$H$290=1)*($K3:$K290=3)*($AY3:$AY290&gt;$X$292)))</f>
        <v>2.6751675225998044</v>
      </c>
      <c r="AD322" s="32" cm="1">
        <f t="array" ref="AD322">MEDIAN(_xlfn._xlws.FILTER(AD3:AD290, ($H$3:$H$290=1)*($K3:$K290=3)*($AY3:$AY290&gt;$X$292)))</f>
        <v>7.9666880432982001</v>
      </c>
      <c r="AE322" s="32" cm="1">
        <f t="array" ref="AE322">MEDIAN(_xlfn._xlws.FILTER(AE3:AE290, ($H$3:$H$290=1)*($K3:$K290=3)*($AY3:$AY290&gt;$X$292)))</f>
        <v>2.7054836554452777</v>
      </c>
      <c r="AF322" s="32" cm="1">
        <f t="array" ref="AF322">MEDIAN(_xlfn._xlws.FILTER(AF3:AF290, ($H$3:$H$290=1)*($K3:$K290=3)*($AY3:$AY290&gt;$X$292)))</f>
        <v>9.6971274579642337</v>
      </c>
      <c r="AG322" s="32" cm="1">
        <f t="array" ref="AG322">MEDIAN(_xlfn._xlws.FILTER(AG3:AG290, ($H$3:$H$290=1)*($K3:$K290=3)*($AY3:$AY290&gt;$X$292)))</f>
        <v>6.7461202623089775</v>
      </c>
      <c r="AH322" s="32" cm="1">
        <f t="array" ref="AH322">MEDIAN(_xlfn._xlws.FILTER(AH3:AH290, ($H$3:$H$290=1)*($K3:$K290=3)*($AY3:$AY290&gt;$X$292)))</f>
        <v>14.239242454920895</v>
      </c>
      <c r="AI322" s="32" cm="1">
        <f t="array" ref="AI322">MEDIAN(_xlfn._xlws.FILTER(AI3:AI290, ($H$3:$H$290=1)*($K3:$K290=3)*($AY3:$AY290&gt;$X$292)))</f>
        <v>5.866596949077211</v>
      </c>
      <c r="AJ322" s="33" t="str">
        <f t="shared" si="57"/>
        <v>Target; Gain &gt; 0.6; #pref=3</v>
      </c>
      <c r="AK322" s="32" cm="1">
        <f t="array" ref="AK322">MEDIAN(_xlfn._xlws.FILTER(AK3:AK290, ($H$3:$H$290=1)*($K3:$K290=3)*($AY3:$AY290&gt;$X$292)))</f>
        <v>5.1787017230177295</v>
      </c>
      <c r="AL322" s="32" cm="1">
        <f t="array" ref="AL322">MEDIAN(_xlfn._xlws.FILTER(AL3:AL290, ($H$3:$H$290=1)*($K3:$K290=3)*($AY3:$AY290&gt;$X$292)))</f>
        <v>1.2630924362689255</v>
      </c>
      <c r="AM322" s="32" cm="1">
        <f t="array" ref="AM322">MEDIAN(_xlfn._xlws.FILTER(AM3:AM290, ($H$3:$H$290=1)*($K3:$K290=3)*($AY3:$AY290&gt;$X$292)))</f>
        <v>1.2524705471005291</v>
      </c>
      <c r="AN322" s="32" cm="1">
        <f t="array" ref="AN322">MEDIAN(_xlfn._xlws.FILTER(AN3:AN290, ($H$3:$H$290=1)*($K3:$K290=3)*($AY3:$AY290&gt;$X$292)))</f>
        <v>8.2680424211983343</v>
      </c>
      <c r="AO322" s="32" cm="1">
        <f t="array" ref="AO322">MEDIAN(_xlfn._xlws.FILTER(AO3:AO290, ($H$3:$H$290=1)*($K3:$K290=3)*($AY3:$AY290&gt;$X$292)))</f>
        <v>1.0863578500997391</v>
      </c>
      <c r="AP322" s="32" cm="1">
        <f t="array" ref="AP322">MEDIAN(_xlfn._xlws.FILTER(AP3:AP290, ($H$3:$H$290=1)*($K3:$K290=3)*($AY3:$AY290&gt;$X$292)))</f>
        <v>7.9666880432982001</v>
      </c>
      <c r="AQ322" s="32" cm="1">
        <f t="array" ref="AQ322">MEDIAN(_xlfn._xlws.FILTER(AQ3:AQ290, ($H$3:$H$290=1)*($K3:$K290=3)*($AY3:$AY290&gt;$X$292)))</f>
        <v>1.1548298415727916</v>
      </c>
      <c r="AR322" s="32" cm="1">
        <f t="array" ref="AR322">MEDIAN(_xlfn._xlws.FILTER(AR3:AR290, ($H$3:$H$290=1)*($K3:$K290=3)*($AY3:$AY290&gt;$X$292)))</f>
        <v>5.2288804222596807</v>
      </c>
      <c r="AS322" s="32" cm="1">
        <f t="array" ref="AS322">MEDIAN(_xlfn._xlws.FILTER(AS3:AS290, ($H$3:$H$290=1)*($K3:$K290=3)*($AY3:$AY290&gt;$X$292)))</f>
        <v>1.251317295106128</v>
      </c>
      <c r="AT322" s="32" cm="1">
        <f t="array" ref="AT322">MEDIAN(_xlfn._xlws.FILTER(AT3:AT290, ($H$3:$H$290=1)*($K3:$K290=3)*($AY3:$AY290&gt;$X$292)))</f>
        <v>14.239242454920895</v>
      </c>
      <c r="AU322" s="32" cm="1">
        <f t="array" ref="AU322">MEDIAN(_xlfn._xlws.FILTER(AU3:AU290, ($H$3:$H$290=1)*($K3:$K290=3)*($AY3:$AY290&gt;$X$292)))</f>
        <v>2.3978466185973959</v>
      </c>
    </row>
    <row r="323" spans="7:54" x14ac:dyDescent="0.3">
      <c r="L323" t="str">
        <f t="shared" si="61"/>
        <v>Target; Gain &gt; 0.6; #pref=4</v>
      </c>
      <c r="M323" s="32" t="e" cm="1" vm="1">
        <f t="array" ref="M323">MEDIAN(_xlfn._xlws.FILTER(M3:M290, ($H$3:$H$290=1)*($K3:$K290=4)*($AY3:$AY290&gt;$X$292)))</f>
        <v>#VALUE!</v>
      </c>
      <c r="N323" s="32" t="e" cm="1" vm="1">
        <f t="array" ref="N323">MEDIAN(_xlfn._xlws.FILTER(N3:N290, ($H$3:$H$290=1)*($K3:$K290=4)*($AY3:$AY290&gt;$X$292)))</f>
        <v>#VALUE!</v>
      </c>
      <c r="O323" s="32" t="e" cm="1" vm="1">
        <f t="array" ref="O323">MEDIAN(_xlfn._xlws.FILTER(O3:O290, ($H$3:$H$290=1)*($K3:$K290=4)*($AY3:$AY290&gt;$X$292)))</f>
        <v>#VALUE!</v>
      </c>
      <c r="P323" s="32" t="e" cm="1" vm="1">
        <f t="array" ref="P323">MEDIAN(_xlfn._xlws.FILTER(P3:P290, ($H$3:$H$290=1)*($K3:$K290=4)*($AY3:$AY290&gt;$X$292)))</f>
        <v>#VALUE!</v>
      </c>
      <c r="Q323" s="32" t="e" cm="1" vm="1">
        <f t="array" ref="Q323">MEDIAN(_xlfn._xlws.FILTER(Q3:Q290, ($H$3:$H$290=1)*($K3:$K290=4)*($AY3:$AY290&gt;$X$292)))</f>
        <v>#VALUE!</v>
      </c>
      <c r="R323" s="32" t="e" cm="1" vm="1">
        <f t="array" ref="R323">MEDIAN(_xlfn._xlws.FILTER(R3:R290, ($H$3:$H$290=1)*($K3:$K290=4)*($AY3:$AY290&gt;$X$292)))</f>
        <v>#VALUE!</v>
      </c>
      <c r="S323" s="32" t="e" cm="1" vm="1">
        <f t="array" ref="S323">MEDIAN(_xlfn._xlws.FILTER(S3:S290, ($H$3:$H$290=1)*($K3:$K290=4)*($AY3:$AY290&gt;$X$292)))</f>
        <v>#VALUE!</v>
      </c>
      <c r="T323" s="32" t="e" cm="1" vm="1">
        <f t="array" ref="T323">MEDIAN(_xlfn._xlws.FILTER(T3:T290, ($H$3:$H$290=1)*($K3:$K290=4)*($AY3:$AY290&gt;$X$292)))</f>
        <v>#VALUE!</v>
      </c>
      <c r="U323" s="32" t="e" cm="1" vm="1">
        <f t="array" ref="U323">MEDIAN(_xlfn._xlws.FILTER(U3:U290, ($H$3:$H$290=1)*($K3:$K290=4)*($AY3:$AY290&gt;$X$292)))</f>
        <v>#VALUE!</v>
      </c>
      <c r="V323" s="32" t="e" cm="1" vm="1">
        <f t="array" ref="V323">MEDIAN(_xlfn._xlws.FILTER(V3:V290, ($H$3:$H$290=1)*($K3:$K290=4)*($AY3:$AY290&gt;$X$292)))</f>
        <v>#VALUE!</v>
      </c>
      <c r="W323" s="32" t="e" cm="1" vm="1">
        <f t="array" ref="W323">MEDIAN(_xlfn._xlws.FILTER(W3:W290, ($H$3:$H$290=1)*($K3:$K290=4)*($AY3:$AY290&gt;$X$292)))</f>
        <v>#VALUE!</v>
      </c>
      <c r="X323" s="32" t="str">
        <f>"Target; Gain &gt; "&amp;X314&amp;"; #pref=4"</f>
        <v>Target; Gain &gt; 0.6; #pref=4</v>
      </c>
      <c r="Y323" s="32" t="e" cm="1" vm="1">
        <f t="array" ref="Y323">MEDIAN(_xlfn._xlws.FILTER(Y3:Y290, ($H$3:$H$290=1)*($K3:$K290=4)*($AY3:$AY290&gt;$X$292)))</f>
        <v>#VALUE!</v>
      </c>
      <c r="Z323" s="32" t="e" cm="1" vm="1">
        <f t="array" ref="Z323">MEDIAN(_xlfn._xlws.FILTER(Z3:Z290, ($H$3:$H$290=1)*($K3:$K290=4)*($AY3:$AY290&gt;$X$292)))</f>
        <v>#VALUE!</v>
      </c>
      <c r="AA323" s="32" t="e" cm="1" vm="1">
        <f t="array" ref="AA323">MEDIAN(_xlfn._xlws.FILTER(AA3:AA290, ($H$3:$H$290=1)*($K3:$K290=4)*($AY3:$AY290&gt;$X$292)))</f>
        <v>#VALUE!</v>
      </c>
      <c r="AB323" s="32" t="e" cm="1" vm="1">
        <f t="array" ref="AB323">MEDIAN(_xlfn._xlws.FILTER(AB3:AB290, ($H$3:$H$290=1)*($K3:$K290=4)*($AY3:$AY290&gt;$X$292)))</f>
        <v>#VALUE!</v>
      </c>
      <c r="AC323" s="32" t="e" cm="1" vm="1">
        <f t="array" ref="AC323">MEDIAN(_xlfn._xlws.FILTER(AC3:AC290, ($H$3:$H$290=1)*($K3:$K290=4)*($AY3:$AY290&gt;$X$292)))</f>
        <v>#VALUE!</v>
      </c>
      <c r="AD323" s="32" t="e" cm="1" vm="1">
        <f t="array" ref="AD323">MEDIAN(_xlfn._xlws.FILTER(AD3:AD290, ($H$3:$H$290=1)*($K3:$K290=4)*($AY3:$AY290&gt;$X$292)))</f>
        <v>#VALUE!</v>
      </c>
      <c r="AE323" s="32" t="e" cm="1" vm="1">
        <f t="array" ref="AE323">MEDIAN(_xlfn._xlws.FILTER(AE3:AE290, ($H$3:$H$290=1)*($K3:$K290=4)*($AY3:$AY290&gt;$X$292)))</f>
        <v>#VALUE!</v>
      </c>
      <c r="AF323" s="32" t="e" cm="1" vm="1">
        <f t="array" ref="AF323">MEDIAN(_xlfn._xlws.FILTER(AF3:AF290, ($H$3:$H$290=1)*($K3:$K290=4)*($AY3:$AY290&gt;$X$292)))</f>
        <v>#VALUE!</v>
      </c>
      <c r="AG323" s="32" t="e" cm="1" vm="1">
        <f t="array" ref="AG323">MEDIAN(_xlfn._xlws.FILTER(AG3:AG290, ($H$3:$H$290=1)*($K3:$K290=4)*($AY3:$AY290&gt;$X$292)))</f>
        <v>#VALUE!</v>
      </c>
      <c r="AH323" s="32" t="e" cm="1" vm="1">
        <f t="array" ref="AH323">MEDIAN(_xlfn._xlws.FILTER(AH3:AH290, ($H$3:$H$290=1)*($K3:$K290=4)*($AY3:$AY290&gt;$X$292)))</f>
        <v>#VALUE!</v>
      </c>
      <c r="AI323" s="32" t="e" cm="1" vm="1">
        <f t="array" ref="AI323">MEDIAN(_xlfn._xlws.FILTER(AI3:AI290, ($H$3:$H$290=1)*($K3:$K290=4)*($AY3:$AY290&gt;$X$292)))</f>
        <v>#VALUE!</v>
      </c>
      <c r="AJ323" s="33" t="str">
        <f t="shared" si="57"/>
        <v>Target; Gain &gt; 0.6; #pref=4</v>
      </c>
      <c r="AK323" s="32" t="e" cm="1" vm="1">
        <f t="array" ref="AK323">MEDIAN(_xlfn._xlws.FILTER(AK3:AK290, ($H$3:$H$290=1)*($K3:$K290=4)*($AY3:$AY290&gt;$X$292)))</f>
        <v>#VALUE!</v>
      </c>
      <c r="AL323" s="32" t="e" cm="1" vm="1">
        <f t="array" ref="AL323">MEDIAN(_xlfn._xlws.FILTER(AL3:AL290, ($H$3:$H$290=1)*($K3:$K290=4)*($AY3:$AY290&gt;$X$292)))</f>
        <v>#VALUE!</v>
      </c>
      <c r="AM323" s="32" t="e" cm="1" vm="1">
        <f t="array" ref="AM323">MEDIAN(_xlfn._xlws.FILTER(AM3:AM290, ($H$3:$H$290=1)*($K3:$K290=4)*($AY3:$AY290&gt;$X$292)))</f>
        <v>#VALUE!</v>
      </c>
      <c r="AN323" s="32" t="e" cm="1" vm="1">
        <f t="array" ref="AN323">MEDIAN(_xlfn._xlws.FILTER(AN3:AN290, ($H$3:$H$290=1)*($K3:$K290=4)*($AY3:$AY290&gt;$X$292)))</f>
        <v>#VALUE!</v>
      </c>
      <c r="AO323" s="32" t="e" cm="1" vm="1">
        <f t="array" ref="AO323">MEDIAN(_xlfn._xlws.FILTER(AO3:AO290, ($H$3:$H$290=1)*($K3:$K290=4)*($AY3:$AY290&gt;$X$292)))</f>
        <v>#VALUE!</v>
      </c>
      <c r="AP323" s="32" t="e" cm="1" vm="1">
        <f t="array" ref="AP323">MEDIAN(_xlfn._xlws.FILTER(AP3:AP290, ($H$3:$H$290=1)*($K3:$K290=4)*($AY3:$AY290&gt;$X$292)))</f>
        <v>#VALUE!</v>
      </c>
      <c r="AQ323" s="32" t="e" cm="1" vm="1">
        <f t="array" ref="AQ323">MEDIAN(_xlfn._xlws.FILTER(AQ3:AQ290, ($H$3:$H$290=1)*($K3:$K290=4)*($AY3:$AY290&gt;$X$292)))</f>
        <v>#VALUE!</v>
      </c>
      <c r="AR323" s="32" t="e" cm="1" vm="1">
        <f t="array" ref="AR323">MEDIAN(_xlfn._xlws.FILTER(AR3:AR290, ($H$3:$H$290=1)*($K3:$K290=4)*($AY3:$AY290&gt;$X$292)))</f>
        <v>#VALUE!</v>
      </c>
      <c r="AS323" s="32" t="e" cm="1" vm="1">
        <f t="array" ref="AS323">MEDIAN(_xlfn._xlws.FILTER(AS3:AS290, ($H$3:$H$290=1)*($K3:$K290=4)*($AY3:$AY290&gt;$X$292)))</f>
        <v>#VALUE!</v>
      </c>
      <c r="AT323" s="32" t="e" cm="1" vm="1">
        <f t="array" ref="AT323">MEDIAN(_xlfn._xlws.FILTER(AT3:AT290, ($H$3:$H$290=1)*($K3:$K290=4)*($AY3:$AY290&gt;$X$292)))</f>
        <v>#VALUE!</v>
      </c>
      <c r="AU323" s="32" t="e" cm="1" vm="1">
        <f t="array" ref="AU323">MEDIAN(_xlfn._xlws.FILTER(AU3:AU290, ($H$3:$H$290=1)*($K3:$K290=4)*($AY3:$AY290&gt;$X$292)))</f>
        <v>#VALUE!</v>
      </c>
    </row>
    <row r="324" spans="7:54" x14ac:dyDescent="0.3">
      <c r="L324" s="32" t="str">
        <f t="shared" si="61"/>
        <v>Target; Gain &gt; 0</v>
      </c>
      <c r="M324" s="32" cm="1">
        <f t="array" ref="M324">MEDIAN(_xlfn._xlws.FILTER(M3:M290, ($H3:$H290=1)*($J3:$J290=1)))</f>
        <v>3526703.4</v>
      </c>
      <c r="N324" s="32" cm="1">
        <f t="array" ref="N324">MEDIAN(_xlfn._xlws.FILTER(N3:N290, ($H3:$H290=1)*($J3:$J290=1)))</f>
        <v>2216346.1</v>
      </c>
      <c r="O324" s="32" cm="1">
        <f t="array" ref="O324">MEDIAN(_xlfn._xlws.FILTER(O3:O290, ($H3:$H290=1)*($J3:$J290=1)))</f>
        <v>2230549.9</v>
      </c>
      <c r="P324" s="32" cm="1">
        <f t="array" ref="P324">MEDIAN(_xlfn._xlws.FILTER(P3:P290, ($H3:$H290=1)*($J3:$J290=1)))</f>
        <v>3795771.5</v>
      </c>
      <c r="Q324" s="32" cm="1">
        <f t="array" ref="Q324">MEDIAN(_xlfn._xlws.FILTER(Q3:Q290, ($H3:$H290=1)*($J3:$J290=1)))</f>
        <v>1007327.3</v>
      </c>
      <c r="R324" s="32" cm="1">
        <f t="array" ref="R324">MEDIAN(_xlfn._xlws.FILTER(R3:R290, ($H3:$H290=1)*($J3:$J290=1)))</f>
        <v>2581665.7999999998</v>
      </c>
      <c r="S324" s="32" cm="1">
        <f t="array" ref="S324">MEDIAN(_xlfn._xlws.FILTER(S3:S290, ($H3:$H290=1)*($J3:$J290=1)))</f>
        <v>962962.89999999991</v>
      </c>
      <c r="T324" s="32" cm="1">
        <f t="array" ref="T324">MEDIAN(_xlfn._xlws.FILTER(T3:T290, ($H3:$H290=1)*($J3:$J290=1)))</f>
        <v>9518323</v>
      </c>
      <c r="U324" s="32" cm="1">
        <f t="array" ref="U324">MEDIAN(_xlfn._xlws.FILTER(U3:U290, ($H3:$H290=1)*($J3:$J290=1)))</f>
        <v>7809724.4333333336</v>
      </c>
      <c r="V324" s="32" cm="1">
        <f t="array" ref="V324">MEDIAN(_xlfn._xlws.FILTER(V3:V290, ($H3:$H290=1)*($J3:$J290=1)))</f>
        <v>13055896</v>
      </c>
      <c r="W324" s="32" cm="1">
        <f t="array" ref="W324">MEDIAN(_xlfn._xlws.FILTER(W3:W290, ($H3:$H290=1)*($J3:$J290=1)))</f>
        <v>2011894.4</v>
      </c>
      <c r="X324" s="32" t="s">
        <v>102</v>
      </c>
      <c r="Y324" s="32" cm="1">
        <f t="array" ref="Y324">MEDIAN(_xlfn._xlws.FILTER(Y3:Y290, ($H3:$H290=1)*($J3:$J290=1)))</f>
        <v>4.6272754293866463</v>
      </c>
      <c r="Z324" s="32" cm="1">
        <f t="array" ref="Z324">MEDIAN(_xlfn._xlws.FILTER(Z3:Z290, ($H3:$H290=1)*($J3:$J290=1)))</f>
        <v>2.8521398703567686</v>
      </c>
      <c r="AA324" s="32" cm="1">
        <f t="array" ref="AA324">MEDIAN(_xlfn._xlws.FILTER(AA3:AA290, ($H3:$H290=1)*($J3:$J290=1)))</f>
        <v>2.8284010434756057</v>
      </c>
      <c r="AB324" s="32" cm="1">
        <f t="array" ref="AB324">MEDIAN(_xlfn._xlws.FILTER(AB3:AB290, ($H3:$H290=1)*($J3:$J290=1)))</f>
        <v>5.5616389088987486</v>
      </c>
      <c r="AC324" s="32" cm="1">
        <f t="array" ref="AC324">MEDIAN(_xlfn._xlws.FILTER(AC3:AC290, ($H3:$H290=1)*($J3:$J290=1)))</f>
        <v>2.1907795343024192</v>
      </c>
      <c r="AD324" s="32" cm="1">
        <f t="array" ref="AD324">MEDIAN(_xlfn._xlws.FILTER(AD3:AD290, ($H3:$H290=1)*($J3:$J290=1)))</f>
        <v>4.3252797652967274</v>
      </c>
      <c r="AE324" s="32" cm="1">
        <f t="array" ref="AE324">MEDIAN(_xlfn._xlws.FILTER(AE3:AE290, ($H3:$H290=1)*($J3:$J290=1)))</f>
        <v>2.0026081788819283</v>
      </c>
      <c r="AF324" s="32" cm="1">
        <f t="array" ref="AF324">MEDIAN(_xlfn._xlws.FILTER(AF3:AF290, ($H3:$H290=1)*($J3:$J290=1)))</f>
        <v>5.1134973864536732</v>
      </c>
      <c r="AG324" s="32" cm="1">
        <f t="array" ref="AG324">MEDIAN(_xlfn._xlws.FILTER(AG3:AG290, ($H3:$H290=1)*($J3:$J290=1)))</f>
        <v>5.3056223725279175</v>
      </c>
      <c r="AH324" s="32" cm="1">
        <f t="array" ref="AH324">MEDIAN(_xlfn._xlws.FILTER(AH3:AH290, ($H3:$H290=1)*($J3:$J290=1)))</f>
        <v>10.971642867941412</v>
      </c>
      <c r="AI324" s="32" cm="1">
        <f t="array" ref="AI324">MEDIAN(_xlfn._xlws.FILTER(AI3:AI290, ($H3:$H290=1)*($J3:$J290=1)))</f>
        <v>4.712615818833001</v>
      </c>
      <c r="AJ324" s="32" t="str">
        <f t="shared" si="57"/>
        <v>Target; Gain &gt; 0</v>
      </c>
      <c r="AK324" s="32" cm="1">
        <f t="array" ref="AK324">MEDIAN(_xlfn._xlws.FILTER(AK3:AK290, ($H3:$H290=1)*($J3:$J290=1)))</f>
        <v>4.6272754293866463</v>
      </c>
      <c r="AL324" s="32" cm="1">
        <f t="array" ref="AL324">MEDIAN(_xlfn._xlws.FILTER(AL3:AL290, ($H3:$H290=1)*($J3:$J290=1)))</f>
        <v>0.99708867208100838</v>
      </c>
      <c r="AM324" s="32" cm="1">
        <f t="array" ref="AM324">MEDIAN(_xlfn._xlws.FILTER(AM3:AM290, ($H3:$H290=1)*($J3:$J290=1)))</f>
        <v>1.0015002442523835</v>
      </c>
      <c r="AN324" s="32" cm="1">
        <f t="array" ref="AN324">MEDIAN(_xlfn._xlws.FILTER(AN3:AN290, ($H3:$H290=1)*($J3:$J290=1)))</f>
        <v>5.5616389088987486</v>
      </c>
      <c r="AO324" s="32" cm="1">
        <f t="array" ref="AO324">MEDIAN(_xlfn._xlws.FILTER(AO3:AO290, ($H3:$H290=1)*($J3:$J290=1)))</f>
        <v>0.77887052000005497</v>
      </c>
      <c r="AP324" s="32" cm="1">
        <f t="array" ref="AP324">MEDIAN(_xlfn._xlws.FILTER(AP3:AP290, ($H3:$H290=1)*($J3:$J290=1)))</f>
        <v>4.3252797652967274</v>
      </c>
      <c r="AQ324" s="32" cm="1">
        <f t="array" ref="AQ324">MEDIAN(_xlfn._xlws.FILTER(AQ3:AQ290, ($H3:$H290=1)*($J3:$J290=1)))</f>
        <v>0.878768201544881</v>
      </c>
      <c r="AR324" s="32" cm="1">
        <f t="array" ref="AR324">MEDIAN(_xlfn._xlws.FILTER(AR3:AR290, ($H3:$H290=1)*($J3:$J290=1)))</f>
        <v>2.772380924061872</v>
      </c>
      <c r="AS324" s="32" cm="1">
        <f t="array" ref="AS324">MEDIAN(_xlfn._xlws.FILTER(AS3:AS290, ($H3:$H290=1)*($J3:$J290=1)))</f>
        <v>1.0910407702128095</v>
      </c>
      <c r="AT324" s="32" cm="1">
        <f t="array" ref="AT324">MEDIAN(_xlfn._xlws.FILTER(AT3:AT290, ($H3:$H290=1)*($J3:$J290=1)))</f>
        <v>10.971642867941412</v>
      </c>
      <c r="AU324" s="32" cm="1">
        <f t="array" ref="AU324">MEDIAN(_xlfn._xlws.FILTER(AU3:AU290, ($H3:$H290=1)*($J3:$J290=1)))</f>
        <v>1.9085613006027415</v>
      </c>
      <c r="AW324" s="33"/>
    </row>
    <row r="325" spans="7:54" x14ac:dyDescent="0.3">
      <c r="L325" s="34">
        <f>L314</f>
        <v>0.6</v>
      </c>
      <c r="M325" s="34"/>
      <c r="N325" s="35" t="str">
        <f>N314</f>
        <v>BNL Causal</v>
      </c>
      <c r="O325" s="35" t="str">
        <f>O314</f>
        <v>BNL Causal HM</v>
      </c>
      <c r="P325" s="35" t="str">
        <f>Q314</f>
        <v>SFS Causal</v>
      </c>
      <c r="Q325" s="35" t="str">
        <f>S314</f>
        <v>SaLSa Causal</v>
      </c>
      <c r="R325" s="35" t="str">
        <f>U314</f>
        <v>D&amp;C Causal</v>
      </c>
      <c r="S325" s="35" t="str">
        <f>W314</f>
        <v>BBS Causal</v>
      </c>
      <c r="T325" s="35"/>
      <c r="U325" s="34">
        <f>X314</f>
        <v>0.6</v>
      </c>
      <c r="V325" s="35" t="str">
        <f>Z314</f>
        <v>BNL Causal</v>
      </c>
      <c r="W325" s="35" t="str">
        <f>AA314</f>
        <v>BNL Causal HM</v>
      </c>
      <c r="X325" s="35" t="str">
        <f>AC314</f>
        <v>SFS Causal</v>
      </c>
      <c r="Y325" s="35" t="str">
        <f>AE314</f>
        <v>SaLSa Causal</v>
      </c>
      <c r="Z325" s="35" t="str">
        <f>AG314</f>
        <v>D&amp;C Causal</v>
      </c>
      <c r="AA325" s="35" t="str">
        <f>AI314</f>
        <v>BBS Causal</v>
      </c>
      <c r="AB325" s="36"/>
      <c r="AC325" s="34">
        <f>AJ314</f>
        <v>0.6</v>
      </c>
      <c r="AD325" s="35" t="str">
        <f>AL314</f>
        <v>BNL Causal</v>
      </c>
      <c r="AE325" s="35" t="str">
        <f>AM314</f>
        <v>BNL Causal HM</v>
      </c>
      <c r="AF325" s="35" t="str">
        <f>AO314</f>
        <v>SFS Causal</v>
      </c>
      <c r="AG325" s="35" t="str">
        <f>AQ314</f>
        <v>SaLSa Causal</v>
      </c>
      <c r="AH325" s="35" t="str">
        <f>AS314</f>
        <v>D&amp;C Causal</v>
      </c>
      <c r="AI325" s="35" t="str">
        <f>AU314</f>
        <v>BBS Causal</v>
      </c>
      <c r="AK325" s="35"/>
      <c r="AL325" s="35"/>
      <c r="AM325" s="35"/>
      <c r="AN325" s="36"/>
      <c r="AO325" s="36"/>
      <c r="AP325" s="36"/>
      <c r="AQ325" s="36"/>
      <c r="AR325" s="36"/>
      <c r="AS325" s="36"/>
      <c r="AT325" s="36"/>
      <c r="AU325" s="36"/>
    </row>
    <row r="326" spans="7:54" x14ac:dyDescent="0.3">
      <c r="L326" t="str">
        <f>L315</f>
        <v>ALL</v>
      </c>
      <c r="N326" s="32">
        <f>N315</f>
        <v>3516873.6</v>
      </c>
      <c r="O326" s="32">
        <f>O315</f>
        <v>3526934.2333333334</v>
      </c>
      <c r="P326" s="32">
        <f>Q315</f>
        <v>2086672.2333333334</v>
      </c>
      <c r="Q326" s="32">
        <f>S315</f>
        <v>1782263.1666666665</v>
      </c>
      <c r="R326" s="32">
        <f>U315</f>
        <v>8370319.5</v>
      </c>
      <c r="S326" s="32">
        <f>W315</f>
        <v>5059701.6999999993</v>
      </c>
      <c r="T326" s="32"/>
      <c r="U326" s="32" t="str">
        <f>X315</f>
        <v>ALL</v>
      </c>
      <c r="V326" s="32">
        <f>Z315</f>
        <v>4.0650853108381853</v>
      </c>
      <c r="W326" s="32">
        <f>AA315</f>
        <v>4.0438490978364516</v>
      </c>
      <c r="X326" s="32">
        <f>AC315</f>
        <v>3.0889429555041712</v>
      </c>
      <c r="Y326" s="32">
        <f>AE315</f>
        <v>3.6791146137751642</v>
      </c>
      <c r="Z326" s="32">
        <f>AG315</f>
        <v>5.3018085499526935</v>
      </c>
      <c r="AA326" s="32">
        <f>AI315</f>
        <v>6.7718112164177002</v>
      </c>
      <c r="AB326" s="36"/>
      <c r="AC326" s="32" t="str">
        <f>AJ315</f>
        <v>ALL</v>
      </c>
      <c r="AD326" s="32">
        <f>AL315</f>
        <v>1.3306614679517226</v>
      </c>
      <c r="AE326" s="32">
        <f>AM315</f>
        <v>1.3157447011442853</v>
      </c>
      <c r="AF326" s="32">
        <f>AO315</f>
        <v>1.0399303105325091</v>
      </c>
      <c r="AG326" s="32">
        <f>AQ315</f>
        <v>1.2236048167881863</v>
      </c>
      <c r="AH326" s="32">
        <f>AS315</f>
        <v>0.99740251907302691</v>
      </c>
      <c r="AI326" s="32">
        <f>AU315</f>
        <v>2.9057008007696519</v>
      </c>
      <c r="AK326" s="32"/>
      <c r="AL326" s="32"/>
      <c r="AM326" s="32"/>
      <c r="AN326" s="36"/>
      <c r="AO326" s="36"/>
      <c r="AP326" s="36"/>
      <c r="AQ326" s="36"/>
      <c r="AR326" s="36"/>
      <c r="AS326" s="36"/>
      <c r="AT326" s="36"/>
      <c r="AU326" s="36"/>
    </row>
    <row r="327" spans="7:54" x14ac:dyDescent="0.3">
      <c r="L327" t="str">
        <f>L317</f>
        <v>Gain &gt; 0.6</v>
      </c>
      <c r="N327" s="32">
        <f t="shared" ref="N327:O334" si="62">N317</f>
        <v>2873111.2</v>
      </c>
      <c r="O327" s="32">
        <f t="shared" si="62"/>
        <v>2892174.9</v>
      </c>
      <c r="P327" s="32">
        <f t="shared" ref="P327:P334" si="63">Q317</f>
        <v>1618391.3</v>
      </c>
      <c r="Q327" s="32">
        <f t="shared" ref="Q327:Q334" si="64">S317</f>
        <v>1934291.8</v>
      </c>
      <c r="R327" s="32">
        <f>U317</f>
        <v>9968295.1999999993</v>
      </c>
      <c r="S327" s="32">
        <f t="shared" ref="S327:S334" si="65">W317</f>
        <v>5515365.2000000002</v>
      </c>
      <c r="T327" s="32"/>
      <c r="U327" s="32" t="str">
        <f t="shared" ref="U327:U334" si="66">X317</f>
        <v>Gain &gt; 0.6</v>
      </c>
      <c r="V327" s="32">
        <f t="shared" ref="V327:W334" si="67">Z317</f>
        <v>3.4435920143034311</v>
      </c>
      <c r="W327" s="32">
        <f t="shared" si="67"/>
        <v>3.4346916245762253</v>
      </c>
      <c r="X327" s="32">
        <f t="shared" ref="X327:X334" si="68">AC317</f>
        <v>2.6751675225998044</v>
      </c>
      <c r="Y327" s="32">
        <f t="shared" ref="Y327:Y334" si="69">AE317</f>
        <v>2.7054836554452777</v>
      </c>
      <c r="Z327" s="32">
        <f t="shared" ref="Z327:Z334" si="70">AG317</f>
        <v>6.7461202623089775</v>
      </c>
      <c r="AA327" s="32">
        <f t="shared" ref="AA327:AA334" si="71">AI317</f>
        <v>5.866596949077211</v>
      </c>
      <c r="AB327" s="36"/>
      <c r="AC327" s="32" t="str">
        <f t="shared" ref="AC327:AC334" si="72">AJ317</f>
        <v>Gain &gt; 0.6</v>
      </c>
      <c r="AD327" s="32">
        <f t="shared" ref="AD327:AE334" si="73">AL317</f>
        <v>1.2630924362689255</v>
      </c>
      <c r="AE327" s="32">
        <f t="shared" si="73"/>
        <v>1.2524705471005291</v>
      </c>
      <c r="AF327" s="32">
        <f t="shared" ref="AF327:AF334" si="74">AO317</f>
        <v>1.0863578500997391</v>
      </c>
      <c r="AG327" s="32">
        <f t="shared" ref="AG327:AG334" si="75">AQ317</f>
        <v>1.1548298415727916</v>
      </c>
      <c r="AH327" s="32">
        <f t="shared" ref="AH327:AH334" si="76">AS317</f>
        <v>1.251317295106128</v>
      </c>
      <c r="AI327" s="32">
        <f t="shared" ref="AI327:AI334" si="77">AU317</f>
        <v>2.3978466185973959</v>
      </c>
      <c r="AK327" s="32"/>
      <c r="AL327" s="32"/>
      <c r="AM327" s="32"/>
      <c r="AN327" s="36"/>
      <c r="AO327" s="36"/>
      <c r="AP327" s="36"/>
      <c r="AQ327" s="36"/>
      <c r="AR327" s="36"/>
      <c r="AS327" s="36"/>
      <c r="AT327" s="36"/>
      <c r="AU327" s="36"/>
    </row>
    <row r="328" spans="7:54" x14ac:dyDescent="0.3">
      <c r="L328" t="str">
        <f>L318</f>
        <v>Target</v>
      </c>
      <c r="N328" s="32">
        <f t="shared" si="62"/>
        <v>2736156.3</v>
      </c>
      <c r="O328" s="32">
        <f t="shared" si="62"/>
        <v>2749920</v>
      </c>
      <c r="P328" s="32">
        <f t="shared" si="63"/>
        <v>1007327.3</v>
      </c>
      <c r="Q328" s="32">
        <f t="shared" si="64"/>
        <v>962962.89999999991</v>
      </c>
      <c r="R328" s="32">
        <f>U318</f>
        <v>8054956.2000000002</v>
      </c>
      <c r="S328" s="32">
        <f t="shared" si="65"/>
        <v>2036391.5</v>
      </c>
      <c r="T328" s="32"/>
      <c r="U328" s="32" t="str">
        <f t="shared" si="66"/>
        <v>Target</v>
      </c>
      <c r="V328" s="32">
        <f t="shared" si="67"/>
        <v>3.1931275655981151</v>
      </c>
      <c r="W328" s="32">
        <f t="shared" si="67"/>
        <v>3.1850897525437176</v>
      </c>
      <c r="X328" s="32">
        <f t="shared" si="68"/>
        <v>2.1907795343024192</v>
      </c>
      <c r="Y328" s="32">
        <f t="shared" si="69"/>
        <v>2.7054836554452777</v>
      </c>
      <c r="Z328" s="32">
        <f t="shared" si="70"/>
        <v>4.1848321485333146</v>
      </c>
      <c r="AA328" s="32">
        <f t="shared" si="71"/>
        <v>4.8147063813172277</v>
      </c>
      <c r="AB328" s="36"/>
      <c r="AC328" s="32" t="str">
        <f t="shared" si="72"/>
        <v>Target</v>
      </c>
      <c r="AD328" s="32">
        <f t="shared" si="73"/>
        <v>0.87985548097640276</v>
      </c>
      <c r="AE328" s="32">
        <f t="shared" si="73"/>
        <v>0.87109508437570182</v>
      </c>
      <c r="AF328" s="32">
        <f t="shared" si="74"/>
        <v>0.77887052000005497</v>
      </c>
      <c r="AG328" s="32">
        <f t="shared" si="75"/>
        <v>0.99283195580355854</v>
      </c>
      <c r="AH328" s="32">
        <f t="shared" si="76"/>
        <v>0.96485936848912379</v>
      </c>
      <c r="AI328" s="32">
        <f t="shared" si="77"/>
        <v>1.9085613006027415</v>
      </c>
      <c r="AK328" s="32"/>
      <c r="AL328" s="32"/>
      <c r="AM328" s="32"/>
      <c r="AN328" s="36"/>
      <c r="AO328" s="36"/>
      <c r="AP328" s="36"/>
      <c r="AQ328" s="36"/>
      <c r="AR328" s="36"/>
      <c r="AS328" s="36"/>
      <c r="AT328" s="36"/>
      <c r="AU328" s="36"/>
    </row>
    <row r="329" spans="7:54" x14ac:dyDescent="0.3">
      <c r="L329" t="str">
        <f>L319</f>
        <v>Gain &gt; 0</v>
      </c>
      <c r="N329" s="32">
        <f t="shared" si="62"/>
        <v>3122428.5333333337</v>
      </c>
      <c r="O329" s="32">
        <f t="shared" si="62"/>
        <v>3130490.4333333336</v>
      </c>
      <c r="P329" s="32">
        <f t="shared" si="63"/>
        <v>1638525.7000000002</v>
      </c>
      <c r="Q329" s="32">
        <f t="shared" si="64"/>
        <v>1626514.7333333334</v>
      </c>
      <c r="R329" s="32">
        <f>U319</f>
        <v>8257542.166666666</v>
      </c>
      <c r="S329" s="32">
        <f t="shared" si="65"/>
        <v>4335416.333333333</v>
      </c>
      <c r="T329" s="32"/>
      <c r="U329" s="32" t="str">
        <f t="shared" si="66"/>
        <v>Gain &gt; 0</v>
      </c>
      <c r="V329" s="32">
        <f t="shared" si="67"/>
        <v>3.5583769274177031</v>
      </c>
      <c r="W329" s="32">
        <f t="shared" si="67"/>
        <v>3.5122995314886793</v>
      </c>
      <c r="X329" s="32">
        <f t="shared" si="68"/>
        <v>2.8407294606605626</v>
      </c>
      <c r="Y329" s="32">
        <f t="shared" si="69"/>
        <v>3.3803553533895565</v>
      </c>
      <c r="Z329" s="32">
        <f t="shared" si="70"/>
        <v>5.0469380745664232</v>
      </c>
      <c r="AA329" s="32">
        <f t="shared" si="71"/>
        <v>6.0907200287794687</v>
      </c>
      <c r="AB329" s="36"/>
      <c r="AC329" s="32" t="str">
        <f t="shared" si="72"/>
        <v>Gain &gt; 0</v>
      </c>
      <c r="AD329" s="32">
        <f t="shared" si="73"/>
        <v>1.164281750936061</v>
      </c>
      <c r="AE329" s="32">
        <f t="shared" si="73"/>
        <v>1.1676581133777895</v>
      </c>
      <c r="AF329" s="32">
        <f t="shared" si="74"/>
        <v>0.95236394480016306</v>
      </c>
      <c r="AG329" s="32">
        <f t="shared" si="75"/>
        <v>1.143326598700757</v>
      </c>
      <c r="AH329" s="32">
        <f t="shared" si="76"/>
        <v>0.97652305290102959</v>
      </c>
      <c r="AI329" s="32">
        <f t="shared" si="77"/>
        <v>2.4596111729973931</v>
      </c>
      <c r="AK329" s="32"/>
      <c r="AL329" s="32"/>
      <c r="AM329" s="32"/>
      <c r="AN329" s="36"/>
      <c r="AO329" s="36"/>
      <c r="AP329" s="36"/>
      <c r="AQ329" s="36"/>
      <c r="AR329" s="36"/>
      <c r="AS329" s="36"/>
      <c r="AT329" s="36"/>
      <c r="AU329" s="36"/>
    </row>
    <row r="330" spans="7:54" x14ac:dyDescent="0.3">
      <c r="L330" t="str">
        <f t="shared" ref="L330" si="78">L320</f>
        <v>Gain &lt;=0</v>
      </c>
      <c r="N330" s="32">
        <f t="shared" si="62"/>
        <v>4610759.5999999996</v>
      </c>
      <c r="O330" s="32">
        <f t="shared" si="62"/>
        <v>4626493</v>
      </c>
      <c r="P330" s="32">
        <f t="shared" si="63"/>
        <v>3012363.5666666664</v>
      </c>
      <c r="Q330" s="32">
        <f t="shared" si="64"/>
        <v>2852277</v>
      </c>
      <c r="R330" s="32">
        <f>U320</f>
        <v>8555107.5</v>
      </c>
      <c r="S330" s="32">
        <f t="shared" si="65"/>
        <v>5954622</v>
      </c>
      <c r="T330" s="32"/>
      <c r="U330" s="32" t="str">
        <f t="shared" si="66"/>
        <v>Gain &lt;=0</v>
      </c>
      <c r="V330" s="32">
        <f t="shared" si="67"/>
        <v>4.7440932377396781</v>
      </c>
      <c r="W330" s="32">
        <f t="shared" si="67"/>
        <v>4.7377629159561669</v>
      </c>
      <c r="X330" s="32">
        <f t="shared" si="68"/>
        <v>3.4398132658912801</v>
      </c>
      <c r="Y330" s="32">
        <f t="shared" si="69"/>
        <v>4.4606938940007241</v>
      </c>
      <c r="Z330" s="32">
        <f t="shared" si="70"/>
        <v>5.3018085499526935</v>
      </c>
      <c r="AA330" s="32">
        <f t="shared" si="71"/>
        <v>8.0134007599437602</v>
      </c>
      <c r="AB330" s="36"/>
      <c r="AC330" s="32" t="str">
        <f t="shared" si="72"/>
        <v>Gain &lt;=0</v>
      </c>
      <c r="AD330" s="32">
        <f t="shared" si="73"/>
        <v>1.4643754855341586</v>
      </c>
      <c r="AE330" s="32">
        <f t="shared" si="73"/>
        <v>1.4673130628264821</v>
      </c>
      <c r="AF330" s="32">
        <f t="shared" si="74"/>
        <v>1.1978918258973865</v>
      </c>
      <c r="AG330" s="32">
        <f t="shared" si="75"/>
        <v>1.335268071619794</v>
      </c>
      <c r="AH330" s="32">
        <f t="shared" si="76"/>
        <v>1.0114251794448745</v>
      </c>
      <c r="AI330" s="32">
        <f t="shared" si="77"/>
        <v>3.9743667335715145</v>
      </c>
      <c r="AK330" s="32"/>
      <c r="AL330" s="32"/>
      <c r="AM330" s="32"/>
      <c r="AN330" s="36"/>
      <c r="AO330" s="36"/>
      <c r="AP330" s="36"/>
      <c r="AQ330" s="36"/>
      <c r="AR330" s="36"/>
      <c r="AS330" s="36"/>
      <c r="AT330" s="36"/>
      <c r="AU330" s="36"/>
    </row>
    <row r="331" spans="7:54" x14ac:dyDescent="0.3">
      <c r="L331" t="str">
        <f>L321</f>
        <v>Target;Gain &gt; 0.6; #pref=2</v>
      </c>
      <c r="N331" s="32" t="e" vm="2">
        <f t="shared" si="62"/>
        <v>#VALUE!</v>
      </c>
      <c r="O331" s="32" t="e" vm="2">
        <f t="shared" si="62"/>
        <v>#VALUE!</v>
      </c>
      <c r="P331" s="32" t="e" vm="2">
        <f t="shared" si="63"/>
        <v>#VALUE!</v>
      </c>
      <c r="Q331" s="32" t="e" vm="2">
        <f t="shared" si="64"/>
        <v>#VALUE!</v>
      </c>
      <c r="R331" s="32" t="e" vm="2">
        <f t="shared" ref="R331" si="79">U321</f>
        <v>#VALUE!</v>
      </c>
      <c r="S331" s="32" t="e" vm="2">
        <f t="shared" si="65"/>
        <v>#VALUE!</v>
      </c>
      <c r="T331" s="32"/>
      <c r="U331" s="32" t="str">
        <f t="shared" si="66"/>
        <v>Target;Gain &gt; 0.6; #pref=2</v>
      </c>
      <c r="V331" s="32" t="e" vm="2">
        <f t="shared" si="67"/>
        <v>#VALUE!</v>
      </c>
      <c r="W331" s="32" t="e" vm="2">
        <f t="shared" si="67"/>
        <v>#VALUE!</v>
      </c>
      <c r="X331" s="32" t="e" vm="2">
        <f t="shared" si="68"/>
        <v>#VALUE!</v>
      </c>
      <c r="Y331" s="32" t="e" vm="2">
        <f t="shared" si="69"/>
        <v>#VALUE!</v>
      </c>
      <c r="Z331" s="32" t="e" vm="2">
        <f t="shared" si="70"/>
        <v>#VALUE!</v>
      </c>
      <c r="AA331" s="32" t="e" vm="2">
        <f t="shared" si="71"/>
        <v>#VALUE!</v>
      </c>
      <c r="AB331" s="36"/>
      <c r="AC331" s="32" t="str">
        <f t="shared" si="72"/>
        <v>Target;Gain &gt; 0.6; #pref=2</v>
      </c>
      <c r="AD331" s="32" t="e" vm="2">
        <f t="shared" si="73"/>
        <v>#VALUE!</v>
      </c>
      <c r="AE331" s="32" t="e" vm="2">
        <f t="shared" si="73"/>
        <v>#VALUE!</v>
      </c>
      <c r="AF331" s="32" t="e" vm="2">
        <f t="shared" si="74"/>
        <v>#VALUE!</v>
      </c>
      <c r="AG331" s="32" t="e" vm="2">
        <f t="shared" si="75"/>
        <v>#VALUE!</v>
      </c>
      <c r="AH331" s="32" t="e" vm="2">
        <f t="shared" si="76"/>
        <v>#VALUE!</v>
      </c>
      <c r="AI331" s="32" t="e" vm="2">
        <f t="shared" si="77"/>
        <v>#VALUE!</v>
      </c>
      <c r="AK331" s="32"/>
      <c r="AL331" s="32"/>
      <c r="AM331" s="32"/>
      <c r="AN331" s="36"/>
      <c r="AO331" s="36"/>
      <c r="AP331" s="36"/>
      <c r="AQ331" s="36"/>
      <c r="AR331" s="36"/>
      <c r="AS331" s="36"/>
      <c r="AT331" s="36"/>
      <c r="AU331" s="36"/>
    </row>
    <row r="332" spans="7:54" x14ac:dyDescent="0.3">
      <c r="L332" t="str">
        <f>L322</f>
        <v>Target; Gain &gt; 0.6; #pref=3</v>
      </c>
      <c r="N332" s="32">
        <f t="shared" si="62"/>
        <v>2873111.2</v>
      </c>
      <c r="O332" s="32">
        <f t="shared" si="62"/>
        <v>2892174.9</v>
      </c>
      <c r="P332" s="32">
        <f t="shared" si="63"/>
        <v>1618391.3</v>
      </c>
      <c r="Q332" s="32">
        <f t="shared" si="64"/>
        <v>1934291.8</v>
      </c>
      <c r="R332" s="32">
        <f>U322</f>
        <v>9968295.1999999993</v>
      </c>
      <c r="S332" s="32">
        <f t="shared" si="65"/>
        <v>5515365.2000000002</v>
      </c>
      <c r="T332" s="32"/>
      <c r="U332" s="32" t="str">
        <f t="shared" si="66"/>
        <v>Target; Gain &gt; 0.6; #pref=3</v>
      </c>
      <c r="V332" s="32">
        <f t="shared" si="67"/>
        <v>3.4435920143034311</v>
      </c>
      <c r="W332" s="32">
        <f t="shared" si="67"/>
        <v>3.4346916245762253</v>
      </c>
      <c r="X332" s="32">
        <f t="shared" si="68"/>
        <v>2.6751675225998044</v>
      </c>
      <c r="Y332" s="32">
        <f t="shared" si="69"/>
        <v>2.7054836554452777</v>
      </c>
      <c r="Z332" s="32">
        <f t="shared" si="70"/>
        <v>6.7461202623089775</v>
      </c>
      <c r="AA332" s="32">
        <f t="shared" si="71"/>
        <v>5.866596949077211</v>
      </c>
      <c r="AB332" s="36"/>
      <c r="AC332" s="32" t="str">
        <f t="shared" si="72"/>
        <v>Target; Gain &gt; 0.6; #pref=3</v>
      </c>
      <c r="AD332" s="32">
        <f t="shared" si="73"/>
        <v>1.2630924362689255</v>
      </c>
      <c r="AE332" s="32">
        <f t="shared" si="73"/>
        <v>1.2524705471005291</v>
      </c>
      <c r="AF332" s="32">
        <f t="shared" si="74"/>
        <v>1.0863578500997391</v>
      </c>
      <c r="AG332" s="32">
        <f t="shared" si="75"/>
        <v>1.1548298415727916</v>
      </c>
      <c r="AH332" s="32">
        <f t="shared" si="76"/>
        <v>1.251317295106128</v>
      </c>
      <c r="AI332" s="32">
        <f t="shared" si="77"/>
        <v>2.3978466185973959</v>
      </c>
      <c r="AK332" s="32"/>
      <c r="AL332" s="32"/>
      <c r="AM332" s="32"/>
      <c r="AN332" s="36"/>
      <c r="AO332" s="36"/>
      <c r="AP332" s="36"/>
      <c r="AQ332" s="36"/>
      <c r="AR332" s="36"/>
      <c r="AS332" s="36"/>
      <c r="AT332" s="36"/>
      <c r="AU332" s="36"/>
    </row>
    <row r="333" spans="7:54" x14ac:dyDescent="0.3">
      <c r="L333" t="str">
        <f>L323</f>
        <v>Target; Gain &gt; 0.6; #pref=4</v>
      </c>
      <c r="N333" s="32" t="e" vm="2">
        <f t="shared" si="62"/>
        <v>#VALUE!</v>
      </c>
      <c r="O333" s="32" t="e" vm="2">
        <f t="shared" si="62"/>
        <v>#VALUE!</v>
      </c>
      <c r="P333" s="32" t="e" vm="2">
        <f t="shared" si="63"/>
        <v>#VALUE!</v>
      </c>
      <c r="Q333" s="32" t="e" vm="2">
        <f t="shared" si="64"/>
        <v>#VALUE!</v>
      </c>
      <c r="R333" s="32" t="e" vm="2">
        <f>U323</f>
        <v>#VALUE!</v>
      </c>
      <c r="S333" s="32" t="e" vm="2">
        <f t="shared" si="65"/>
        <v>#VALUE!</v>
      </c>
      <c r="T333" s="32"/>
      <c r="U333" s="32" t="str">
        <f t="shared" si="66"/>
        <v>Target; Gain &gt; 0.6; #pref=4</v>
      </c>
      <c r="V333" s="32" t="e" vm="2">
        <f t="shared" si="67"/>
        <v>#VALUE!</v>
      </c>
      <c r="W333" s="32" t="e" vm="2">
        <f t="shared" si="67"/>
        <v>#VALUE!</v>
      </c>
      <c r="X333" s="32" t="e" vm="2">
        <f t="shared" si="68"/>
        <v>#VALUE!</v>
      </c>
      <c r="Y333" s="32" t="e" vm="2">
        <f t="shared" si="69"/>
        <v>#VALUE!</v>
      </c>
      <c r="Z333" s="32" t="e" vm="2">
        <f t="shared" si="70"/>
        <v>#VALUE!</v>
      </c>
      <c r="AA333" s="32" t="e" vm="2">
        <f t="shared" si="71"/>
        <v>#VALUE!</v>
      </c>
      <c r="AB333" s="36"/>
      <c r="AC333" s="32" t="str">
        <f t="shared" si="72"/>
        <v>Target; Gain &gt; 0.6; #pref=4</v>
      </c>
      <c r="AD333" s="32" t="e" vm="2">
        <f t="shared" si="73"/>
        <v>#VALUE!</v>
      </c>
      <c r="AE333" s="32" t="e" vm="2">
        <f t="shared" si="73"/>
        <v>#VALUE!</v>
      </c>
      <c r="AF333" s="32" t="e" vm="2">
        <f t="shared" si="74"/>
        <v>#VALUE!</v>
      </c>
      <c r="AG333" s="32" t="e" vm="2">
        <f t="shared" si="75"/>
        <v>#VALUE!</v>
      </c>
      <c r="AH333" s="32" t="e" vm="2">
        <f t="shared" si="76"/>
        <v>#VALUE!</v>
      </c>
      <c r="AI333" s="32" t="e" vm="2">
        <f t="shared" si="77"/>
        <v>#VALUE!</v>
      </c>
      <c r="AK333" s="32"/>
      <c r="AL333" s="32"/>
      <c r="AM333" s="32"/>
      <c r="AN333" s="36"/>
      <c r="AO333" s="36"/>
      <c r="AP333" s="36"/>
      <c r="AQ333" s="36"/>
      <c r="AR333" s="36"/>
      <c r="AS333" s="36"/>
      <c r="AT333" s="36"/>
      <c r="AU333" s="36"/>
    </row>
    <row r="334" spans="7:54" x14ac:dyDescent="0.3">
      <c r="L334" t="str">
        <f>L324</f>
        <v>Target; Gain &gt; 0</v>
      </c>
      <c r="N334" s="32">
        <f t="shared" si="62"/>
        <v>2216346.1</v>
      </c>
      <c r="O334" s="32">
        <f t="shared" si="62"/>
        <v>2230549.9</v>
      </c>
      <c r="P334" s="32">
        <f t="shared" si="63"/>
        <v>1007327.3</v>
      </c>
      <c r="Q334" s="32">
        <f t="shared" si="64"/>
        <v>962962.89999999991</v>
      </c>
      <c r="R334" s="32">
        <f>U324</f>
        <v>7809724.4333333336</v>
      </c>
      <c r="S334" s="32">
        <f t="shared" si="65"/>
        <v>2011894.4</v>
      </c>
      <c r="T334" s="32"/>
      <c r="U334" s="32" t="str">
        <f t="shared" si="66"/>
        <v>Target; Gain &gt; 0</v>
      </c>
      <c r="V334" s="32">
        <f t="shared" si="67"/>
        <v>2.8521398703567686</v>
      </c>
      <c r="W334" s="32">
        <f t="shared" si="67"/>
        <v>2.8284010434756057</v>
      </c>
      <c r="X334" s="32">
        <f t="shared" si="68"/>
        <v>2.1907795343024192</v>
      </c>
      <c r="Y334" s="32">
        <f t="shared" si="69"/>
        <v>2.0026081788819283</v>
      </c>
      <c r="Z334" s="32">
        <f t="shared" si="70"/>
        <v>5.3056223725279175</v>
      </c>
      <c r="AA334" s="32">
        <f t="shared" si="71"/>
        <v>4.712615818833001</v>
      </c>
      <c r="AB334" s="36"/>
      <c r="AC334" s="32" t="str">
        <f t="shared" si="72"/>
        <v>Target; Gain &gt; 0</v>
      </c>
      <c r="AD334" s="32">
        <f t="shared" si="73"/>
        <v>0.99708867208100838</v>
      </c>
      <c r="AE334" s="32">
        <f t="shared" si="73"/>
        <v>1.0015002442523835</v>
      </c>
      <c r="AF334" s="32">
        <f t="shared" si="74"/>
        <v>0.77887052000005497</v>
      </c>
      <c r="AG334" s="32">
        <f t="shared" si="75"/>
        <v>0.878768201544881</v>
      </c>
      <c r="AH334" s="32">
        <f t="shared" si="76"/>
        <v>1.0910407702128095</v>
      </c>
      <c r="AI334" s="32">
        <f t="shared" si="77"/>
        <v>1.9085613006027415</v>
      </c>
      <c r="AK334" s="32"/>
      <c r="AL334" s="32"/>
      <c r="AM334" s="32"/>
      <c r="AN334" s="36"/>
      <c r="AO334" s="36"/>
      <c r="AP334" s="36"/>
      <c r="AQ334" s="36"/>
      <c r="AR334" s="36"/>
      <c r="AS334" s="36"/>
      <c r="AT334" s="36"/>
      <c r="AU334" s="36"/>
    </row>
    <row r="335" spans="7:54" x14ac:dyDescent="0.3"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K335" s="31"/>
      <c r="AL335" s="31"/>
      <c r="AM335" s="31"/>
      <c r="AN335" s="31"/>
      <c r="AO335" s="31"/>
    </row>
    <row r="336" spans="7:54" x14ac:dyDescent="0.3">
      <c r="BB336" t="s">
        <v>105</v>
      </c>
    </row>
    <row r="337" spans="1:54" x14ac:dyDescent="0.3">
      <c r="M337" s="37" t="s">
        <v>106</v>
      </c>
      <c r="N337" s="37"/>
      <c r="O337" s="37"/>
      <c r="P337" s="37"/>
      <c r="Q337" s="37"/>
      <c r="R337" s="37"/>
      <c r="T337" s="37" t="s">
        <v>107</v>
      </c>
      <c r="U337" s="37"/>
      <c r="V337" s="37"/>
      <c r="W337" s="37"/>
      <c r="X337" s="37"/>
      <c r="Y337" s="37"/>
      <c r="AA337" s="37" t="s">
        <v>108</v>
      </c>
      <c r="AB337" s="37"/>
      <c r="AC337" s="37"/>
      <c r="AD337" s="37"/>
      <c r="AE337" s="37"/>
      <c r="AF337" s="37"/>
      <c r="AG337" s="21"/>
      <c r="AH337" s="21" t="s">
        <v>109</v>
      </c>
      <c r="AI337" s="21"/>
      <c r="AJ337" s="37" t="s">
        <v>110</v>
      </c>
      <c r="AK337" s="37"/>
      <c r="AL337" s="37"/>
      <c r="AM337" s="37"/>
      <c r="AN337" s="37"/>
      <c r="AO337" s="37"/>
      <c r="AP337" s="37"/>
      <c r="AQ337" s="37"/>
      <c r="AR337" s="21"/>
      <c r="AS337" s="37" t="s">
        <v>111</v>
      </c>
      <c r="AT337" s="37"/>
      <c r="AU337" s="37"/>
      <c r="AV337" s="37"/>
      <c r="AW337" s="37"/>
      <c r="AX337" s="37"/>
      <c r="AY337" s="37"/>
      <c r="AZ337" s="37"/>
      <c r="BB337" s="26" t="s">
        <v>112</v>
      </c>
    </row>
    <row r="338" spans="1:54" x14ac:dyDescent="0.3">
      <c r="F338" s="22" t="s">
        <v>113</v>
      </c>
      <c r="G338" s="22" t="s">
        <v>114</v>
      </c>
      <c r="H338" t="str">
        <f>H648</f>
        <v>Target (or sym)</v>
      </c>
      <c r="I338" s="38" t="s">
        <v>101</v>
      </c>
      <c r="J338" t="s">
        <v>100</v>
      </c>
      <c r="K338" t="s">
        <v>115</v>
      </c>
      <c r="L338" t="s">
        <v>116</v>
      </c>
      <c r="M338" s="24" t="s">
        <v>7</v>
      </c>
      <c r="N338" s="24" t="s">
        <v>8</v>
      </c>
      <c r="O338" s="24" t="s">
        <v>9</v>
      </c>
      <c r="P338" s="24" t="s">
        <v>10</v>
      </c>
      <c r="Q338" s="24" t="s">
        <v>11</v>
      </c>
      <c r="R338" s="24" t="s">
        <v>12</v>
      </c>
      <c r="T338" s="24" t="s">
        <v>7</v>
      </c>
      <c r="U338" s="24" t="s">
        <v>8</v>
      </c>
      <c r="V338" s="24" t="s">
        <v>9</v>
      </c>
      <c r="W338" s="24" t="s">
        <v>10</v>
      </c>
      <c r="X338" s="24" t="s">
        <v>11</v>
      </c>
      <c r="Y338" s="24" t="s">
        <v>12</v>
      </c>
      <c r="AA338" s="24" t="s">
        <v>7</v>
      </c>
      <c r="AB338" s="24" t="s">
        <v>8</v>
      </c>
      <c r="AC338" s="24" t="s">
        <v>9</v>
      </c>
      <c r="AD338" s="24" t="s">
        <v>10</v>
      </c>
      <c r="AE338" s="24" t="s">
        <v>11</v>
      </c>
      <c r="AF338" s="24" t="s">
        <v>12</v>
      </c>
      <c r="AG338" s="39"/>
      <c r="AH338" s="23" t="s">
        <v>117</v>
      </c>
      <c r="AJ338" s="23" t="s">
        <v>118</v>
      </c>
      <c r="AK338" s="23" t="s">
        <v>119</v>
      </c>
      <c r="AL338" s="23" t="s">
        <v>120</v>
      </c>
      <c r="AM338" s="23" t="s">
        <v>121</v>
      </c>
      <c r="AN338" s="23" t="s">
        <v>122</v>
      </c>
      <c r="AO338" s="23" t="s">
        <v>123</v>
      </c>
      <c r="AP338" s="23" t="s">
        <v>124</v>
      </c>
      <c r="AQ338" s="23" t="s">
        <v>125</v>
      </c>
      <c r="AS338" s="23" t="s">
        <v>118</v>
      </c>
      <c r="AT338" s="23" t="s">
        <v>119</v>
      </c>
      <c r="AU338" s="23" t="s">
        <v>120</v>
      </c>
      <c r="AV338" s="23" t="s">
        <v>121</v>
      </c>
      <c r="AW338" s="23" t="s">
        <v>122</v>
      </c>
      <c r="AX338" s="23" t="s">
        <v>123</v>
      </c>
      <c r="AY338" s="23" t="s">
        <v>124</v>
      </c>
      <c r="AZ338" s="23" t="s">
        <v>125</v>
      </c>
      <c r="BB338" s="24" t="s">
        <v>31</v>
      </c>
    </row>
    <row r="339" spans="1:54" x14ac:dyDescent="0.3">
      <c r="A339">
        <v>21</v>
      </c>
      <c r="B339" t="s">
        <v>32</v>
      </c>
      <c r="C339" t="s">
        <v>33</v>
      </c>
      <c r="D339" t="s">
        <v>34</v>
      </c>
      <c r="F339" s="22">
        <v>0</v>
      </c>
      <c r="G339" s="22">
        <f>MOD(LEN(B339)-LEN(SUBSTITUTE(B339,"N","")),2)</f>
        <v>0</v>
      </c>
      <c r="H339" s="26">
        <f>H649</f>
        <v>1</v>
      </c>
      <c r="I339" s="38">
        <f>1-J339</f>
        <v>1</v>
      </c>
      <c r="J339">
        <f t="shared" ref="J339:J394" si="80">IF(BB339&gt;0,1,0)</f>
        <v>0</v>
      </c>
      <c r="K339">
        <f>LEN(D339) - LEN(SUBSTITUTE(D339, ",", "")) + 1</f>
        <v>4</v>
      </c>
      <c r="L339">
        <f>L649</f>
        <v>4</v>
      </c>
      <c r="M339" s="31">
        <f t="shared" ref="M339:M394" si="81">(N3-M3)/M3</f>
        <v>1.161337707919512</v>
      </c>
      <c r="N339" s="31">
        <f t="shared" ref="N339:N394" si="82">(O3-M3)/M3</f>
        <v>1.1672672677834612</v>
      </c>
      <c r="O339" s="31">
        <f t="shared" ref="O339:O394" si="83">(Q3-P3)/P3</f>
        <v>7.1032659482011679E-2</v>
      </c>
      <c r="P339" s="31">
        <f t="shared" ref="P339:P394" si="84">(S3-R3)/R3</f>
        <v>0.78034804377995948</v>
      </c>
      <c r="Q339" s="31">
        <f t="shared" ref="Q339:Q394" si="85">(U3-T3)/T3</f>
        <v>-5.5531402726332856E-2</v>
      </c>
      <c r="R339" s="31">
        <f t="shared" ref="R339:R394" si="86">(W3-V3)/V3</f>
        <v>0.35384819930924005</v>
      </c>
      <c r="T339" s="31">
        <f t="shared" ref="T339:T394" si="87">(Z3-Y3)/Y3</f>
        <v>0.2937136283292861</v>
      </c>
      <c r="U339" s="31">
        <f t="shared" ref="U339:U394" si="88">(AA3-Y3)/Y3</f>
        <v>0.27480397766295972</v>
      </c>
      <c r="V339" s="31">
        <f t="shared" ref="V339:V394" si="89">(AC3-AB3)/AB3</f>
        <v>-3.4742239949620446E-2</v>
      </c>
      <c r="W339" s="31">
        <f t="shared" ref="W339:W394" si="90">(AE3-AD3)/AD3</f>
        <v>0.82236075411386456</v>
      </c>
      <c r="X339" s="31">
        <f t="shared" ref="X339:X394" si="91">(AG3-AF3)/AF3</f>
        <v>0.43429485812542551</v>
      </c>
      <c r="Y339" s="31">
        <f t="shared" ref="Y339:Y394" si="92">(AI3-AH3)/AH3</f>
        <v>0.17224059672988701</v>
      </c>
      <c r="AA339" s="31">
        <f t="shared" ref="AA339:AA394" si="93">(AL3-AK3)/AK3</f>
        <v>-0.65566971978537114</v>
      </c>
      <c r="AB339" s="31">
        <f t="shared" ref="AB339:AB394" si="94">(AM3-AK3)/AK3</f>
        <v>-0.66039565805891542</v>
      </c>
      <c r="AC339" s="31">
        <f t="shared" ref="AC339:AC394" si="95">(AO3-AN3)/AN3</f>
        <v>-0.6809359650236263</v>
      </c>
      <c r="AD339" s="31">
        <f t="shared" ref="AD339:AD394" si="96">(AQ3-AP3)/AP3</f>
        <v>-0.44144089533346853</v>
      </c>
      <c r="AE339" s="31">
        <f t="shared" ref="AE339:AE394" si="97">(AS3-AR3)/AR3</f>
        <v>-0.59215925392113644</v>
      </c>
      <c r="AF339" s="31">
        <f t="shared" ref="AF339:AF394" si="98">(AU3-AT3)/AT3</f>
        <v>-0.39351565017282469</v>
      </c>
      <c r="AG339" s="31"/>
      <c r="AH339">
        <v>-3.0494117995518679</v>
      </c>
      <c r="AJ339">
        <v>-0.13374559394984931</v>
      </c>
      <c r="AK339">
        <v>-4</v>
      </c>
      <c r="AL339">
        <v>-0.97647429129324004</v>
      </c>
      <c r="AM339">
        <v>-4</v>
      </c>
      <c r="AN339">
        <v>0</v>
      </c>
      <c r="AO339">
        <v>0</v>
      </c>
      <c r="AP339">
        <v>0</v>
      </c>
      <c r="AQ339">
        <v>0</v>
      </c>
      <c r="AS339">
        <v>-0.13374559394984931</v>
      </c>
      <c r="AT339">
        <v>-4</v>
      </c>
      <c r="AU339">
        <v>-0.97647429129324004</v>
      </c>
      <c r="AV339">
        <v>-4</v>
      </c>
      <c r="AW339">
        <v>-8.6795216704536035E-2</v>
      </c>
      <c r="AX339">
        <v>-0.35233006178009058</v>
      </c>
      <c r="AY339">
        <v>-0.22184805436459601</v>
      </c>
      <c r="AZ339">
        <v>-0.35233006178009058</v>
      </c>
      <c r="BB339">
        <f>IF($BB$337=0,AH339,IF($BB$337=1,AS339,IF($BB$337=2,AT339,IF($BB$337=3,AU339,IF($BB$337=4,AV339,IF($BB$337="1L",AW339,IF($BB$337="2L",AX339,IF($BB$337="3L",AY339,AZ339))))))))</f>
        <v>-0.35233006178009058</v>
      </c>
    </row>
    <row r="340" spans="1:54" x14ac:dyDescent="0.3">
      <c r="A340">
        <v>21</v>
      </c>
      <c r="B340" t="s">
        <v>35</v>
      </c>
      <c r="C340" t="s">
        <v>33</v>
      </c>
      <c r="D340" t="s">
        <v>34</v>
      </c>
      <c r="F340" s="22">
        <v>0</v>
      </c>
      <c r="G340" s="22">
        <f t="shared" ref="G340:G394" si="99">MOD(LEN(B340)-LEN(SUBSTITUTE(B340,"N","")),2)</f>
        <v>1</v>
      </c>
      <c r="H340" s="26">
        <f t="shared" ref="H340:H394" si="100">H650</f>
        <v>0</v>
      </c>
      <c r="I340" s="38">
        <f t="shared" ref="I340:I394" si="101">1-J340</f>
        <v>1</v>
      </c>
      <c r="J340">
        <f t="shared" si="80"/>
        <v>0</v>
      </c>
      <c r="K340">
        <f t="shared" ref="K340:K394" si="102">LEN(D340) - LEN(SUBSTITUTE(D340, ",", "")) + 1</f>
        <v>4</v>
      </c>
      <c r="L340">
        <f t="shared" ref="L340:L394" si="103">L650</f>
        <v>0</v>
      </c>
      <c r="M340" s="31">
        <f t="shared" si="81"/>
        <v>-0.21417701690440208</v>
      </c>
      <c r="N340" s="31">
        <f t="shared" si="82"/>
        <v>-0.20308155676482817</v>
      </c>
      <c r="O340" s="31">
        <f t="shared" si="83"/>
        <v>-0.78917940050484547</v>
      </c>
      <c r="P340" s="31">
        <f t="shared" si="84"/>
        <v>-0.58307666799437152</v>
      </c>
      <c r="Q340" s="31">
        <f t="shared" si="85"/>
        <v>-0.19065003625936697</v>
      </c>
      <c r="R340" s="31">
        <f t="shared" si="86"/>
        <v>-0.61667666746476568</v>
      </c>
      <c r="T340" s="31">
        <f t="shared" si="87"/>
        <v>-0.35626992165384974</v>
      </c>
      <c r="U340" s="31">
        <f t="shared" si="88"/>
        <v>-0.3549609593708245</v>
      </c>
      <c r="V340" s="31">
        <f t="shared" si="89"/>
        <v>-0.6320257477481187</v>
      </c>
      <c r="W340" s="31">
        <f t="shared" si="90"/>
        <v>-0.51199846881084676</v>
      </c>
      <c r="X340" s="31">
        <f t="shared" si="91"/>
        <v>6.3294012272551492E-2</v>
      </c>
      <c r="Y340" s="31">
        <f t="shared" si="92"/>
        <v>-0.23604130345992069</v>
      </c>
      <c r="AA340" s="31">
        <f t="shared" si="93"/>
        <v>-0.79182025878754791</v>
      </c>
      <c r="AB340" s="31">
        <f t="shared" si="94"/>
        <v>-0.78799545527845216</v>
      </c>
      <c r="AC340" s="31">
        <f t="shared" si="95"/>
        <v>-0.88952676605427772</v>
      </c>
      <c r="AD340" s="31">
        <f t="shared" si="96"/>
        <v>-0.87070453337949272</v>
      </c>
      <c r="AE340" s="31">
        <f t="shared" si="97"/>
        <v>-0.59393564937674603</v>
      </c>
      <c r="AF340" s="31">
        <f t="shared" si="98"/>
        <v>-0.52904494266729107</v>
      </c>
      <c r="AG340" s="31"/>
      <c r="AH340">
        <v>0.24684253659173941</v>
      </c>
      <c r="AJ340">
        <v>5.0230171085895101E-2</v>
      </c>
      <c r="AK340">
        <v>-2</v>
      </c>
      <c r="AL340">
        <v>-5.6595466114517358E-2</v>
      </c>
      <c r="AM340">
        <v>-2</v>
      </c>
      <c r="AN340">
        <v>0</v>
      </c>
      <c r="AO340">
        <v>0</v>
      </c>
      <c r="AP340">
        <v>0</v>
      </c>
      <c r="AQ340">
        <v>0</v>
      </c>
      <c r="AS340">
        <v>5.0230171085895101E-2</v>
      </c>
      <c r="AT340">
        <v>-2</v>
      </c>
      <c r="AU340">
        <v>-5.6595466114517358E-2</v>
      </c>
      <c r="AV340">
        <v>-2</v>
      </c>
      <c r="AW340">
        <v>3.5605019244539897E-2</v>
      </c>
      <c r="AX340">
        <v>-5.8564036138107199E-2</v>
      </c>
      <c r="AY340">
        <v>8.0231528221803641E-2</v>
      </c>
      <c r="AZ340">
        <v>-5.8564036138107199E-2</v>
      </c>
      <c r="BB340">
        <f t="shared" ref="BB340:BB394" si="104">IF($BB$337=0,AH340,IF($BB$337=1,AS340,IF($BB$337=2,AT340,IF($BB$337=3,AU340,IF($BB$337=4,AV340,IF($BB$337="1L",AW340,IF($BB$337="2L",AX340,IF($BB$337="3L",AY340,AZ340))))))))</f>
        <v>-5.8564036138107199E-2</v>
      </c>
    </row>
    <row r="341" spans="1:54" x14ac:dyDescent="0.3">
      <c r="A341">
        <v>21</v>
      </c>
      <c r="B341" t="s">
        <v>36</v>
      </c>
      <c r="C341" t="s">
        <v>33</v>
      </c>
      <c r="D341" t="s">
        <v>34</v>
      </c>
      <c r="F341" s="22">
        <v>0</v>
      </c>
      <c r="G341" s="22">
        <f t="shared" si="99"/>
        <v>1</v>
      </c>
      <c r="H341" s="26">
        <f t="shared" si="100"/>
        <v>0</v>
      </c>
      <c r="I341" s="38">
        <f t="shared" si="101"/>
        <v>1</v>
      </c>
      <c r="J341">
        <f t="shared" si="80"/>
        <v>0</v>
      </c>
      <c r="K341">
        <f t="shared" si="102"/>
        <v>4</v>
      </c>
      <c r="L341">
        <f t="shared" si="103"/>
        <v>0</v>
      </c>
      <c r="M341" s="31">
        <f t="shared" si="81"/>
        <v>0.12673602697390429</v>
      </c>
      <c r="N341" s="31">
        <f t="shared" si="82"/>
        <v>0.13110746257618688</v>
      </c>
      <c r="O341" s="31">
        <f t="shared" si="83"/>
        <v>-0.1253526282755133</v>
      </c>
      <c r="P341" s="31">
        <f t="shared" si="84"/>
        <v>-6.7268900249035563E-2</v>
      </c>
      <c r="Q341" s="31">
        <f t="shared" si="85"/>
        <v>-7.4704483107751948E-2</v>
      </c>
      <c r="R341" s="31">
        <f t="shared" si="86"/>
        <v>-0.38556716159142179</v>
      </c>
      <c r="T341" s="31">
        <f t="shared" si="87"/>
        <v>-0.13285408017560218</v>
      </c>
      <c r="U341" s="31">
        <f t="shared" si="88"/>
        <v>-0.13699127155997851</v>
      </c>
      <c r="V341" s="31">
        <f t="shared" si="89"/>
        <v>-0.26820757378483134</v>
      </c>
      <c r="W341" s="31">
        <f t="shared" si="90"/>
        <v>-6.9484073091010332E-2</v>
      </c>
      <c r="X341" s="31">
        <f t="shared" si="91"/>
        <v>0.30244499519297158</v>
      </c>
      <c r="Y341" s="31">
        <f t="shared" si="92"/>
        <v>-0.17533849042095875</v>
      </c>
      <c r="AA341" s="31">
        <f t="shared" si="93"/>
        <v>-0.71834648848057103</v>
      </c>
      <c r="AB341" s="31">
        <f t="shared" si="94"/>
        <v>-0.71924368185667009</v>
      </c>
      <c r="AC341" s="31">
        <f t="shared" si="95"/>
        <v>-0.6852655159913571</v>
      </c>
      <c r="AD341" s="31">
        <f t="shared" si="96"/>
        <v>-0.71231538045539633</v>
      </c>
      <c r="AE341" s="31">
        <f t="shared" si="97"/>
        <v>-0.57955517539379475</v>
      </c>
      <c r="AF341" s="31">
        <f t="shared" si="98"/>
        <v>-0.57881233895745476</v>
      </c>
      <c r="AG341" s="31"/>
      <c r="AH341">
        <v>-1.8025975671752139</v>
      </c>
      <c r="AJ341">
        <v>-9.2976339644387715E-2</v>
      </c>
      <c r="AK341">
        <v>0</v>
      </c>
      <c r="AL341">
        <v>-0.24262771379493081</v>
      </c>
      <c r="AM341">
        <v>0</v>
      </c>
      <c r="AN341">
        <v>0</v>
      </c>
      <c r="AO341">
        <v>0</v>
      </c>
      <c r="AP341">
        <v>0</v>
      </c>
      <c r="AQ341">
        <v>0</v>
      </c>
      <c r="AS341">
        <v>-9.2976339644387715E-2</v>
      </c>
      <c r="AT341">
        <v>0</v>
      </c>
      <c r="AU341">
        <v>-0.24262771379493081</v>
      </c>
      <c r="AV341">
        <v>0</v>
      </c>
      <c r="AW341">
        <v>-4.9560667494743881E-2</v>
      </c>
      <c r="AX341">
        <v>-0.12790195555663891</v>
      </c>
      <c r="AY341">
        <v>-0.1167909784163383</v>
      </c>
      <c r="AZ341">
        <v>-0.12790195555663891</v>
      </c>
      <c r="BB341">
        <f t="shared" si="104"/>
        <v>-0.12790195555663891</v>
      </c>
    </row>
    <row r="342" spans="1:54" x14ac:dyDescent="0.3">
      <c r="A342">
        <v>21</v>
      </c>
      <c r="B342" t="s">
        <v>37</v>
      </c>
      <c r="C342" t="s">
        <v>33</v>
      </c>
      <c r="D342" t="s">
        <v>34</v>
      </c>
      <c r="F342" s="22">
        <v>0</v>
      </c>
      <c r="G342" s="22">
        <f t="shared" si="99"/>
        <v>0</v>
      </c>
      <c r="H342" s="26">
        <f t="shared" si="100"/>
        <v>0</v>
      </c>
      <c r="I342" s="38">
        <f t="shared" si="101"/>
        <v>0</v>
      </c>
      <c r="J342">
        <f t="shared" si="80"/>
        <v>1</v>
      </c>
      <c r="K342">
        <f t="shared" si="102"/>
        <v>4</v>
      </c>
      <c r="L342">
        <f t="shared" si="103"/>
        <v>0</v>
      </c>
      <c r="M342" s="31">
        <f t="shared" si="81"/>
        <v>-0.3886770947713013</v>
      </c>
      <c r="N342" s="31">
        <f t="shared" si="82"/>
        <v>-0.38499089880334342</v>
      </c>
      <c r="O342" s="31">
        <f t="shared" si="83"/>
        <v>-0.21874233823737541</v>
      </c>
      <c r="P342" s="31">
        <f t="shared" si="84"/>
        <v>-0.21890050657323051</v>
      </c>
      <c r="Q342" s="31">
        <f t="shared" si="85"/>
        <v>-0.26124949327926639</v>
      </c>
      <c r="R342" s="31">
        <f t="shared" si="86"/>
        <v>-0.92228592006614352</v>
      </c>
      <c r="T342" s="31">
        <f t="shared" si="87"/>
        <v>-0.40153179217200402</v>
      </c>
      <c r="U342" s="31">
        <f t="shared" si="88"/>
        <v>-0.4024970300051352</v>
      </c>
      <c r="V342" s="31">
        <f t="shared" si="89"/>
        <v>-0.32952057057423501</v>
      </c>
      <c r="W342" s="31">
        <f t="shared" si="90"/>
        <v>-0.25040501834399875</v>
      </c>
      <c r="X342" s="31">
        <f t="shared" si="91"/>
        <v>-0.14262941052354808</v>
      </c>
      <c r="Y342" s="31">
        <f t="shared" si="92"/>
        <v>-0.57019496650960677</v>
      </c>
      <c r="AA342" s="31">
        <f t="shared" si="93"/>
        <v>-0.81778407578028312</v>
      </c>
      <c r="AB342" s="31">
        <f t="shared" si="94"/>
        <v>-0.81690462883947401</v>
      </c>
      <c r="AC342" s="31">
        <f t="shared" si="95"/>
        <v>-0.79363016844996814</v>
      </c>
      <c r="AD342" s="31">
        <f t="shared" si="96"/>
        <v>-0.78097792624975737</v>
      </c>
      <c r="AE342" s="31">
        <f t="shared" si="97"/>
        <v>-0.66115664018221887</v>
      </c>
      <c r="AF342" s="31">
        <f t="shared" si="98"/>
        <v>-0.80402923587611497</v>
      </c>
      <c r="AG342" s="31"/>
      <c r="AH342">
        <v>1.473594558951755</v>
      </c>
      <c r="AJ342">
        <v>9.0999425391356747E-2</v>
      </c>
      <c r="AK342">
        <v>2</v>
      </c>
      <c r="AL342">
        <v>0.67725111138379179</v>
      </c>
      <c r="AM342">
        <v>2</v>
      </c>
      <c r="AN342">
        <v>0</v>
      </c>
      <c r="AO342">
        <v>0</v>
      </c>
      <c r="AP342">
        <v>0</v>
      </c>
      <c r="AQ342">
        <v>0</v>
      </c>
      <c r="AS342">
        <v>9.0999425391356747E-2</v>
      </c>
      <c r="AT342">
        <v>2</v>
      </c>
      <c r="AU342">
        <v>0.67725111138379179</v>
      </c>
      <c r="AV342">
        <v>2</v>
      </c>
      <c r="AW342">
        <v>5.8321118096299418E-2</v>
      </c>
      <c r="AX342">
        <v>0.11627095377051599</v>
      </c>
      <c r="AY342">
        <v>0.14841588670141209</v>
      </c>
      <c r="AZ342">
        <v>0.11627095377051599</v>
      </c>
      <c r="BB342">
        <f t="shared" si="104"/>
        <v>0.11627095377051599</v>
      </c>
    </row>
    <row r="343" spans="1:54" x14ac:dyDescent="0.3">
      <c r="A343">
        <v>21</v>
      </c>
      <c r="B343" t="s">
        <v>38</v>
      </c>
      <c r="C343" t="s">
        <v>33</v>
      </c>
      <c r="D343" t="s">
        <v>34</v>
      </c>
      <c r="F343" s="22">
        <v>0</v>
      </c>
      <c r="G343" s="22">
        <f t="shared" si="99"/>
        <v>1</v>
      </c>
      <c r="H343" s="26">
        <f t="shared" si="100"/>
        <v>0</v>
      </c>
      <c r="I343" s="38">
        <f t="shared" si="101"/>
        <v>0</v>
      </c>
      <c r="J343">
        <f t="shared" si="80"/>
        <v>1</v>
      </c>
      <c r="K343">
        <f t="shared" si="102"/>
        <v>4</v>
      </c>
      <c r="L343">
        <f t="shared" si="103"/>
        <v>0</v>
      </c>
      <c r="M343" s="31">
        <f t="shared" si="81"/>
        <v>-0.34000674878769943</v>
      </c>
      <c r="N343" s="31">
        <f t="shared" si="82"/>
        <v>-0.33308154900851433</v>
      </c>
      <c r="O343" s="31">
        <f t="shared" si="83"/>
        <v>-0.9234566839470818</v>
      </c>
      <c r="P343" s="31">
        <f t="shared" si="84"/>
        <v>-0.73248979737461228</v>
      </c>
      <c r="Q343" s="31">
        <f t="shared" si="85"/>
        <v>-0.23823336947073359</v>
      </c>
      <c r="R343" s="31">
        <f t="shared" si="86"/>
        <v>-0.93689379983378296</v>
      </c>
      <c r="T343" s="31">
        <f t="shared" si="87"/>
        <v>-0.43127544435761755</v>
      </c>
      <c r="U343" s="31">
        <f t="shared" si="88"/>
        <v>-0.43323331354444083</v>
      </c>
      <c r="V343" s="31">
        <f t="shared" si="89"/>
        <v>-0.78922369023264904</v>
      </c>
      <c r="W343" s="31">
        <f t="shared" si="90"/>
        <v>-0.69147860655145899</v>
      </c>
      <c r="X343" s="31">
        <f t="shared" si="91"/>
        <v>-4.6112210403472242E-2</v>
      </c>
      <c r="Y343" s="31">
        <f t="shared" si="92"/>
        <v>-0.78020685448836391</v>
      </c>
      <c r="AA343" s="31">
        <f t="shared" si="93"/>
        <v>-0.80411596036895749</v>
      </c>
      <c r="AB343" s="31">
        <f t="shared" si="94"/>
        <v>-0.80410218948232259</v>
      </c>
      <c r="AC343" s="31">
        <f t="shared" si="95"/>
        <v>-0.93101485533242412</v>
      </c>
      <c r="AD343" s="31">
        <f t="shared" si="96"/>
        <v>-0.89132542198184816</v>
      </c>
      <c r="AE343" s="31">
        <f t="shared" si="97"/>
        <v>-0.66580937505613602</v>
      </c>
      <c r="AF343" s="31">
        <f t="shared" si="98"/>
        <v>-0.88214942643732264</v>
      </c>
      <c r="AG343" s="31"/>
      <c r="AH343">
        <v>2.8622983312402162</v>
      </c>
      <c r="AJ343">
        <v>0.13374559394984931</v>
      </c>
      <c r="AK343">
        <v>4</v>
      </c>
      <c r="AL343">
        <v>0.97647429129324004</v>
      </c>
      <c r="AM343">
        <v>4</v>
      </c>
      <c r="AN343">
        <v>0</v>
      </c>
      <c r="AO343">
        <v>0</v>
      </c>
      <c r="AP343">
        <v>0</v>
      </c>
      <c r="AQ343">
        <v>0</v>
      </c>
      <c r="AS343">
        <v>0.13374559394984931</v>
      </c>
      <c r="AT343">
        <v>4</v>
      </c>
      <c r="AU343">
        <v>0.97647429129324004</v>
      </c>
      <c r="AV343">
        <v>4</v>
      </c>
      <c r="AW343">
        <v>4.8705129157706382E-2</v>
      </c>
      <c r="AX343">
        <v>0.23808717767835699</v>
      </c>
      <c r="AY343">
        <v>0.1246589413148616</v>
      </c>
      <c r="AZ343">
        <v>0.23808717767835699</v>
      </c>
      <c r="BB343">
        <f t="shared" si="104"/>
        <v>0.23808717767835699</v>
      </c>
    </row>
    <row r="344" spans="1:54" x14ac:dyDescent="0.3">
      <c r="A344">
        <v>21</v>
      </c>
      <c r="B344" t="s">
        <v>39</v>
      </c>
      <c r="C344" t="s">
        <v>33</v>
      </c>
      <c r="D344" t="s">
        <v>34</v>
      </c>
      <c r="F344" s="22">
        <v>0</v>
      </c>
      <c r="G344" s="22">
        <f t="shared" si="99"/>
        <v>0</v>
      </c>
      <c r="H344" s="26">
        <f t="shared" si="100"/>
        <v>0</v>
      </c>
      <c r="I344" s="38">
        <f t="shared" si="101"/>
        <v>0</v>
      </c>
      <c r="J344">
        <f t="shared" si="80"/>
        <v>1</v>
      </c>
      <c r="K344">
        <f t="shared" si="102"/>
        <v>4</v>
      </c>
      <c r="L344">
        <f t="shared" si="103"/>
        <v>0</v>
      </c>
      <c r="M344" s="31">
        <f t="shared" si="81"/>
        <v>0.94680312770065977</v>
      </c>
      <c r="N344" s="31">
        <f t="shared" si="82"/>
        <v>0.98154917921696172</v>
      </c>
      <c r="O344" s="31">
        <f t="shared" si="83"/>
        <v>-0.10449662025246879</v>
      </c>
      <c r="P344" s="31">
        <f t="shared" si="84"/>
        <v>0.9355498888930962</v>
      </c>
      <c r="Q344" s="31">
        <f t="shared" si="85"/>
        <v>0.10774695504102423</v>
      </c>
      <c r="R344" s="31">
        <f t="shared" si="86"/>
        <v>-0.61901525212993724</v>
      </c>
      <c r="T344" s="31">
        <f t="shared" si="87"/>
        <v>0.16764731905780272</v>
      </c>
      <c r="U344" s="31">
        <f t="shared" si="88"/>
        <v>0.17080259791369914</v>
      </c>
      <c r="V344" s="31">
        <f t="shared" si="89"/>
        <v>-0.53223558138010085</v>
      </c>
      <c r="W344" s="31">
        <f t="shared" si="90"/>
        <v>-0.10214636462632691</v>
      </c>
      <c r="X344" s="31">
        <f t="shared" si="91"/>
        <v>0.99566001452095954</v>
      </c>
      <c r="Y344" s="31">
        <f t="shared" si="92"/>
        <v>-0.17293875630871827</v>
      </c>
      <c r="AA344" s="31">
        <f t="shared" si="93"/>
        <v>-0.69194534153336418</v>
      </c>
      <c r="AB344" s="31">
        <f t="shared" si="94"/>
        <v>-0.67977255823319138</v>
      </c>
      <c r="AC344" s="31">
        <f t="shared" si="95"/>
        <v>-0.86442028230043377</v>
      </c>
      <c r="AD344" s="31">
        <f t="shared" si="96"/>
        <v>-0.79931947132895131</v>
      </c>
      <c r="AE344" s="31">
        <f t="shared" si="97"/>
        <v>-0.46238571908305942</v>
      </c>
      <c r="AF344" s="31">
        <f t="shared" si="98"/>
        <v>-0.49892991622780708</v>
      </c>
      <c r="AG344" s="31"/>
      <c r="AH344">
        <v>-0.23307564969762559</v>
      </c>
      <c r="AJ344">
        <v>-5.0230171085895101E-2</v>
      </c>
      <c r="AK344">
        <v>2</v>
      </c>
      <c r="AL344">
        <v>5.6595466114517358E-2</v>
      </c>
      <c r="AM344">
        <v>2</v>
      </c>
      <c r="AN344">
        <v>0</v>
      </c>
      <c r="AO344">
        <v>0</v>
      </c>
      <c r="AP344">
        <v>0</v>
      </c>
      <c r="AQ344">
        <v>0</v>
      </c>
      <c r="AS344">
        <v>-5.0230171085895101E-2</v>
      </c>
      <c r="AT344">
        <v>2</v>
      </c>
      <c r="AU344">
        <v>5.6595466114517358E-2</v>
      </c>
      <c r="AV344">
        <v>2</v>
      </c>
      <c r="AW344">
        <v>-1.3314371498845101E-2</v>
      </c>
      <c r="AX344">
        <v>8.9505628453601299E-2</v>
      </c>
      <c r="AY344">
        <v>-2.5245422806555042E-2</v>
      </c>
      <c r="AZ344">
        <v>8.9505628453601299E-2</v>
      </c>
      <c r="BB344">
        <f t="shared" si="104"/>
        <v>8.9505628453601299E-2</v>
      </c>
    </row>
    <row r="345" spans="1:54" x14ac:dyDescent="0.3">
      <c r="A345">
        <v>21</v>
      </c>
      <c r="B345" t="s">
        <v>40</v>
      </c>
      <c r="C345" t="s">
        <v>33</v>
      </c>
      <c r="D345" t="s">
        <v>34</v>
      </c>
      <c r="F345" s="22">
        <v>0</v>
      </c>
      <c r="G345" s="22">
        <f t="shared" si="99"/>
        <v>0</v>
      </c>
      <c r="H345" s="26">
        <f t="shared" si="100"/>
        <v>0</v>
      </c>
      <c r="I345" s="38">
        <f t="shared" si="101"/>
        <v>0</v>
      </c>
      <c r="J345">
        <f t="shared" si="80"/>
        <v>1</v>
      </c>
      <c r="K345">
        <f t="shared" si="102"/>
        <v>4</v>
      </c>
      <c r="L345">
        <f t="shared" si="103"/>
        <v>0</v>
      </c>
      <c r="M345" s="31">
        <f t="shared" si="81"/>
        <v>-8.1751345010902296E-2</v>
      </c>
      <c r="N345" s="31">
        <f t="shared" si="82"/>
        <v>-7.9180653909024082E-2</v>
      </c>
      <c r="O345" s="31">
        <f t="shared" si="83"/>
        <v>-0.7627477787555782</v>
      </c>
      <c r="P345" s="31">
        <f t="shared" si="84"/>
        <v>-0.56450394838046569</v>
      </c>
      <c r="Q345" s="31">
        <f t="shared" si="85"/>
        <v>-0.24057712132187162</v>
      </c>
      <c r="R345" s="31">
        <f t="shared" si="86"/>
        <v>-0.56656244224324526</v>
      </c>
      <c r="T345" s="31">
        <f t="shared" si="87"/>
        <v>-0.2050712097057113</v>
      </c>
      <c r="U345" s="31">
        <f t="shared" si="88"/>
        <v>-0.21014185653156933</v>
      </c>
      <c r="V345" s="31">
        <f t="shared" si="89"/>
        <v>-0.59703431772225468</v>
      </c>
      <c r="W345" s="31">
        <f t="shared" si="90"/>
        <v>-0.21069479304979302</v>
      </c>
      <c r="X345" s="31">
        <f t="shared" si="91"/>
        <v>-7.8652030641316095E-2</v>
      </c>
      <c r="Y345" s="31">
        <f t="shared" si="92"/>
        <v>-0.52769998128997941</v>
      </c>
      <c r="AA345" s="31">
        <f t="shared" si="93"/>
        <v>-0.74674994048311283</v>
      </c>
      <c r="AB345" s="31">
        <f t="shared" si="94"/>
        <v>-0.74761741599481257</v>
      </c>
      <c r="AC345" s="31">
        <f t="shared" si="95"/>
        <v>-0.84739025875332219</v>
      </c>
      <c r="AD345" s="31">
        <f t="shared" si="96"/>
        <v>-0.77253008033075443</v>
      </c>
      <c r="AE345" s="31">
        <f t="shared" si="97"/>
        <v>-0.66373326842086566</v>
      </c>
      <c r="AF345" s="31">
        <f t="shared" si="98"/>
        <v>-0.75884814181830584</v>
      </c>
      <c r="AG345" s="31"/>
      <c r="AH345">
        <v>1.808892890297739</v>
      </c>
      <c r="AJ345">
        <v>9.2976339644387715E-2</v>
      </c>
      <c r="AK345">
        <v>0</v>
      </c>
      <c r="AL345">
        <v>0.24262771379493081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9.2976339644387715E-2</v>
      </c>
      <c r="AT345">
        <v>0</v>
      </c>
      <c r="AU345">
        <v>0.24262771379493081</v>
      </c>
      <c r="AV345">
        <v>0</v>
      </c>
      <c r="AW345">
        <v>4.178847010708174E-2</v>
      </c>
      <c r="AX345">
        <v>0.14655347955597331</v>
      </c>
      <c r="AY345">
        <v>9.8677590469738966E-2</v>
      </c>
      <c r="AZ345">
        <v>0.14655347955597331</v>
      </c>
      <c r="BB345">
        <f t="shared" si="104"/>
        <v>0.14655347955597331</v>
      </c>
    </row>
    <row r="346" spans="1:54" x14ac:dyDescent="0.3">
      <c r="A346">
        <v>21</v>
      </c>
      <c r="B346" t="s">
        <v>41</v>
      </c>
      <c r="C346" t="s">
        <v>33</v>
      </c>
      <c r="D346" t="s">
        <v>34</v>
      </c>
      <c r="F346" s="22">
        <v>0</v>
      </c>
      <c r="G346" s="22">
        <f t="shared" si="99"/>
        <v>1</v>
      </c>
      <c r="H346" s="26">
        <f t="shared" si="100"/>
        <v>0</v>
      </c>
      <c r="I346" s="38">
        <f t="shared" si="101"/>
        <v>1</v>
      </c>
      <c r="J346">
        <f t="shared" si="80"/>
        <v>0</v>
      </c>
      <c r="K346">
        <f t="shared" si="102"/>
        <v>4</v>
      </c>
      <c r="L346">
        <f t="shared" si="103"/>
        <v>0</v>
      </c>
      <c r="M346" s="31">
        <f t="shared" si="81"/>
        <v>1.752316315092556</v>
      </c>
      <c r="N346" s="31">
        <f t="shared" si="82"/>
        <v>1.7596119154829417</v>
      </c>
      <c r="O346" s="31">
        <f t="shared" si="83"/>
        <v>0.22195957816491949</v>
      </c>
      <c r="P346" s="31">
        <f t="shared" si="84"/>
        <v>0.44742196666593775</v>
      </c>
      <c r="Q346" s="31">
        <f t="shared" si="85"/>
        <v>-1.3023221128499188E-2</v>
      </c>
      <c r="R346" s="31">
        <f t="shared" si="86"/>
        <v>3.8992868271213168</v>
      </c>
      <c r="T346" s="31">
        <f t="shared" si="87"/>
        <v>0.83873554444590015</v>
      </c>
      <c r="U346" s="31">
        <f t="shared" si="88"/>
        <v>0.82980633199481013</v>
      </c>
      <c r="V346" s="31">
        <f t="shared" si="89"/>
        <v>7.6024101185728055E-2</v>
      </c>
      <c r="W346" s="31">
        <f t="shared" si="90"/>
        <v>9.2523979634237058E-2</v>
      </c>
      <c r="X346" s="31">
        <f t="shared" si="91"/>
        <v>0.59257311098630505</v>
      </c>
      <c r="Y346" s="31">
        <f t="shared" si="92"/>
        <v>0.93761293517467659</v>
      </c>
      <c r="AA346" s="31">
        <f t="shared" si="93"/>
        <v>-0.541540828226168</v>
      </c>
      <c r="AB346" s="31">
        <f t="shared" si="94"/>
        <v>-0.54023469926762058</v>
      </c>
      <c r="AC346" s="31">
        <f t="shared" si="95"/>
        <v>-0.65738452559498406</v>
      </c>
      <c r="AD346" s="31">
        <f t="shared" si="96"/>
        <v>-0.68757515038442796</v>
      </c>
      <c r="AE346" s="31">
        <f t="shared" si="97"/>
        <v>-0.51586057392330498</v>
      </c>
      <c r="AF346" s="31">
        <f t="shared" si="98"/>
        <v>-1.6815206627414836E-3</v>
      </c>
      <c r="AG346" s="31"/>
      <c r="AH346">
        <v>-1.306543300656742</v>
      </c>
      <c r="AJ346">
        <v>-9.0999425391356747E-2</v>
      </c>
      <c r="AK346">
        <v>-2</v>
      </c>
      <c r="AL346">
        <v>-0.67725111138379179</v>
      </c>
      <c r="AM346">
        <v>-2</v>
      </c>
      <c r="AN346">
        <v>0</v>
      </c>
      <c r="AO346">
        <v>0</v>
      </c>
      <c r="AP346">
        <v>0</v>
      </c>
      <c r="AQ346">
        <v>0</v>
      </c>
      <c r="AS346">
        <v>-9.0999425391356747E-2</v>
      </c>
      <c r="AT346">
        <v>-2</v>
      </c>
      <c r="AU346">
        <v>-0.67725111138379179</v>
      </c>
      <c r="AV346">
        <v>-2</v>
      </c>
      <c r="AW346">
        <v>-3.474948090750242E-2</v>
      </c>
      <c r="AX346">
        <v>-5.1621185983610797E-2</v>
      </c>
      <c r="AY346">
        <v>-8.8099491120326945E-2</v>
      </c>
      <c r="AZ346">
        <v>-5.1621185983610797E-2</v>
      </c>
      <c r="BB346">
        <f t="shared" si="104"/>
        <v>-5.1621185983610797E-2</v>
      </c>
    </row>
    <row r="347" spans="1:54" x14ac:dyDescent="0.3">
      <c r="A347">
        <v>21</v>
      </c>
      <c r="B347" t="s">
        <v>42</v>
      </c>
      <c r="C347" t="s">
        <v>33</v>
      </c>
      <c r="D347" t="s">
        <v>34</v>
      </c>
      <c r="F347" s="22">
        <v>0</v>
      </c>
      <c r="G347" s="22">
        <f t="shared" si="99"/>
        <v>1</v>
      </c>
      <c r="H347" s="26">
        <f t="shared" si="100"/>
        <v>0</v>
      </c>
      <c r="I347" s="38">
        <f t="shared" si="101"/>
        <v>1</v>
      </c>
      <c r="J347">
        <f t="shared" si="80"/>
        <v>0</v>
      </c>
      <c r="K347">
        <f t="shared" si="102"/>
        <v>4</v>
      </c>
      <c r="L347">
        <f t="shared" si="103"/>
        <v>0</v>
      </c>
      <c r="M347" s="31">
        <f t="shared" si="81"/>
        <v>0.49323034004258942</v>
      </c>
      <c r="N347" s="31">
        <f t="shared" si="82"/>
        <v>0.50839706673920726</v>
      </c>
      <c r="O347" s="31">
        <f t="shared" si="83"/>
        <v>-0.4085473476198937</v>
      </c>
      <c r="P347" s="31">
        <f t="shared" si="84"/>
        <v>-6.3200593335239974E-2</v>
      </c>
      <c r="Q347" s="31">
        <f t="shared" si="85"/>
        <v>-3.49554368435206E-2</v>
      </c>
      <c r="R347" s="31">
        <f t="shared" si="86"/>
        <v>-0.45268590943196307</v>
      </c>
      <c r="T347" s="31">
        <f t="shared" si="87"/>
        <v>3.0310776073839654E-2</v>
      </c>
      <c r="U347" s="31">
        <f t="shared" si="88"/>
        <v>2.9159156391973688E-2</v>
      </c>
      <c r="V347" s="31">
        <f t="shared" si="89"/>
        <v>-0.4523814094956739</v>
      </c>
      <c r="W347" s="31">
        <f t="shared" si="90"/>
        <v>-0.16036894236286675</v>
      </c>
      <c r="X347" s="31">
        <f t="shared" si="91"/>
        <v>0.48619982640777915</v>
      </c>
      <c r="Y347" s="31">
        <f t="shared" si="92"/>
        <v>-0.14972258997220764</v>
      </c>
      <c r="AA347" s="31">
        <f t="shared" si="93"/>
        <v>-0.71073316164581013</v>
      </c>
      <c r="AB347" s="31">
        <f t="shared" si="94"/>
        <v>-0.70549285859960709</v>
      </c>
      <c r="AC347" s="31">
        <f t="shared" si="95"/>
        <v>-0.82149579826113917</v>
      </c>
      <c r="AD347" s="31">
        <f t="shared" si="96"/>
        <v>-0.74632331634318116</v>
      </c>
      <c r="AE347" s="31">
        <f t="shared" si="97"/>
        <v>-0.57081019155003798</v>
      </c>
      <c r="AF347" s="31">
        <f t="shared" si="98"/>
        <v>-0.47337912080507433</v>
      </c>
      <c r="AG347" s="31"/>
      <c r="AH347">
        <v>-1.306543300656742</v>
      </c>
      <c r="AJ347">
        <v>-9.0999425391356747E-2</v>
      </c>
      <c r="AK347">
        <v>-2</v>
      </c>
      <c r="AL347">
        <v>-0.67725111138379179</v>
      </c>
      <c r="AM347">
        <v>-2</v>
      </c>
      <c r="AN347">
        <v>0</v>
      </c>
      <c r="AO347">
        <v>0</v>
      </c>
      <c r="AP347">
        <v>0</v>
      </c>
      <c r="AQ347">
        <v>0</v>
      </c>
      <c r="AS347">
        <v>-9.0999425391356747E-2</v>
      </c>
      <c r="AT347">
        <v>-2</v>
      </c>
      <c r="AU347">
        <v>-0.67725111138379179</v>
      </c>
      <c r="AV347">
        <v>-2</v>
      </c>
      <c r="AW347">
        <v>-3.474948090750242E-2</v>
      </c>
      <c r="AX347">
        <v>-5.1621185983610797E-2</v>
      </c>
      <c r="AY347">
        <v>-8.8099491120326945E-2</v>
      </c>
      <c r="AZ347">
        <v>-5.1621185983610797E-2</v>
      </c>
      <c r="BB347">
        <f t="shared" si="104"/>
        <v>-5.1621185983610797E-2</v>
      </c>
    </row>
    <row r="348" spans="1:54" x14ac:dyDescent="0.3">
      <c r="A348">
        <v>21</v>
      </c>
      <c r="B348" t="s">
        <v>43</v>
      </c>
      <c r="C348" t="s">
        <v>33</v>
      </c>
      <c r="D348" t="s">
        <v>34</v>
      </c>
      <c r="F348" s="22">
        <v>0</v>
      </c>
      <c r="G348" s="22">
        <f t="shared" si="99"/>
        <v>0</v>
      </c>
      <c r="H348" s="26">
        <f t="shared" si="100"/>
        <v>0</v>
      </c>
      <c r="I348" s="38">
        <f t="shared" si="101"/>
        <v>0</v>
      </c>
      <c r="J348">
        <f t="shared" si="80"/>
        <v>1</v>
      </c>
      <c r="K348">
        <f t="shared" si="102"/>
        <v>4</v>
      </c>
      <c r="L348">
        <f t="shared" si="103"/>
        <v>0</v>
      </c>
      <c r="M348" s="31">
        <f t="shared" si="81"/>
        <v>-0.19165656714566959</v>
      </c>
      <c r="N348" s="31">
        <f t="shared" si="82"/>
        <v>-0.17569387817109441</v>
      </c>
      <c r="O348" s="31">
        <f t="shared" si="83"/>
        <v>-0.68173265849403952</v>
      </c>
      <c r="P348" s="31">
        <f t="shared" si="84"/>
        <v>-0.59201916142108946</v>
      </c>
      <c r="Q348" s="31">
        <f t="shared" si="85"/>
        <v>-0.20534102800213019</v>
      </c>
      <c r="R348" s="31">
        <f t="shared" si="86"/>
        <v>-0.71807511157033932</v>
      </c>
      <c r="T348" s="31">
        <f t="shared" si="87"/>
        <v>-0.39745205853727372</v>
      </c>
      <c r="U348" s="31">
        <f t="shared" si="88"/>
        <v>-0.3919484480962156</v>
      </c>
      <c r="V348" s="31">
        <f t="shared" si="89"/>
        <v>-0.62534055936332922</v>
      </c>
      <c r="W348" s="31">
        <f t="shared" si="90"/>
        <v>-0.5457363173385581</v>
      </c>
      <c r="X348" s="31">
        <f t="shared" si="91"/>
        <v>3.1053931011157904E-2</v>
      </c>
      <c r="Y348" s="31">
        <f t="shared" si="92"/>
        <v>-0.52438104632388371</v>
      </c>
      <c r="AA348" s="31">
        <f t="shared" si="93"/>
        <v>-0.76315868146307619</v>
      </c>
      <c r="AB348" s="31">
        <f t="shared" si="94"/>
        <v>-0.75778433816570512</v>
      </c>
      <c r="AC348" s="31">
        <f t="shared" si="95"/>
        <v>-0.85153083181211642</v>
      </c>
      <c r="AD348" s="31">
        <f t="shared" si="96"/>
        <v>-0.83139378456517399</v>
      </c>
      <c r="AE348" s="31">
        <f t="shared" si="97"/>
        <v>-0.61557597426336763</v>
      </c>
      <c r="AF348" s="31">
        <f t="shared" si="98"/>
        <v>-0.72419415322026559</v>
      </c>
      <c r="AG348" s="31"/>
      <c r="AH348">
        <v>1.8088928902977399</v>
      </c>
      <c r="AJ348">
        <v>9.2976339644387715E-2</v>
      </c>
      <c r="AK348">
        <v>0</v>
      </c>
      <c r="AL348">
        <v>0.24262771379493081</v>
      </c>
      <c r="AM348">
        <v>0</v>
      </c>
      <c r="AN348">
        <v>0</v>
      </c>
      <c r="AO348">
        <v>0</v>
      </c>
      <c r="AP348">
        <v>0</v>
      </c>
      <c r="AQ348">
        <v>0</v>
      </c>
      <c r="AS348">
        <v>9.2976339644387715E-2</v>
      </c>
      <c r="AT348">
        <v>0</v>
      </c>
      <c r="AU348">
        <v>0.24262771379493081</v>
      </c>
      <c r="AV348">
        <v>0</v>
      </c>
      <c r="AW348">
        <v>4.178847010708174E-2</v>
      </c>
      <c r="AX348">
        <v>0.14655347955597331</v>
      </c>
      <c r="AY348">
        <v>9.8677590469738966E-2</v>
      </c>
      <c r="AZ348">
        <v>0.14655347955597331</v>
      </c>
      <c r="BB348">
        <f t="shared" si="104"/>
        <v>0.14655347955597331</v>
      </c>
    </row>
    <row r="349" spans="1:54" x14ac:dyDescent="0.3">
      <c r="A349">
        <v>21</v>
      </c>
      <c r="B349" t="s">
        <v>44</v>
      </c>
      <c r="C349" t="s">
        <v>33</v>
      </c>
      <c r="D349" t="s">
        <v>34</v>
      </c>
      <c r="F349" s="22">
        <v>0</v>
      </c>
      <c r="G349" s="22">
        <f t="shared" si="99"/>
        <v>0</v>
      </c>
      <c r="H349" s="26">
        <f t="shared" si="100"/>
        <v>0</v>
      </c>
      <c r="I349" s="38">
        <f t="shared" si="101"/>
        <v>0</v>
      </c>
      <c r="J349">
        <f t="shared" si="80"/>
        <v>1</v>
      </c>
      <c r="K349">
        <f t="shared" si="102"/>
        <v>4</v>
      </c>
      <c r="L349">
        <f t="shared" si="103"/>
        <v>0</v>
      </c>
      <c r="M349" s="31">
        <f t="shared" si="81"/>
        <v>0.16245321805075277</v>
      </c>
      <c r="N349" s="31">
        <f t="shared" si="82"/>
        <v>0.16744955704167805</v>
      </c>
      <c r="O349" s="31">
        <f t="shared" si="83"/>
        <v>-0.33723526787766062</v>
      </c>
      <c r="P349" s="31">
        <f t="shared" si="84"/>
        <v>-0.29996958726565359</v>
      </c>
      <c r="Q349" s="31">
        <f t="shared" si="85"/>
        <v>-7.1798122042007778E-2</v>
      </c>
      <c r="R349" s="31">
        <f t="shared" si="86"/>
        <v>-0.22540210906274685</v>
      </c>
      <c r="T349" s="31">
        <f t="shared" si="87"/>
        <v>-1.699686796189195E-2</v>
      </c>
      <c r="U349" s="31">
        <f t="shared" si="88"/>
        <v>-1.5519932443100223E-2</v>
      </c>
      <c r="V349" s="31">
        <f t="shared" si="89"/>
        <v>-0.29922556250829774</v>
      </c>
      <c r="W349" s="31">
        <f t="shared" si="90"/>
        <v>-0.16722441781951577</v>
      </c>
      <c r="X349" s="31">
        <f t="shared" si="91"/>
        <v>0.31427419812768831</v>
      </c>
      <c r="Y349" s="31">
        <f t="shared" si="92"/>
        <v>-0.12322129467697521</v>
      </c>
      <c r="AA349" s="31">
        <f t="shared" si="93"/>
        <v>-0.75498662048759158</v>
      </c>
      <c r="AB349" s="31">
        <f t="shared" si="94"/>
        <v>-0.75415318730983372</v>
      </c>
      <c r="AC349" s="31">
        <f t="shared" si="95"/>
        <v>-0.7909592955288387</v>
      </c>
      <c r="AD349" s="31">
        <f t="shared" si="96"/>
        <v>-0.7770366145645573</v>
      </c>
      <c r="AE349" s="31">
        <f t="shared" si="97"/>
        <v>-0.58655387058765163</v>
      </c>
      <c r="AF349" s="31">
        <f t="shared" si="98"/>
        <v>-0.55657939165938741</v>
      </c>
      <c r="AG349" s="31"/>
      <c r="AH349">
        <v>-0.2330756496976257</v>
      </c>
      <c r="AJ349">
        <v>-5.0230171085895101E-2</v>
      </c>
      <c r="AK349">
        <v>2</v>
      </c>
      <c r="AL349">
        <v>5.6595466114517358E-2</v>
      </c>
      <c r="AM349">
        <v>2</v>
      </c>
      <c r="AN349">
        <v>0</v>
      </c>
      <c r="AO349">
        <v>0</v>
      </c>
      <c r="AP349">
        <v>0</v>
      </c>
      <c r="AQ349">
        <v>0</v>
      </c>
      <c r="AS349">
        <v>-5.0230171085895101E-2</v>
      </c>
      <c r="AT349">
        <v>2</v>
      </c>
      <c r="AU349">
        <v>5.6595466114517358E-2</v>
      </c>
      <c r="AV349">
        <v>2</v>
      </c>
      <c r="AW349">
        <v>-1.3314371498845101E-2</v>
      </c>
      <c r="AX349">
        <v>8.9505628453601299E-2</v>
      </c>
      <c r="AY349">
        <v>-2.5245422806555042E-2</v>
      </c>
      <c r="AZ349">
        <v>8.9505628453601299E-2</v>
      </c>
      <c r="BB349">
        <f t="shared" si="104"/>
        <v>8.9505628453601299E-2</v>
      </c>
    </row>
    <row r="350" spans="1:54" x14ac:dyDescent="0.3">
      <c r="A350">
        <v>21</v>
      </c>
      <c r="B350" t="s">
        <v>45</v>
      </c>
      <c r="C350" t="s">
        <v>33</v>
      </c>
      <c r="D350" t="s">
        <v>34</v>
      </c>
      <c r="F350" s="22">
        <v>0</v>
      </c>
      <c r="G350" s="22">
        <f t="shared" si="99"/>
        <v>1</v>
      </c>
      <c r="H350" s="26">
        <f t="shared" si="100"/>
        <v>0</v>
      </c>
      <c r="I350" s="38">
        <f t="shared" si="101"/>
        <v>0</v>
      </c>
      <c r="J350">
        <f t="shared" si="80"/>
        <v>1</v>
      </c>
      <c r="K350">
        <f t="shared" si="102"/>
        <v>4</v>
      </c>
      <c r="L350">
        <f t="shared" si="103"/>
        <v>0</v>
      </c>
      <c r="M350" s="31">
        <f t="shared" si="81"/>
        <v>-0.49063462753643167</v>
      </c>
      <c r="N350" s="31">
        <f t="shared" si="82"/>
        <v>-0.48846533165839728</v>
      </c>
      <c r="O350" s="31">
        <f t="shared" si="83"/>
        <v>-0.91424752429893663</v>
      </c>
      <c r="P350" s="31">
        <f t="shared" si="84"/>
        <v>-0.9140730292334085</v>
      </c>
      <c r="Q350" s="31">
        <f t="shared" si="85"/>
        <v>-0.26881808576854199</v>
      </c>
      <c r="R350" s="31">
        <f t="shared" si="86"/>
        <v>-0.94544971710673753</v>
      </c>
      <c r="T350" s="31">
        <f t="shared" si="87"/>
        <v>-0.41302806003935832</v>
      </c>
      <c r="U350" s="31">
        <f t="shared" si="88"/>
        <v>-0.41428148402578513</v>
      </c>
      <c r="V350" s="31">
        <f t="shared" si="89"/>
        <v>-0.74482437654368827</v>
      </c>
      <c r="W350" s="31">
        <f t="shared" si="90"/>
        <v>-0.59924567786994531</v>
      </c>
      <c r="X350" s="31">
        <f t="shared" si="91"/>
        <v>-0.15624180793599918</v>
      </c>
      <c r="Y350" s="31">
        <f t="shared" si="92"/>
        <v>-0.80431152513485538</v>
      </c>
      <c r="AA350" s="31">
        <f t="shared" si="93"/>
        <v>-0.79010768800555309</v>
      </c>
      <c r="AB350" s="31">
        <f t="shared" si="94"/>
        <v>-0.78992578139506298</v>
      </c>
      <c r="AC350" s="31">
        <f t="shared" si="95"/>
        <v>-0.90485539658178193</v>
      </c>
      <c r="AD350" s="31">
        <f t="shared" si="96"/>
        <v>-0.87832294372954323</v>
      </c>
      <c r="AE350" s="31">
        <f t="shared" si="97"/>
        <v>-0.66744188931622117</v>
      </c>
      <c r="AF350" s="31">
        <f t="shared" si="98"/>
        <v>-0.8993741704160445</v>
      </c>
      <c r="AG350" s="31"/>
      <c r="AH350">
        <v>2.862298331240217</v>
      </c>
      <c r="AJ350">
        <v>0.13374559394984931</v>
      </c>
      <c r="AK350">
        <v>4</v>
      </c>
      <c r="AL350">
        <v>0.97647429129324004</v>
      </c>
      <c r="AM350">
        <v>4</v>
      </c>
      <c r="AN350">
        <v>0</v>
      </c>
      <c r="AO350">
        <v>0</v>
      </c>
      <c r="AP350">
        <v>0</v>
      </c>
      <c r="AQ350">
        <v>0</v>
      </c>
      <c r="AS350">
        <v>0.13374559394984931</v>
      </c>
      <c r="AT350">
        <v>4</v>
      </c>
      <c r="AU350">
        <v>0.97647429129324004</v>
      </c>
      <c r="AV350">
        <v>4</v>
      </c>
      <c r="AW350">
        <v>4.8705129157706382E-2</v>
      </c>
      <c r="AX350">
        <v>0.23808717767835699</v>
      </c>
      <c r="AY350">
        <v>0.1246589413148616</v>
      </c>
      <c r="AZ350">
        <v>0.23808717767835699</v>
      </c>
      <c r="BB350">
        <f t="shared" si="104"/>
        <v>0.23808717767835699</v>
      </c>
    </row>
    <row r="351" spans="1:54" x14ac:dyDescent="0.3">
      <c r="A351">
        <v>21</v>
      </c>
      <c r="B351" t="s">
        <v>46</v>
      </c>
      <c r="C351" t="s">
        <v>33</v>
      </c>
      <c r="D351" t="s">
        <v>34</v>
      </c>
      <c r="F351" s="22">
        <v>0</v>
      </c>
      <c r="G351" s="22">
        <f t="shared" si="99"/>
        <v>0</v>
      </c>
      <c r="H351" s="26">
        <f t="shared" si="100"/>
        <v>0</v>
      </c>
      <c r="I351" s="38">
        <f t="shared" si="101"/>
        <v>0</v>
      </c>
      <c r="J351">
        <f t="shared" si="80"/>
        <v>1</v>
      </c>
      <c r="K351">
        <f t="shared" si="102"/>
        <v>4</v>
      </c>
      <c r="L351">
        <f t="shared" si="103"/>
        <v>0</v>
      </c>
      <c r="M351" s="31">
        <f t="shared" si="81"/>
        <v>-0.29339681189469369</v>
      </c>
      <c r="N351" s="31">
        <f t="shared" si="82"/>
        <v>-0.28286625914647812</v>
      </c>
      <c r="O351" s="31">
        <f t="shared" si="83"/>
        <v>-0.68685148568870302</v>
      </c>
      <c r="P351" s="31">
        <f t="shared" si="84"/>
        <v>-0.577012569002464</v>
      </c>
      <c r="Q351" s="31">
        <f t="shared" si="85"/>
        <v>-0.20829605958558431</v>
      </c>
      <c r="R351" s="31">
        <f t="shared" si="86"/>
        <v>-0.69023773956696599</v>
      </c>
      <c r="T351" s="31">
        <f t="shared" si="87"/>
        <v>-0.3966995934949904</v>
      </c>
      <c r="U351" s="31">
        <f t="shared" si="88"/>
        <v>-0.39451986909290448</v>
      </c>
      <c r="V351" s="31">
        <f t="shared" si="89"/>
        <v>-0.44946968385343417</v>
      </c>
      <c r="W351" s="31">
        <f t="shared" si="90"/>
        <v>-0.44594396001940134</v>
      </c>
      <c r="X351" s="31">
        <f t="shared" si="91"/>
        <v>2.6188062132140207E-2</v>
      </c>
      <c r="Y351" s="31">
        <f t="shared" si="92"/>
        <v>-0.39117168124154555</v>
      </c>
      <c r="AA351" s="31">
        <f t="shared" si="93"/>
        <v>-0.80386452902598637</v>
      </c>
      <c r="AB351" s="31">
        <f t="shared" si="94"/>
        <v>-0.79912827466569225</v>
      </c>
      <c r="AC351" s="31">
        <f t="shared" si="95"/>
        <v>-0.80129278191490472</v>
      </c>
      <c r="AD351" s="31">
        <f t="shared" si="96"/>
        <v>-0.81061943218421806</v>
      </c>
      <c r="AE351" s="31">
        <f t="shared" si="97"/>
        <v>-0.61893190956175481</v>
      </c>
      <c r="AF351" s="31">
        <f t="shared" si="98"/>
        <v>-0.64363648642502169</v>
      </c>
      <c r="AG351" s="31"/>
      <c r="AH351">
        <v>1.473594558951755</v>
      </c>
      <c r="AJ351">
        <v>9.0999425391356747E-2</v>
      </c>
      <c r="AK351">
        <v>2</v>
      </c>
      <c r="AL351">
        <v>0.67725111138379179</v>
      </c>
      <c r="AM351">
        <v>2</v>
      </c>
      <c r="AN351">
        <v>0</v>
      </c>
      <c r="AO351">
        <v>0</v>
      </c>
      <c r="AP351">
        <v>0</v>
      </c>
      <c r="AQ351">
        <v>0</v>
      </c>
      <c r="AS351">
        <v>9.0999425391356747E-2</v>
      </c>
      <c r="AT351">
        <v>2</v>
      </c>
      <c r="AU351">
        <v>0.67725111138379179</v>
      </c>
      <c r="AV351">
        <v>2</v>
      </c>
      <c r="AW351">
        <v>5.8321118096299418E-2</v>
      </c>
      <c r="AX351">
        <v>0.11627095377051599</v>
      </c>
      <c r="AY351">
        <v>0.14841588670141209</v>
      </c>
      <c r="AZ351">
        <v>0.11627095377051599</v>
      </c>
      <c r="BB351">
        <f t="shared" si="104"/>
        <v>0.11627095377051599</v>
      </c>
    </row>
    <row r="352" spans="1:54" x14ac:dyDescent="0.3">
      <c r="A352">
        <v>21</v>
      </c>
      <c r="B352" t="s">
        <v>47</v>
      </c>
      <c r="C352" t="s">
        <v>33</v>
      </c>
      <c r="D352" t="s">
        <v>34</v>
      </c>
      <c r="F352" s="22">
        <v>0</v>
      </c>
      <c r="G352" s="22">
        <f t="shared" si="99"/>
        <v>1</v>
      </c>
      <c r="H352" s="26">
        <f t="shared" si="100"/>
        <v>0</v>
      </c>
      <c r="I352" s="38">
        <f t="shared" si="101"/>
        <v>1</v>
      </c>
      <c r="J352">
        <f t="shared" si="80"/>
        <v>0</v>
      </c>
      <c r="K352">
        <f t="shared" si="102"/>
        <v>4</v>
      </c>
      <c r="L352">
        <f t="shared" si="103"/>
        <v>0</v>
      </c>
      <c r="M352" s="31">
        <f t="shared" si="81"/>
        <v>0.18757877455960192</v>
      </c>
      <c r="N352" s="31">
        <f t="shared" si="82"/>
        <v>0.19928390104794919</v>
      </c>
      <c r="O352" s="31">
        <f t="shared" si="83"/>
        <v>0.12649783681447221</v>
      </c>
      <c r="P352" s="31">
        <f t="shared" si="84"/>
        <v>0.39988564798180648</v>
      </c>
      <c r="Q352" s="31">
        <f t="shared" si="85"/>
        <v>9.2555425539463318E-2</v>
      </c>
      <c r="R352" s="31">
        <f t="shared" si="86"/>
        <v>-0.32903936075888196</v>
      </c>
      <c r="T352" s="31">
        <f t="shared" si="87"/>
        <v>-6.5743200986350114E-2</v>
      </c>
      <c r="U352" s="31">
        <f t="shared" si="88"/>
        <v>-5.5292358121073075E-2</v>
      </c>
      <c r="V352" s="31">
        <f t="shared" si="89"/>
        <v>-6.3847987005983459E-2</v>
      </c>
      <c r="W352" s="31">
        <f t="shared" si="90"/>
        <v>0.1023099636192983</v>
      </c>
      <c r="X352" s="31">
        <f t="shared" si="91"/>
        <v>0.94737705422140661</v>
      </c>
      <c r="Y352" s="31">
        <f t="shared" si="92"/>
        <v>6.1256060736604008E-2</v>
      </c>
      <c r="AA352" s="31">
        <f t="shared" si="93"/>
        <v>-0.71129071620857831</v>
      </c>
      <c r="AB352" s="31">
        <f t="shared" si="94"/>
        <v>-0.70277499875720828</v>
      </c>
      <c r="AC352" s="31">
        <f t="shared" si="95"/>
        <v>-0.72657733816922554</v>
      </c>
      <c r="AD352" s="31">
        <f t="shared" si="96"/>
        <v>-0.67748523278196571</v>
      </c>
      <c r="AE352" s="31">
        <f t="shared" si="97"/>
        <v>-0.46736234575653129</v>
      </c>
      <c r="AF352" s="31">
        <f t="shared" si="98"/>
        <v>-0.3712122438645587</v>
      </c>
      <c r="AG352" s="31"/>
      <c r="AH352">
        <v>-1.802597567175213</v>
      </c>
      <c r="AJ352">
        <v>-9.2976339644387715E-2</v>
      </c>
      <c r="AK352">
        <v>0</v>
      </c>
      <c r="AL352">
        <v>-0.24262771379493081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-9.2976339644387715E-2</v>
      </c>
      <c r="AT352">
        <v>0</v>
      </c>
      <c r="AU352">
        <v>-0.24262771379493081</v>
      </c>
      <c r="AV352">
        <v>0</v>
      </c>
      <c r="AW352">
        <v>-4.9560667494743881E-2</v>
      </c>
      <c r="AX352">
        <v>-0.12790195555663891</v>
      </c>
      <c r="AY352">
        <v>-0.1167909784163383</v>
      </c>
      <c r="AZ352">
        <v>-0.12790195555663891</v>
      </c>
      <c r="BB352">
        <f t="shared" si="104"/>
        <v>-0.12790195555663891</v>
      </c>
    </row>
    <row r="353" spans="1:54" x14ac:dyDescent="0.3">
      <c r="A353">
        <v>21</v>
      </c>
      <c r="B353" t="s">
        <v>48</v>
      </c>
      <c r="C353" t="s">
        <v>33</v>
      </c>
      <c r="D353" t="s">
        <v>34</v>
      </c>
      <c r="F353" s="22">
        <v>0</v>
      </c>
      <c r="G353" s="22">
        <f t="shared" si="99"/>
        <v>1</v>
      </c>
      <c r="H353" s="26">
        <f t="shared" si="100"/>
        <v>0</v>
      </c>
      <c r="I353" s="38">
        <f t="shared" si="101"/>
        <v>1</v>
      </c>
      <c r="J353">
        <f t="shared" si="80"/>
        <v>0</v>
      </c>
      <c r="K353">
        <f t="shared" si="102"/>
        <v>4</v>
      </c>
      <c r="L353">
        <f t="shared" si="103"/>
        <v>0</v>
      </c>
      <c r="M353" s="31">
        <f t="shared" si="81"/>
        <v>-0.34925211103620513</v>
      </c>
      <c r="N353" s="31">
        <f t="shared" si="82"/>
        <v>-0.34523429241974374</v>
      </c>
      <c r="O353" s="31">
        <f t="shared" si="83"/>
        <v>-0.78523406829014597</v>
      </c>
      <c r="P353" s="31">
        <f t="shared" si="84"/>
        <v>-0.7597197079734499</v>
      </c>
      <c r="Q353" s="31">
        <f t="shared" si="85"/>
        <v>-0.22938778191206941</v>
      </c>
      <c r="R353" s="31">
        <f t="shared" si="86"/>
        <v>-0.41853749234524834</v>
      </c>
      <c r="T353" s="31">
        <f t="shared" si="87"/>
        <v>-0.37665378046969245</v>
      </c>
      <c r="U353" s="31">
        <f t="shared" si="88"/>
        <v>-0.3759849346196768</v>
      </c>
      <c r="V353" s="31">
        <f t="shared" si="89"/>
        <v>-0.65290452410571698</v>
      </c>
      <c r="W353" s="31">
        <f t="shared" si="90"/>
        <v>-0.50872566306345146</v>
      </c>
      <c r="X353" s="31">
        <f t="shared" si="91"/>
        <v>-4.9612652368059965E-2</v>
      </c>
      <c r="Y353" s="31">
        <f t="shared" si="92"/>
        <v>-0.21918328310603358</v>
      </c>
      <c r="AA353" s="31">
        <f t="shared" si="93"/>
        <v>-0.82802610310811042</v>
      </c>
      <c r="AB353" s="31">
        <f t="shared" si="94"/>
        <v>-0.82629750462057661</v>
      </c>
      <c r="AC353" s="31">
        <f t="shared" si="95"/>
        <v>-0.90254355464888991</v>
      </c>
      <c r="AD353" s="31">
        <f t="shared" si="96"/>
        <v>-0.8700335991863053</v>
      </c>
      <c r="AE353" s="31">
        <f t="shared" si="97"/>
        <v>-0.64471392550791828</v>
      </c>
      <c r="AF353" s="31">
        <f t="shared" si="98"/>
        <v>-0.60274332072597603</v>
      </c>
      <c r="AG353" s="31"/>
      <c r="AH353">
        <v>0.24684253659173899</v>
      </c>
      <c r="AJ353">
        <v>5.0230171085895101E-2</v>
      </c>
      <c r="AK353">
        <v>-2</v>
      </c>
      <c r="AL353">
        <v>-5.6595466114517358E-2</v>
      </c>
      <c r="AM353">
        <v>-2</v>
      </c>
      <c r="AN353">
        <v>0</v>
      </c>
      <c r="AO353">
        <v>0</v>
      </c>
      <c r="AP353">
        <v>0</v>
      </c>
      <c r="AQ353">
        <v>0</v>
      </c>
      <c r="AS353">
        <v>5.0230171085895101E-2</v>
      </c>
      <c r="AT353">
        <v>-2</v>
      </c>
      <c r="AU353">
        <v>-5.6595466114517358E-2</v>
      </c>
      <c r="AV353">
        <v>-2</v>
      </c>
      <c r="AW353">
        <v>3.5605019244539897E-2</v>
      </c>
      <c r="AX353">
        <v>-5.8564036138107199E-2</v>
      </c>
      <c r="AY353">
        <v>8.0231528221803641E-2</v>
      </c>
      <c r="AZ353">
        <v>-5.8564036138107199E-2</v>
      </c>
      <c r="BB353">
        <f t="shared" si="104"/>
        <v>-5.8564036138107199E-2</v>
      </c>
    </row>
    <row r="354" spans="1:54" x14ac:dyDescent="0.3">
      <c r="A354">
        <v>21</v>
      </c>
      <c r="B354" t="s">
        <v>49</v>
      </c>
      <c r="C354" t="s">
        <v>33</v>
      </c>
      <c r="D354" t="s">
        <v>34</v>
      </c>
      <c r="F354" s="22">
        <v>0</v>
      </c>
      <c r="G354" s="22">
        <f t="shared" si="99"/>
        <v>0</v>
      </c>
      <c r="H354" s="26">
        <f t="shared" si="100"/>
        <v>1</v>
      </c>
      <c r="I354" s="38">
        <f t="shared" si="101"/>
        <v>1</v>
      </c>
      <c r="J354">
        <f t="shared" si="80"/>
        <v>0</v>
      </c>
      <c r="K354">
        <f t="shared" si="102"/>
        <v>4</v>
      </c>
      <c r="L354">
        <f t="shared" si="103"/>
        <v>4</v>
      </c>
      <c r="M354" s="31">
        <f t="shared" si="81"/>
        <v>3.5846989077280633</v>
      </c>
      <c r="N354" s="31">
        <f t="shared" si="82"/>
        <v>3.5881351187093076</v>
      </c>
      <c r="O354" s="31">
        <f t="shared" si="83"/>
        <v>0.49549427035666865</v>
      </c>
      <c r="P354" s="31">
        <f t="shared" si="84"/>
        <v>0.42927374580110139</v>
      </c>
      <c r="Q354" s="31">
        <f t="shared" si="85"/>
        <v>-2.1661375168999721E-2</v>
      </c>
      <c r="R354" s="31">
        <f t="shared" si="86"/>
        <v>167.6711880569531</v>
      </c>
      <c r="T354" s="31">
        <f t="shared" si="87"/>
        <v>1.7855464915546868</v>
      </c>
      <c r="U354" s="31">
        <f t="shared" si="88"/>
        <v>1.777250519464763</v>
      </c>
      <c r="V354" s="31">
        <f t="shared" si="89"/>
        <v>0.74230732154537327</v>
      </c>
      <c r="W354" s="31">
        <f t="shared" si="90"/>
        <v>0.34817486854702068</v>
      </c>
      <c r="X354" s="31">
        <f t="shared" si="91"/>
        <v>0.56793885831141588</v>
      </c>
      <c r="Y354" s="31">
        <f t="shared" si="92"/>
        <v>65.010263168494831</v>
      </c>
      <c r="AA354" s="31">
        <f t="shared" si="93"/>
        <v>-0.23885592105860354</v>
      </c>
      <c r="AB354" s="31">
        <f t="shared" si="94"/>
        <v>-0.2431069157834142</v>
      </c>
      <c r="AC354" s="31">
        <f t="shared" si="95"/>
        <v>-0.43644884043422949</v>
      </c>
      <c r="AD354" s="31">
        <f t="shared" si="96"/>
        <v>-0.64118856350671039</v>
      </c>
      <c r="AE354" s="31">
        <f t="shared" si="97"/>
        <v>-0.52185453837276974</v>
      </c>
      <c r="AF354" s="31">
        <f t="shared" si="98"/>
        <v>22.712725099540961</v>
      </c>
      <c r="AG354" s="31"/>
      <c r="AH354">
        <v>-3.0494117995518688</v>
      </c>
      <c r="AJ354">
        <v>-0.13374559394984931</v>
      </c>
      <c r="AK354">
        <v>-4</v>
      </c>
      <c r="AL354">
        <v>-0.97647429129324004</v>
      </c>
      <c r="AM354">
        <v>-4</v>
      </c>
      <c r="AN354">
        <v>0</v>
      </c>
      <c r="AO354">
        <v>0</v>
      </c>
      <c r="AP354">
        <v>0</v>
      </c>
      <c r="AQ354">
        <v>0</v>
      </c>
      <c r="AS354">
        <v>-0.13374559394984931</v>
      </c>
      <c r="AT354">
        <v>-4</v>
      </c>
      <c r="AU354">
        <v>-0.97647429129324004</v>
      </c>
      <c r="AV354">
        <v>-4</v>
      </c>
      <c r="AW354">
        <v>-8.6795216704536035E-2</v>
      </c>
      <c r="AX354">
        <v>-0.35233006178009058</v>
      </c>
      <c r="AY354">
        <v>-0.22184805436459601</v>
      </c>
      <c r="AZ354">
        <v>-0.35233006178009058</v>
      </c>
      <c r="BB354">
        <f t="shared" si="104"/>
        <v>-0.35233006178009058</v>
      </c>
    </row>
    <row r="355" spans="1:54" x14ac:dyDescent="0.3">
      <c r="A355">
        <v>22</v>
      </c>
      <c r="B355" t="s">
        <v>50</v>
      </c>
      <c r="C355" t="s">
        <v>51</v>
      </c>
      <c r="D355" t="s">
        <v>52</v>
      </c>
      <c r="F355" s="22">
        <v>0</v>
      </c>
      <c r="G355" s="22">
        <f t="shared" si="99"/>
        <v>0</v>
      </c>
      <c r="H355" s="26">
        <f t="shared" si="100"/>
        <v>0</v>
      </c>
      <c r="I355" s="38">
        <f t="shared" si="101"/>
        <v>1</v>
      </c>
      <c r="J355">
        <f t="shared" si="80"/>
        <v>0</v>
      </c>
      <c r="K355">
        <f t="shared" si="102"/>
        <v>3</v>
      </c>
      <c r="L355">
        <f t="shared" si="103"/>
        <v>0</v>
      </c>
      <c r="M355" s="31">
        <f t="shared" si="81"/>
        <v>-0.14488327836623086</v>
      </c>
      <c r="N355" s="31">
        <f t="shared" si="82"/>
        <v>-0.13926926559984332</v>
      </c>
      <c r="O355" s="31">
        <f t="shared" si="83"/>
        <v>-0.11840357221888669</v>
      </c>
      <c r="P355" s="31">
        <f t="shared" si="84"/>
        <v>-0.4531674561163454</v>
      </c>
      <c r="Q355" s="31">
        <f t="shared" si="85"/>
        <v>-0.23724414083568393</v>
      </c>
      <c r="R355" s="31">
        <f t="shared" si="86"/>
        <v>-0.28680792138520955</v>
      </c>
      <c r="T355" s="31">
        <f t="shared" si="87"/>
        <v>-0.23316368693548328</v>
      </c>
      <c r="U355" s="31">
        <f t="shared" si="88"/>
        <v>-0.23635320542978464</v>
      </c>
      <c r="V355" s="31">
        <f t="shared" si="89"/>
        <v>-0.15665677500788294</v>
      </c>
      <c r="W355" s="31">
        <f t="shared" si="90"/>
        <v>-0.44345943378001645</v>
      </c>
      <c r="X355" s="31">
        <f t="shared" si="91"/>
        <v>-7.7717154936518207E-2</v>
      </c>
      <c r="Y355" s="31">
        <f t="shared" si="92"/>
        <v>-0.17970057727158431</v>
      </c>
      <c r="AA355" s="31">
        <f t="shared" si="93"/>
        <v>-0.75564704127445215</v>
      </c>
      <c r="AB355" s="31">
        <f t="shared" si="94"/>
        <v>-0.75460139319634012</v>
      </c>
      <c r="AC355" s="31">
        <f t="shared" si="95"/>
        <v>-0.74649787020222624</v>
      </c>
      <c r="AD355" s="31">
        <f t="shared" si="96"/>
        <v>-0.83292107772916579</v>
      </c>
      <c r="AE355" s="31">
        <f t="shared" si="97"/>
        <v>-0.59279035304861338</v>
      </c>
      <c r="AF355" s="31">
        <f t="shared" si="98"/>
        <v>-0.64359643622880391</v>
      </c>
      <c r="AG355" s="31"/>
      <c r="AH355">
        <v>0.64441552170355776</v>
      </c>
      <c r="AJ355">
        <v>-0.35424461185224032</v>
      </c>
      <c r="AK355">
        <v>-2</v>
      </c>
      <c r="AL355">
        <v>-3.6788894124713409</v>
      </c>
      <c r="AM355">
        <v>-2</v>
      </c>
      <c r="AN355">
        <v>0.56278835710997899</v>
      </c>
      <c r="AO355">
        <v>12</v>
      </c>
      <c r="AP355">
        <v>0</v>
      </c>
      <c r="AQ355">
        <v>12</v>
      </c>
      <c r="AS355">
        <v>-0.35424461185224032</v>
      </c>
      <c r="AT355">
        <v>-2</v>
      </c>
      <c r="AU355">
        <v>-3.6788894124713409</v>
      </c>
      <c r="AV355">
        <v>-2</v>
      </c>
      <c r="AW355">
        <v>-3.3663050542658883E-2</v>
      </c>
      <c r="AX355">
        <v>-1.42142570495999E-2</v>
      </c>
      <c r="AY355">
        <v>5.0520306032339057</v>
      </c>
      <c r="AZ355">
        <v>-1.42142570495999E-2</v>
      </c>
      <c r="BB355">
        <f t="shared" si="104"/>
        <v>-1.42142570495999E-2</v>
      </c>
    </row>
    <row r="356" spans="1:54" x14ac:dyDescent="0.3">
      <c r="A356">
        <v>22</v>
      </c>
      <c r="B356" t="s">
        <v>53</v>
      </c>
      <c r="C356" t="s">
        <v>51</v>
      </c>
      <c r="D356" t="s">
        <v>52</v>
      </c>
      <c r="F356" s="22">
        <v>0</v>
      </c>
      <c r="G356" s="22">
        <f t="shared" si="99"/>
        <v>1</v>
      </c>
      <c r="H356" s="26">
        <f t="shared" si="100"/>
        <v>1</v>
      </c>
      <c r="I356" s="38">
        <f t="shared" si="101"/>
        <v>0</v>
      </c>
      <c r="J356">
        <f t="shared" si="80"/>
        <v>1</v>
      </c>
      <c r="K356">
        <f t="shared" si="102"/>
        <v>3</v>
      </c>
      <c r="L356">
        <f t="shared" si="103"/>
        <v>3</v>
      </c>
      <c r="M356" s="31">
        <f t="shared" si="81"/>
        <v>-0.25165601737635718</v>
      </c>
      <c r="N356" s="31">
        <f t="shared" si="82"/>
        <v>-0.25089221448025528</v>
      </c>
      <c r="O356" s="31">
        <f t="shared" si="83"/>
        <v>-0.60301993159739431</v>
      </c>
      <c r="P356" s="31">
        <f t="shared" si="84"/>
        <v>-0.92058286643681519</v>
      </c>
      <c r="Q356" s="31">
        <f t="shared" si="85"/>
        <v>-0.25197017614738021</v>
      </c>
      <c r="R356" s="31">
        <f t="shared" si="86"/>
        <v>-0.944290764332257</v>
      </c>
      <c r="T356" s="31">
        <f t="shared" si="87"/>
        <v>-0.20266666735285208</v>
      </c>
      <c r="U356" s="31">
        <f t="shared" si="88"/>
        <v>-0.20407873534864782</v>
      </c>
      <c r="V356" s="31">
        <f t="shared" si="89"/>
        <v>-0.37384433055508448</v>
      </c>
      <c r="W356" s="31">
        <f t="shared" si="90"/>
        <v>-0.36680600083476028</v>
      </c>
      <c r="X356" s="31">
        <f t="shared" si="91"/>
        <v>-0.1073264250287389</v>
      </c>
      <c r="Y356" s="31">
        <f t="shared" si="92"/>
        <v>-0.84144720595274114</v>
      </c>
      <c r="AA356" s="31">
        <f t="shared" si="93"/>
        <v>-0.6171074269226291</v>
      </c>
      <c r="AB356" s="31">
        <f t="shared" si="94"/>
        <v>-0.61368234536251975</v>
      </c>
      <c r="AC356" s="31">
        <f t="shared" si="95"/>
        <v>-0.69831325450474635</v>
      </c>
      <c r="AD356" s="31">
        <f t="shared" si="96"/>
        <v>-0.51981881231657034</v>
      </c>
      <c r="AE356" s="31">
        <f t="shared" si="97"/>
        <v>-0.60244220575094154</v>
      </c>
      <c r="AF356" s="31">
        <f t="shared" si="98"/>
        <v>-0.88145477125353311</v>
      </c>
      <c r="AG356" s="31"/>
      <c r="AH356">
        <v>4.8874429744694442E-2</v>
      </c>
      <c r="AJ356">
        <v>0.72877098210425517</v>
      </c>
      <c r="AK356">
        <v>4</v>
      </c>
      <c r="AL356">
        <v>-1.5497357314582441</v>
      </c>
      <c r="AM356">
        <v>4</v>
      </c>
      <c r="AN356">
        <v>-0.56278835710997899</v>
      </c>
      <c r="AO356">
        <v>-12</v>
      </c>
      <c r="AP356">
        <v>0</v>
      </c>
      <c r="AQ356">
        <v>-12</v>
      </c>
      <c r="AS356">
        <v>0.72877098210425517</v>
      </c>
      <c r="AT356">
        <v>4</v>
      </c>
      <c r="AU356">
        <v>-1.5497357314582441</v>
      </c>
      <c r="AV356">
        <v>4</v>
      </c>
      <c r="AW356">
        <v>9.701407295957884E-2</v>
      </c>
      <c r="AX356">
        <v>0.1343779946496001</v>
      </c>
      <c r="AY356">
        <v>-6.1649991322364626</v>
      </c>
      <c r="AZ356">
        <v>0.1343779946496001</v>
      </c>
      <c r="BB356">
        <f t="shared" si="104"/>
        <v>0.1343779946496001</v>
      </c>
    </row>
    <row r="357" spans="1:54" x14ac:dyDescent="0.3">
      <c r="A357">
        <v>22</v>
      </c>
      <c r="B357" t="s">
        <v>54</v>
      </c>
      <c r="C357" t="s">
        <v>51</v>
      </c>
      <c r="D357" t="s">
        <v>52</v>
      </c>
      <c r="F357" s="22">
        <v>0</v>
      </c>
      <c r="G357" s="22">
        <f t="shared" si="99"/>
        <v>1</v>
      </c>
      <c r="H357" s="26">
        <f t="shared" si="100"/>
        <v>0</v>
      </c>
      <c r="I357" s="38">
        <f t="shared" si="101"/>
        <v>1</v>
      </c>
      <c r="J357">
        <f t="shared" si="80"/>
        <v>0</v>
      </c>
      <c r="K357">
        <f t="shared" si="102"/>
        <v>3</v>
      </c>
      <c r="L357">
        <f t="shared" si="103"/>
        <v>0</v>
      </c>
      <c r="M357" s="31">
        <f t="shared" si="81"/>
        <v>0.36192202925273115</v>
      </c>
      <c r="N357" s="31">
        <f t="shared" si="82"/>
        <v>0.36732752258008283</v>
      </c>
      <c r="O357" s="31">
        <f t="shared" si="83"/>
        <v>-0.22677973838161766</v>
      </c>
      <c r="P357" s="31">
        <f t="shared" si="84"/>
        <v>0.11443314428892293</v>
      </c>
      <c r="Q357" s="31">
        <f t="shared" si="85"/>
        <v>-1.4888432435433674E-2</v>
      </c>
      <c r="R357" s="31">
        <f t="shared" si="86"/>
        <v>-9.9092002217254463E-2</v>
      </c>
      <c r="T357" s="31">
        <f t="shared" si="87"/>
        <v>4.8902038131724432E-2</v>
      </c>
      <c r="U357" s="31">
        <f t="shared" si="88"/>
        <v>4.9051563019201765E-2</v>
      </c>
      <c r="V357" s="31">
        <f t="shared" si="89"/>
        <v>-0.2452133391259966</v>
      </c>
      <c r="W357" s="31">
        <f t="shared" si="90"/>
        <v>7.5917021171178142E-3</v>
      </c>
      <c r="X357" s="31">
        <f t="shared" si="91"/>
        <v>0.28628525253131443</v>
      </c>
      <c r="Y357" s="31">
        <f t="shared" si="92"/>
        <v>-4.1073883037608457E-2</v>
      </c>
      <c r="AA357" s="31">
        <f t="shared" si="93"/>
        <v>-0.67376358175039186</v>
      </c>
      <c r="AB357" s="31">
        <f t="shared" si="94"/>
        <v>-0.67066036069452084</v>
      </c>
      <c r="AC357" s="31">
        <f t="shared" si="95"/>
        <v>-0.75534727147988234</v>
      </c>
      <c r="AD357" s="31">
        <f t="shared" si="96"/>
        <v>-0.67753414029161618</v>
      </c>
      <c r="AE357" s="31">
        <f t="shared" si="97"/>
        <v>-0.55029751209812805</v>
      </c>
      <c r="AF357" s="31">
        <f t="shared" si="98"/>
        <v>-0.53997564201033177</v>
      </c>
      <c r="AG357" s="31"/>
      <c r="AH357">
        <v>0.13009514371501191</v>
      </c>
      <c r="AJ357">
        <v>-1.9053088433222679E-2</v>
      </c>
      <c r="AK357">
        <v>0</v>
      </c>
      <c r="AL357">
        <v>-1.5497357314582441</v>
      </c>
      <c r="AM357">
        <v>0</v>
      </c>
      <c r="AN357">
        <v>-0.21144934507660201</v>
      </c>
      <c r="AO357">
        <v>-4</v>
      </c>
      <c r="AP357">
        <v>0</v>
      </c>
      <c r="AQ357">
        <v>-4</v>
      </c>
      <c r="AS357">
        <v>-1.9053088433222679E-2</v>
      </c>
      <c r="AT357">
        <v>0</v>
      </c>
      <c r="AU357">
        <v>-1.5497357314582441</v>
      </c>
      <c r="AV357">
        <v>0</v>
      </c>
      <c r="AW357">
        <v>-2.0011064955579722E-2</v>
      </c>
      <c r="AX357">
        <v>-3.4914852864000097E-2</v>
      </c>
      <c r="AY357">
        <v>5.0251240962267252</v>
      </c>
      <c r="AZ357">
        <v>-3.4914852864000097E-2</v>
      </c>
      <c r="BB357">
        <f t="shared" si="104"/>
        <v>-3.4914852864000097E-2</v>
      </c>
    </row>
    <row r="358" spans="1:54" x14ac:dyDescent="0.3">
      <c r="A358">
        <v>22</v>
      </c>
      <c r="B358" t="s">
        <v>55</v>
      </c>
      <c r="C358" t="s">
        <v>51</v>
      </c>
      <c r="D358" t="s">
        <v>52</v>
      </c>
      <c r="F358" s="22">
        <v>0</v>
      </c>
      <c r="G358" s="22">
        <f t="shared" si="99"/>
        <v>0</v>
      </c>
      <c r="H358" s="26">
        <f t="shared" si="100"/>
        <v>0</v>
      </c>
      <c r="I358" s="38">
        <f t="shared" si="101"/>
        <v>1</v>
      </c>
      <c r="J358">
        <f t="shared" si="80"/>
        <v>0</v>
      </c>
      <c r="K358">
        <f t="shared" si="102"/>
        <v>3</v>
      </c>
      <c r="L358">
        <f t="shared" si="103"/>
        <v>0</v>
      </c>
      <c r="M358" s="31">
        <f t="shared" si="81"/>
        <v>1.0993154601653963</v>
      </c>
      <c r="N358" s="31">
        <f t="shared" si="82"/>
        <v>1.1022063512767593</v>
      </c>
      <c r="O358" s="31">
        <f t="shared" si="83"/>
        <v>-0.53977236763735403</v>
      </c>
      <c r="P358" s="31">
        <f t="shared" si="84"/>
        <v>0.71846318764466</v>
      </c>
      <c r="Q358" s="31">
        <f t="shared" si="85"/>
        <v>-2.2463046359180776E-2</v>
      </c>
      <c r="R358" s="31">
        <f t="shared" si="86"/>
        <v>0.34812938631325624</v>
      </c>
      <c r="T358" s="31">
        <f t="shared" si="87"/>
        <v>0.53975311795059311</v>
      </c>
      <c r="U358" s="31">
        <f t="shared" si="88"/>
        <v>0.53809006376873958</v>
      </c>
      <c r="V358" s="31">
        <f t="shared" si="89"/>
        <v>-0.36579859276767124</v>
      </c>
      <c r="W358" s="31">
        <f t="shared" si="90"/>
        <v>0.38842182267334951</v>
      </c>
      <c r="X358" s="31">
        <f t="shared" si="91"/>
        <v>0.27192914707393551</v>
      </c>
      <c r="Y358" s="31">
        <f t="shared" si="92"/>
        <v>-3.3831368186040676E-2</v>
      </c>
      <c r="AA358" s="31">
        <f t="shared" si="93"/>
        <v>-0.54336560479797391</v>
      </c>
      <c r="AB358" s="31">
        <f t="shared" si="94"/>
        <v>-0.54548925530090309</v>
      </c>
      <c r="AC358" s="31">
        <f t="shared" si="95"/>
        <v>-0.76570675192326054</v>
      </c>
      <c r="AD358" s="31">
        <f t="shared" si="96"/>
        <v>-0.56613274780082823</v>
      </c>
      <c r="AE358" s="31">
        <f t="shared" si="97"/>
        <v>-0.55917679358784445</v>
      </c>
      <c r="AF358" s="31">
        <f t="shared" si="98"/>
        <v>-0.60234424193789127</v>
      </c>
      <c r="AG358" s="31"/>
      <c r="AH358">
        <v>-0.82338509516326397</v>
      </c>
      <c r="AJ358">
        <v>-0.35547328181879212</v>
      </c>
      <c r="AK358">
        <v>-2</v>
      </c>
      <c r="AL358">
        <v>-3.6788894124713409</v>
      </c>
      <c r="AM358">
        <v>-2</v>
      </c>
      <c r="AN358">
        <v>0.21144934507660201</v>
      </c>
      <c r="AO358">
        <v>4</v>
      </c>
      <c r="AP358">
        <v>0</v>
      </c>
      <c r="AQ358">
        <v>4</v>
      </c>
      <c r="AS358">
        <v>-0.35547328181879212</v>
      </c>
      <c r="AT358">
        <v>-2</v>
      </c>
      <c r="AU358">
        <v>-3.6788894124713409</v>
      </c>
      <c r="AV358">
        <v>-2</v>
      </c>
      <c r="AW358">
        <v>-4.3339957461340159E-2</v>
      </c>
      <c r="AX358">
        <v>-8.5248884735999897E-2</v>
      </c>
      <c r="AY358">
        <v>-3.912155567224167</v>
      </c>
      <c r="AZ358">
        <v>-8.5248884735999897E-2</v>
      </c>
      <c r="BB358">
        <f t="shared" si="104"/>
        <v>-8.5248884735999897E-2</v>
      </c>
    </row>
    <row r="359" spans="1:54" x14ac:dyDescent="0.3">
      <c r="A359">
        <v>22</v>
      </c>
      <c r="B359" t="s">
        <v>56</v>
      </c>
      <c r="C359" t="s">
        <v>51</v>
      </c>
      <c r="D359" t="s">
        <v>52</v>
      </c>
      <c r="F359" s="22">
        <v>0</v>
      </c>
      <c r="G359" s="22">
        <f t="shared" si="99"/>
        <v>1</v>
      </c>
      <c r="H359" s="26">
        <f t="shared" si="100"/>
        <v>0</v>
      </c>
      <c r="I359" s="38">
        <f t="shared" si="101"/>
        <v>1</v>
      </c>
      <c r="J359">
        <f t="shared" si="80"/>
        <v>0</v>
      </c>
      <c r="K359">
        <f t="shared" si="102"/>
        <v>3</v>
      </c>
      <c r="L359">
        <f t="shared" si="103"/>
        <v>0</v>
      </c>
      <c r="M359" s="31">
        <f t="shared" si="81"/>
        <v>1.4722606090315995</v>
      </c>
      <c r="N359" s="31">
        <f t="shared" si="82"/>
        <v>1.4858178215220907</v>
      </c>
      <c r="O359" s="31">
        <f t="shared" si="83"/>
        <v>-9.7554975037841565E-2</v>
      </c>
      <c r="P359" s="31">
        <f t="shared" si="84"/>
        <v>2.0308335729706579</v>
      </c>
      <c r="Q359" s="31">
        <f t="shared" si="85"/>
        <v>9.1504409622295071E-3</v>
      </c>
      <c r="R359" s="31">
        <f t="shared" si="86"/>
        <v>0.62720813656612895</v>
      </c>
      <c r="T359" s="31">
        <f t="shared" si="87"/>
        <v>0.75185837438571457</v>
      </c>
      <c r="U359" s="31">
        <f t="shared" si="88"/>
        <v>0.75109958800750543</v>
      </c>
      <c r="V359" s="31">
        <f t="shared" si="89"/>
        <v>-0.32233466417829371</v>
      </c>
      <c r="W359" s="31">
        <f t="shared" si="90"/>
        <v>1.103230868892485</v>
      </c>
      <c r="X359" s="31">
        <f t="shared" si="91"/>
        <v>0.32716514203883856</v>
      </c>
      <c r="Y359" s="31">
        <f t="shared" si="92"/>
        <v>7.826200052430024E-2</v>
      </c>
      <c r="AA359" s="31">
        <f t="shared" si="93"/>
        <v>-0.44469402451837159</v>
      </c>
      <c r="AB359" s="31">
        <f t="shared" si="94"/>
        <v>-0.4430442914892212</v>
      </c>
      <c r="AC359" s="31">
        <f t="shared" si="95"/>
        <v>-0.75134780876286622</v>
      </c>
      <c r="AD359" s="31">
        <f t="shared" si="96"/>
        <v>-0.37424351734221661</v>
      </c>
      <c r="AE359" s="31">
        <f t="shared" si="97"/>
        <v>-0.54958090795333137</v>
      </c>
      <c r="AF359" s="31">
        <f t="shared" si="98"/>
        <v>-0.6068260685468635</v>
      </c>
      <c r="AG359" s="31"/>
      <c r="AH359">
        <v>-0.8233850951632643</v>
      </c>
      <c r="AJ359">
        <v>-0.35547328181879212</v>
      </c>
      <c r="AK359">
        <v>-2</v>
      </c>
      <c r="AL359">
        <v>-3.6788894124713409</v>
      </c>
      <c r="AM359">
        <v>-2</v>
      </c>
      <c r="AN359">
        <v>0.21144934507660201</v>
      </c>
      <c r="AO359">
        <v>4</v>
      </c>
      <c r="AP359">
        <v>0</v>
      </c>
      <c r="AQ359">
        <v>4</v>
      </c>
      <c r="AS359">
        <v>-0.35547328181879212</v>
      </c>
      <c r="AT359">
        <v>-2</v>
      </c>
      <c r="AU359">
        <v>-3.6788894124713409</v>
      </c>
      <c r="AV359">
        <v>-2</v>
      </c>
      <c r="AW359">
        <v>-4.3339957461340159E-2</v>
      </c>
      <c r="AX359">
        <v>-8.5248884735999897E-2</v>
      </c>
      <c r="AY359">
        <v>-3.912155567224167</v>
      </c>
      <c r="AZ359">
        <v>-8.5248884735999897E-2</v>
      </c>
      <c r="BB359">
        <f t="shared" si="104"/>
        <v>-8.5248884735999897E-2</v>
      </c>
    </row>
    <row r="360" spans="1:54" x14ac:dyDescent="0.3">
      <c r="A360">
        <v>22</v>
      </c>
      <c r="B360" t="s">
        <v>57</v>
      </c>
      <c r="C360" t="s">
        <v>51</v>
      </c>
      <c r="D360" t="s">
        <v>52</v>
      </c>
      <c r="F360" s="22">
        <v>0</v>
      </c>
      <c r="G360" s="22">
        <f t="shared" si="99"/>
        <v>0</v>
      </c>
      <c r="H360" s="26">
        <f t="shared" si="100"/>
        <v>0</v>
      </c>
      <c r="I360" s="38">
        <f t="shared" si="101"/>
        <v>1</v>
      </c>
      <c r="J360">
        <f t="shared" si="80"/>
        <v>0</v>
      </c>
      <c r="K360">
        <f t="shared" si="102"/>
        <v>3</v>
      </c>
      <c r="L360">
        <f t="shared" si="103"/>
        <v>0</v>
      </c>
      <c r="M360" s="31">
        <f t="shared" si="81"/>
        <v>-6.7768877992426785E-2</v>
      </c>
      <c r="N360" s="31">
        <f t="shared" si="82"/>
        <v>-6.3966554101531126E-2</v>
      </c>
      <c r="O360" s="31">
        <f t="shared" si="83"/>
        <v>-0.57121454932425575</v>
      </c>
      <c r="P360" s="31">
        <f t="shared" si="84"/>
        <v>-0.65836021500036435</v>
      </c>
      <c r="Q360" s="31">
        <f t="shared" si="85"/>
        <v>7.4273868313326002E-3</v>
      </c>
      <c r="R360" s="31">
        <f t="shared" si="86"/>
        <v>-0.57153215802159507</v>
      </c>
      <c r="T360" s="31">
        <f t="shared" si="87"/>
        <v>-0.20308328344931489</v>
      </c>
      <c r="U360" s="31">
        <f t="shared" si="88"/>
        <v>-0.20333910977330596</v>
      </c>
      <c r="V360" s="31">
        <f t="shared" si="89"/>
        <v>-0.483834504858079</v>
      </c>
      <c r="W360" s="31">
        <f t="shared" si="90"/>
        <v>-0.50290699021909291</v>
      </c>
      <c r="X360" s="31">
        <f t="shared" si="91"/>
        <v>0.31874256898892322</v>
      </c>
      <c r="Y360" s="31">
        <f t="shared" si="92"/>
        <v>-0.45583073282497089</v>
      </c>
      <c r="AA360" s="31">
        <f t="shared" si="93"/>
        <v>-0.66880028192139207</v>
      </c>
      <c r="AB360" s="31">
        <f t="shared" si="94"/>
        <v>-0.66862605181398471</v>
      </c>
      <c r="AC360" s="31">
        <f t="shared" si="95"/>
        <v>-0.77839619766571511</v>
      </c>
      <c r="AD360" s="31">
        <f t="shared" si="96"/>
        <v>-0.73731843520854112</v>
      </c>
      <c r="AE360" s="31">
        <f t="shared" si="97"/>
        <v>-0.55099849364858544</v>
      </c>
      <c r="AF360" s="31">
        <f t="shared" si="98"/>
        <v>-0.7835156722750185</v>
      </c>
      <c r="AG360" s="31"/>
      <c r="AH360">
        <v>0.13009514371501171</v>
      </c>
      <c r="AJ360">
        <v>-1.9053088433222679E-2</v>
      </c>
      <c r="AK360">
        <v>0</v>
      </c>
      <c r="AL360">
        <v>-1.5497357314582441</v>
      </c>
      <c r="AM360">
        <v>0</v>
      </c>
      <c r="AN360">
        <v>-0.21144934507660201</v>
      </c>
      <c r="AO360">
        <v>-4</v>
      </c>
      <c r="AP360">
        <v>0</v>
      </c>
      <c r="AQ360">
        <v>-4</v>
      </c>
      <c r="AS360">
        <v>-1.9053088433222679E-2</v>
      </c>
      <c r="AT360">
        <v>0</v>
      </c>
      <c r="AU360">
        <v>-1.5497357314582441</v>
      </c>
      <c r="AV360">
        <v>0</v>
      </c>
      <c r="AW360">
        <v>-2.0011064955579722E-2</v>
      </c>
      <c r="AX360">
        <v>-3.4914852864000097E-2</v>
      </c>
      <c r="AY360">
        <v>5.0251240962267252</v>
      </c>
      <c r="AZ360">
        <v>-3.4914852864000097E-2</v>
      </c>
      <c r="BB360">
        <f t="shared" si="104"/>
        <v>-3.4914852864000097E-2</v>
      </c>
    </row>
    <row r="361" spans="1:54" x14ac:dyDescent="0.3">
      <c r="A361">
        <v>22</v>
      </c>
      <c r="B361" t="s">
        <v>58</v>
      </c>
      <c r="C361" t="s">
        <v>51</v>
      </c>
      <c r="D361" t="s">
        <v>52</v>
      </c>
      <c r="F361" s="22">
        <v>0</v>
      </c>
      <c r="G361" s="22">
        <f t="shared" si="99"/>
        <v>0</v>
      </c>
      <c r="H361" s="26">
        <f t="shared" si="100"/>
        <v>1</v>
      </c>
      <c r="I361" s="38">
        <f t="shared" si="101"/>
        <v>0</v>
      </c>
      <c r="J361">
        <f t="shared" si="80"/>
        <v>1</v>
      </c>
      <c r="K361">
        <f t="shared" si="102"/>
        <v>3</v>
      </c>
      <c r="L361">
        <f t="shared" si="103"/>
        <v>3</v>
      </c>
      <c r="M361" s="31">
        <f t="shared" si="81"/>
        <v>-0.11131317977097742</v>
      </c>
      <c r="N361" s="31">
        <f t="shared" si="82"/>
        <v>-0.11196010039014201</v>
      </c>
      <c r="O361" s="31">
        <f t="shared" si="83"/>
        <v>-0.13894226226100098</v>
      </c>
      <c r="P361" s="31">
        <f t="shared" si="84"/>
        <v>-0.22808952884140857</v>
      </c>
      <c r="Q361" s="31">
        <f t="shared" si="85"/>
        <v>-0.2394311802026311</v>
      </c>
      <c r="R361" s="31">
        <f t="shared" si="86"/>
        <v>-0.74750697496610108</v>
      </c>
      <c r="T361" s="31">
        <f t="shared" si="87"/>
        <v>0.24016825514628734</v>
      </c>
      <c r="U361" s="31">
        <f t="shared" si="88"/>
        <v>0.24122043946716643</v>
      </c>
      <c r="V361" s="31">
        <f t="shared" si="89"/>
        <v>0.14437988243267294</v>
      </c>
      <c r="W361" s="31">
        <f t="shared" si="90"/>
        <v>1.525820555660603</v>
      </c>
      <c r="X361" s="31">
        <f t="shared" si="91"/>
        <v>-8.1330752763657171E-2</v>
      </c>
      <c r="Y361" s="31">
        <f t="shared" si="92"/>
        <v>-0.42926059165158148</v>
      </c>
      <c r="AA361" s="31">
        <f t="shared" si="93"/>
        <v>-0.37170945730194882</v>
      </c>
      <c r="AB361" s="31">
        <f t="shared" si="94"/>
        <v>-0.37014664475965492</v>
      </c>
      <c r="AC361" s="31">
        <f t="shared" si="95"/>
        <v>-0.44021531018356397</v>
      </c>
      <c r="AD361" s="31">
        <f t="shared" si="96"/>
        <v>0.88368220268359166</v>
      </c>
      <c r="AE361" s="31">
        <f t="shared" si="97"/>
        <v>-0.61722006521017803</v>
      </c>
      <c r="AF361" s="31">
        <f t="shared" si="98"/>
        <v>-0.59829864463536753</v>
      </c>
      <c r="AG361" s="31"/>
      <c r="AH361">
        <v>4.8874429744694317E-2</v>
      </c>
      <c r="AJ361">
        <v>0.72877098210425517</v>
      </c>
      <c r="AK361">
        <v>4</v>
      </c>
      <c r="AL361">
        <v>-1.5497357314582441</v>
      </c>
      <c r="AM361">
        <v>4</v>
      </c>
      <c r="AN361">
        <v>-0.56278835710997899</v>
      </c>
      <c r="AO361">
        <v>-12</v>
      </c>
      <c r="AP361">
        <v>0</v>
      </c>
      <c r="AQ361">
        <v>-12</v>
      </c>
      <c r="AS361">
        <v>0.72877098210425517</v>
      </c>
      <c r="AT361">
        <v>4</v>
      </c>
      <c r="AU361">
        <v>-1.5497357314582441</v>
      </c>
      <c r="AV361">
        <v>4</v>
      </c>
      <c r="AW361">
        <v>9.701407295957884E-2</v>
      </c>
      <c r="AX361">
        <v>0.1343779946496001</v>
      </c>
      <c r="AY361">
        <v>-6.1649991322364626</v>
      </c>
      <c r="AZ361">
        <v>0.1343779946496001</v>
      </c>
      <c r="BB361">
        <f t="shared" si="104"/>
        <v>0.1343779946496001</v>
      </c>
    </row>
    <row r="362" spans="1:54" x14ac:dyDescent="0.3">
      <c r="A362">
        <v>22</v>
      </c>
      <c r="B362" t="s">
        <v>59</v>
      </c>
      <c r="C362" t="s">
        <v>51</v>
      </c>
      <c r="D362" t="s">
        <v>52</v>
      </c>
      <c r="F362" s="22">
        <v>0</v>
      </c>
      <c r="G362" s="22">
        <f t="shared" si="99"/>
        <v>1</v>
      </c>
      <c r="H362" s="26">
        <f t="shared" si="100"/>
        <v>0</v>
      </c>
      <c r="I362" s="38">
        <f t="shared" si="101"/>
        <v>1</v>
      </c>
      <c r="J362">
        <f t="shared" si="80"/>
        <v>0</v>
      </c>
      <c r="K362">
        <f t="shared" si="102"/>
        <v>3</v>
      </c>
      <c r="L362">
        <f t="shared" si="103"/>
        <v>0</v>
      </c>
      <c r="M362" s="31">
        <f t="shared" si="81"/>
        <v>1.0082811032828069E-2</v>
      </c>
      <c r="N362" s="31">
        <f t="shared" si="82"/>
        <v>1.1817171258354816E-2</v>
      </c>
      <c r="O362" s="31">
        <f t="shared" si="83"/>
        <v>-0.75999699575322543</v>
      </c>
      <c r="P362" s="31">
        <f t="shared" si="84"/>
        <v>-0.55294600898470891</v>
      </c>
      <c r="Q362" s="31">
        <f t="shared" si="85"/>
        <v>-0.23541248000429932</v>
      </c>
      <c r="R362" s="31">
        <f t="shared" si="86"/>
        <v>-0.37413502177642055</v>
      </c>
      <c r="T362" s="31">
        <f t="shared" si="87"/>
        <v>-2.7030667990122752E-2</v>
      </c>
      <c r="U362" s="31">
        <f t="shared" si="88"/>
        <v>-2.673119349533095E-2</v>
      </c>
      <c r="V362" s="31">
        <f t="shared" si="89"/>
        <v>-0.40964800358058967</v>
      </c>
      <c r="W362" s="31">
        <f t="shared" si="90"/>
        <v>-0.42893256641714173</v>
      </c>
      <c r="X362" s="31">
        <f t="shared" si="91"/>
        <v>-6.6545446383777893E-2</v>
      </c>
      <c r="Y362" s="31">
        <f t="shared" si="92"/>
        <v>-0.306213056053801</v>
      </c>
      <c r="AA362" s="31">
        <f t="shared" si="93"/>
        <v>-0.67722049127683348</v>
      </c>
      <c r="AB362" s="31">
        <f t="shared" si="94"/>
        <v>-0.6790360994614113</v>
      </c>
      <c r="AC362" s="31">
        <f t="shared" si="95"/>
        <v>-0.78092901968613893</v>
      </c>
      <c r="AD362" s="31">
        <f t="shared" si="96"/>
        <v>-0.80604995983478012</v>
      </c>
      <c r="AE362" s="31">
        <f t="shared" si="97"/>
        <v>-0.61619109706584052</v>
      </c>
      <c r="AF362" s="31">
        <f t="shared" si="98"/>
        <v>-0.74049269444740007</v>
      </c>
      <c r="AG362" s="31"/>
      <c r="AH362">
        <v>0.64441552170355765</v>
      </c>
      <c r="AJ362">
        <v>-0.35424461185224032</v>
      </c>
      <c r="AK362">
        <v>-2</v>
      </c>
      <c r="AL362">
        <v>-3.6788894124713409</v>
      </c>
      <c r="AM362">
        <v>-2</v>
      </c>
      <c r="AN362">
        <v>0.56278835710997899</v>
      </c>
      <c r="AO362">
        <v>12</v>
      </c>
      <c r="AP362">
        <v>0</v>
      </c>
      <c r="AQ362">
        <v>12</v>
      </c>
      <c r="AS362">
        <v>-0.35424461185224032</v>
      </c>
      <c r="AT362">
        <v>-2</v>
      </c>
      <c r="AU362">
        <v>-3.6788894124713409</v>
      </c>
      <c r="AV362">
        <v>-2</v>
      </c>
      <c r="AW362">
        <v>-3.3663050542658883E-2</v>
      </c>
      <c r="AX362">
        <v>-1.42142570495999E-2</v>
      </c>
      <c r="AY362">
        <v>5.0520306032339057</v>
      </c>
      <c r="AZ362">
        <v>-1.42142570495999E-2</v>
      </c>
      <c r="BB362">
        <f t="shared" si="104"/>
        <v>-1.42142570495999E-2</v>
      </c>
    </row>
    <row r="363" spans="1:54" x14ac:dyDescent="0.3">
      <c r="A363">
        <v>23</v>
      </c>
      <c r="B363" t="s">
        <v>60</v>
      </c>
      <c r="C363" t="s">
        <v>61</v>
      </c>
      <c r="D363" t="s">
        <v>62</v>
      </c>
      <c r="F363" s="22">
        <v>0</v>
      </c>
      <c r="G363" s="22">
        <f t="shared" si="99"/>
        <v>0</v>
      </c>
      <c r="H363" s="26">
        <f t="shared" si="100"/>
        <v>0</v>
      </c>
      <c r="I363" s="38">
        <f t="shared" si="101"/>
        <v>1</v>
      </c>
      <c r="J363">
        <f t="shared" si="80"/>
        <v>0</v>
      </c>
      <c r="K363">
        <f t="shared" si="102"/>
        <v>4</v>
      </c>
      <c r="L363">
        <f t="shared" si="103"/>
        <v>0</v>
      </c>
      <c r="M363" s="31">
        <f t="shared" si="81"/>
        <v>0.13483650483798182</v>
      </c>
      <c r="N363" s="31">
        <f t="shared" si="82"/>
        <v>0.14098023754493391</v>
      </c>
      <c r="O363" s="31">
        <f t="shared" si="83"/>
        <v>-0.4249090482507818</v>
      </c>
      <c r="P363" s="31">
        <f t="shared" si="84"/>
        <v>8.0431205669222609E-5</v>
      </c>
      <c r="Q363" s="31">
        <f t="shared" si="85"/>
        <v>-1.8562288056726012E-2</v>
      </c>
      <c r="R363" s="31">
        <f t="shared" si="86"/>
        <v>-0.45586629819305191</v>
      </c>
      <c r="T363" s="31">
        <f t="shared" si="87"/>
        <v>7.8714434838087557E-3</v>
      </c>
      <c r="U363" s="31">
        <f t="shared" si="88"/>
        <v>5.6722236340384655E-3</v>
      </c>
      <c r="V363" s="31">
        <f t="shared" si="89"/>
        <v>-0.39823351001180068</v>
      </c>
      <c r="W363" s="31">
        <f t="shared" si="90"/>
        <v>7.069637378171674E-2</v>
      </c>
      <c r="X363" s="31">
        <f t="shared" si="91"/>
        <v>0.2781886599954273</v>
      </c>
      <c r="Y363" s="31">
        <f t="shared" si="92"/>
        <v>-0.20777125993938783</v>
      </c>
      <c r="AA363" s="31">
        <f t="shared" si="93"/>
        <v>-0.69677250100425725</v>
      </c>
      <c r="AB363" s="31">
        <f t="shared" si="94"/>
        <v>-0.6964541453152413</v>
      </c>
      <c r="AC363" s="31">
        <f t="shared" si="95"/>
        <v>-0.78190397289546565</v>
      </c>
      <c r="AD363" s="31">
        <f t="shared" si="96"/>
        <v>-0.65505855430217486</v>
      </c>
      <c r="AE363" s="31">
        <f t="shared" si="97"/>
        <v>-0.56664515888378542</v>
      </c>
      <c r="AF363" s="31">
        <f t="shared" si="98"/>
        <v>-0.5882643665170546</v>
      </c>
      <c r="AG363" s="31"/>
      <c r="AH363">
        <v>-0.50631824580601281</v>
      </c>
      <c r="AJ363">
        <v>7.1378034277546409E-2</v>
      </c>
      <c r="AK363">
        <v>-0.33333333333333331</v>
      </c>
      <c r="AL363">
        <v>-1.649427045270242</v>
      </c>
      <c r="AM363">
        <v>-0.33333333333333331</v>
      </c>
      <c r="AN363">
        <v>-0.20792148944328409</v>
      </c>
      <c r="AO363">
        <v>-2</v>
      </c>
      <c r="AP363">
        <v>0</v>
      </c>
      <c r="AQ363">
        <v>-2</v>
      </c>
      <c r="AS363">
        <v>7.1378034277546409E-2</v>
      </c>
      <c r="AT363">
        <v>-0.33333333333333331</v>
      </c>
      <c r="AU363">
        <v>-1.649427045270242</v>
      </c>
      <c r="AV363">
        <v>-0.33333333333333331</v>
      </c>
      <c r="AW363">
        <v>-0.34357875854241487</v>
      </c>
      <c r="AX363">
        <v>-0.38741759999999997</v>
      </c>
      <c r="AY363">
        <v>-0.81616743129914071</v>
      </c>
      <c r="AZ363">
        <v>-0.38741759999999997</v>
      </c>
      <c r="BB363">
        <f t="shared" si="104"/>
        <v>-0.38741759999999997</v>
      </c>
    </row>
    <row r="364" spans="1:54" x14ac:dyDescent="0.3">
      <c r="A364">
        <v>23</v>
      </c>
      <c r="B364" t="s">
        <v>63</v>
      </c>
      <c r="C364" t="s">
        <v>61</v>
      </c>
      <c r="D364" t="s">
        <v>62</v>
      </c>
      <c r="F364" s="22">
        <v>0</v>
      </c>
      <c r="G364" s="22">
        <f t="shared" si="99"/>
        <v>1</v>
      </c>
      <c r="H364" s="26">
        <f t="shared" si="100"/>
        <v>0</v>
      </c>
      <c r="I364" s="38">
        <f t="shared" si="101"/>
        <v>1</v>
      </c>
      <c r="J364">
        <f t="shared" si="80"/>
        <v>0</v>
      </c>
      <c r="K364">
        <f t="shared" si="102"/>
        <v>4</v>
      </c>
      <c r="L364">
        <f t="shared" si="103"/>
        <v>0</v>
      </c>
      <c r="M364" s="31">
        <f t="shared" si="81"/>
        <v>1.3654414311133403</v>
      </c>
      <c r="N364" s="31">
        <f t="shared" si="82"/>
        <v>1.374624594142382</v>
      </c>
      <c r="O364" s="31">
        <f t="shared" si="83"/>
        <v>0.52634548769002598</v>
      </c>
      <c r="P364" s="31">
        <f t="shared" si="84"/>
        <v>9.2383283285020799</v>
      </c>
      <c r="Q364" s="31">
        <f t="shared" si="85"/>
        <v>-2.1011931632710239E-2</v>
      </c>
      <c r="R364" s="31">
        <f t="shared" si="86"/>
        <v>0.72370711340540539</v>
      </c>
      <c r="T364" s="31">
        <f t="shared" si="87"/>
        <v>0.6212731607271923</v>
      </c>
      <c r="U364" s="31">
        <f t="shared" si="88"/>
        <v>0.60659056256486499</v>
      </c>
      <c r="V364" s="31">
        <f t="shared" si="89"/>
        <v>0.11334835494106715</v>
      </c>
      <c r="W364" s="31">
        <f t="shared" si="90"/>
        <v>6.9930357649858896</v>
      </c>
      <c r="X364" s="31">
        <f t="shared" si="91"/>
        <v>0.25704114499334402</v>
      </c>
      <c r="Y364" s="31">
        <f t="shared" si="92"/>
        <v>1.1799430104219346</v>
      </c>
      <c r="AA364" s="31">
        <f t="shared" si="93"/>
        <v>-0.46288876174517285</v>
      </c>
      <c r="AB364" s="31">
        <f t="shared" si="94"/>
        <v>-0.46526638323868319</v>
      </c>
      <c r="AC364" s="31">
        <f t="shared" si="95"/>
        <v>-0.58905647664454019</v>
      </c>
      <c r="AD364" s="31">
        <f t="shared" si="96"/>
        <v>1.7555424822712649</v>
      </c>
      <c r="AE364" s="31">
        <f t="shared" si="97"/>
        <v>-0.57588009477836322</v>
      </c>
      <c r="AF364" s="31">
        <f t="shared" si="98"/>
        <v>0.13190087317532909</v>
      </c>
      <c r="AG364" s="31"/>
      <c r="AH364">
        <v>-2.1535540925078291</v>
      </c>
      <c r="AJ364">
        <v>7.1378034277546409E-2</v>
      </c>
      <c r="AK364">
        <v>-0.33333333333333331</v>
      </c>
      <c r="AL364">
        <v>-1.649427045270242</v>
      </c>
      <c r="AM364">
        <v>-0.33333333333333331</v>
      </c>
      <c r="AN364">
        <v>-0.20792148944328409</v>
      </c>
      <c r="AO364">
        <v>-2</v>
      </c>
      <c r="AP364">
        <v>0</v>
      </c>
      <c r="AQ364">
        <v>-2</v>
      </c>
      <c r="AS364">
        <v>7.1378034277546409E-2</v>
      </c>
      <c r="AT364">
        <v>-0.33333333333333331</v>
      </c>
      <c r="AU364">
        <v>-1.649427045270242</v>
      </c>
      <c r="AV364">
        <v>-0.33333333333333331</v>
      </c>
      <c r="AW364">
        <v>-0.29311748439858798</v>
      </c>
      <c r="AX364">
        <v>-0.37175039999999998</v>
      </c>
      <c r="AY364">
        <v>-0.29263171205693722</v>
      </c>
      <c r="AZ364">
        <v>-0.37175039999999998</v>
      </c>
      <c r="BB364">
        <f t="shared" si="104"/>
        <v>-0.37175039999999998</v>
      </c>
    </row>
    <row r="365" spans="1:54" x14ac:dyDescent="0.3">
      <c r="A365">
        <v>23</v>
      </c>
      <c r="B365" t="s">
        <v>64</v>
      </c>
      <c r="C365" t="s">
        <v>61</v>
      </c>
      <c r="D365" t="s">
        <v>62</v>
      </c>
      <c r="F365" s="22">
        <v>0</v>
      </c>
      <c r="G365" s="22">
        <f t="shared" si="99"/>
        <v>1</v>
      </c>
      <c r="H365" s="26">
        <f t="shared" si="100"/>
        <v>0</v>
      </c>
      <c r="I365" s="38">
        <f t="shared" si="101"/>
        <v>0</v>
      </c>
      <c r="J365">
        <f t="shared" si="80"/>
        <v>1</v>
      </c>
      <c r="K365">
        <f t="shared" si="102"/>
        <v>4</v>
      </c>
      <c r="L365">
        <f t="shared" si="103"/>
        <v>0</v>
      </c>
      <c r="M365" s="31">
        <f t="shared" si="81"/>
        <v>-0.1174902162593093</v>
      </c>
      <c r="N365" s="31">
        <f t="shared" si="82"/>
        <v>-0.11470651977522661</v>
      </c>
      <c r="O365" s="31">
        <f t="shared" si="83"/>
        <v>-0.64418558861016606</v>
      </c>
      <c r="P365" s="31">
        <f t="shared" si="84"/>
        <v>-0.57724149215440701</v>
      </c>
      <c r="Q365" s="31">
        <f t="shared" si="85"/>
        <v>-0.15970748737787402</v>
      </c>
      <c r="R365" s="31">
        <f t="shared" si="86"/>
        <v>-0.69883140913301278</v>
      </c>
      <c r="T365" s="31">
        <f t="shared" si="87"/>
        <v>-0.12591526925812599</v>
      </c>
      <c r="U365" s="31">
        <f t="shared" si="88"/>
        <v>-0.12608733345997633</v>
      </c>
      <c r="V365" s="31">
        <f t="shared" si="89"/>
        <v>-0.55551615142148403</v>
      </c>
      <c r="W365" s="31">
        <f t="shared" si="90"/>
        <v>-0.39137822188806021</v>
      </c>
      <c r="X365" s="31">
        <f t="shared" si="91"/>
        <v>3.1950001020288974E-3</v>
      </c>
      <c r="Y365" s="31">
        <f t="shared" si="92"/>
        <v>-0.45654940846739311</v>
      </c>
      <c r="AA365" s="31">
        <f t="shared" si="93"/>
        <v>-0.70869514714601411</v>
      </c>
      <c r="AB365" s="31">
        <f t="shared" si="94"/>
        <v>-0.7079063023000981</v>
      </c>
      <c r="AC365" s="31">
        <f t="shared" si="95"/>
        <v>-0.83981822526215655</v>
      </c>
      <c r="AD365" s="31">
        <f t="shared" si="96"/>
        <v>-0.76708000600167769</v>
      </c>
      <c r="AE365" s="31">
        <f t="shared" si="97"/>
        <v>-0.66461762323775819</v>
      </c>
      <c r="AF365" s="31">
        <f t="shared" si="98"/>
        <v>-0.75090258817042121</v>
      </c>
      <c r="AG365" s="31"/>
      <c r="AH365">
        <v>0.64214979136517925</v>
      </c>
      <c r="AJ365">
        <v>7.9524432814810586E-2</v>
      </c>
      <c r="AK365">
        <v>1</v>
      </c>
      <c r="AL365">
        <v>-1.649427045270242</v>
      </c>
      <c r="AM365">
        <v>1</v>
      </c>
      <c r="AN365">
        <v>0.20792148944328409</v>
      </c>
      <c r="AO365">
        <v>2</v>
      </c>
      <c r="AP365">
        <v>0</v>
      </c>
      <c r="AQ365">
        <v>2</v>
      </c>
      <c r="AS365">
        <v>7.9524432814810586E-2</v>
      </c>
      <c r="AT365">
        <v>1</v>
      </c>
      <c r="AU365">
        <v>-1.649427045270242</v>
      </c>
      <c r="AV365">
        <v>1</v>
      </c>
      <c r="AW365">
        <v>0.2736000607472544</v>
      </c>
      <c r="AX365">
        <v>0.36</v>
      </c>
      <c r="AY365">
        <v>9.0138441674352074E-2</v>
      </c>
      <c r="AZ365">
        <v>0.36</v>
      </c>
      <c r="BB365">
        <f t="shared" si="104"/>
        <v>0.36</v>
      </c>
    </row>
    <row r="366" spans="1:54" x14ac:dyDescent="0.3">
      <c r="A366">
        <v>23</v>
      </c>
      <c r="B366" t="s">
        <v>65</v>
      </c>
      <c r="C366" t="s">
        <v>61</v>
      </c>
      <c r="D366" t="s">
        <v>62</v>
      </c>
      <c r="F366" s="22">
        <v>0</v>
      </c>
      <c r="G366" s="22">
        <f t="shared" si="99"/>
        <v>0</v>
      </c>
      <c r="H366" s="26">
        <f t="shared" si="100"/>
        <v>0</v>
      </c>
      <c r="I366" s="38">
        <f t="shared" si="101"/>
        <v>0</v>
      </c>
      <c r="J366">
        <f t="shared" si="80"/>
        <v>1</v>
      </c>
      <c r="K366">
        <f t="shared" si="102"/>
        <v>4</v>
      </c>
      <c r="L366">
        <f t="shared" si="103"/>
        <v>0</v>
      </c>
      <c r="M366" s="31">
        <f t="shared" si="81"/>
        <v>0.31338105907778174</v>
      </c>
      <c r="N366" s="31">
        <f t="shared" si="82"/>
        <v>0.31511236364196088</v>
      </c>
      <c r="O366" s="31">
        <f t="shared" si="83"/>
        <v>0.40702653677619971</v>
      </c>
      <c r="P366" s="31">
        <f t="shared" si="84"/>
        <v>0.49974509082335655</v>
      </c>
      <c r="Q366" s="31">
        <f t="shared" si="85"/>
        <v>-0.16064299745068181</v>
      </c>
      <c r="R366" s="31">
        <f t="shared" si="86"/>
        <v>2.7346074887812954</v>
      </c>
      <c r="T366" s="31">
        <f t="shared" si="87"/>
        <v>0.32790636347125202</v>
      </c>
      <c r="U366" s="31">
        <f t="shared" si="88"/>
        <v>0.32515735300998383</v>
      </c>
      <c r="V366" s="31">
        <f t="shared" si="89"/>
        <v>0.12574769615278819</v>
      </c>
      <c r="W366" s="31">
        <f t="shared" si="90"/>
        <v>0.33160543168308831</v>
      </c>
      <c r="X366" s="31">
        <f t="shared" si="91"/>
        <v>9.4657085076074506E-3</v>
      </c>
      <c r="Y366" s="31">
        <f t="shared" si="92"/>
        <v>4.1017941412441168</v>
      </c>
      <c r="AA366" s="31">
        <f t="shared" si="93"/>
        <v>-0.50758202071358449</v>
      </c>
      <c r="AB366" s="31">
        <f t="shared" si="94"/>
        <v>-0.50764027956582491</v>
      </c>
      <c r="AC366" s="31">
        <f t="shared" si="95"/>
        <v>-0.53702627732740627</v>
      </c>
      <c r="AD366" s="31">
        <f t="shared" si="96"/>
        <v>-0.42725304767521088</v>
      </c>
      <c r="AE366" s="31">
        <f t="shared" si="97"/>
        <v>-0.66338594632182268</v>
      </c>
      <c r="AF366" s="31">
        <f t="shared" si="98"/>
        <v>1.6936856463401193</v>
      </c>
      <c r="AG366" s="31"/>
      <c r="AH366">
        <v>0.38648841911884341</v>
      </c>
      <c r="AJ366">
        <v>7.9524432814810586E-2</v>
      </c>
      <c r="AK366">
        <v>1</v>
      </c>
      <c r="AL366">
        <v>-1.649427045270242</v>
      </c>
      <c r="AM366">
        <v>1</v>
      </c>
      <c r="AN366">
        <v>0.20792148944328409</v>
      </c>
      <c r="AO366">
        <v>2</v>
      </c>
      <c r="AP366">
        <v>0</v>
      </c>
      <c r="AQ366">
        <v>2</v>
      </c>
      <c r="AS366">
        <v>7.9524432814810586E-2</v>
      </c>
      <c r="AT366">
        <v>1</v>
      </c>
      <c r="AU366">
        <v>-1.649427045270242</v>
      </c>
      <c r="AV366">
        <v>1</v>
      </c>
      <c r="AW366">
        <v>0.26249453746551032</v>
      </c>
      <c r="AX366">
        <v>0.36</v>
      </c>
      <c r="AY366">
        <v>-2.5081362373743331E-2</v>
      </c>
      <c r="AZ366">
        <v>0.36</v>
      </c>
      <c r="BB366">
        <f t="shared" si="104"/>
        <v>0.36</v>
      </c>
    </row>
    <row r="367" spans="1:54" x14ac:dyDescent="0.3">
      <c r="A367">
        <v>23</v>
      </c>
      <c r="B367" t="s">
        <v>66</v>
      </c>
      <c r="C367" t="s">
        <v>61</v>
      </c>
      <c r="D367" t="s">
        <v>62</v>
      </c>
      <c r="F367" s="22">
        <v>0</v>
      </c>
      <c r="G367" s="22">
        <f t="shared" si="99"/>
        <v>1</v>
      </c>
      <c r="H367" s="26">
        <f t="shared" si="100"/>
        <v>1</v>
      </c>
      <c r="I367" s="38">
        <f t="shared" si="101"/>
        <v>0</v>
      </c>
      <c r="J367">
        <f t="shared" si="80"/>
        <v>1</v>
      </c>
      <c r="K367">
        <f t="shared" si="102"/>
        <v>4</v>
      </c>
      <c r="L367">
        <f t="shared" si="103"/>
        <v>4</v>
      </c>
      <c r="M367" s="31">
        <f t="shared" si="81"/>
        <v>-0.23034673159426897</v>
      </c>
      <c r="N367" s="31">
        <f t="shared" si="82"/>
        <v>-0.22658349575340744</v>
      </c>
      <c r="O367" s="31">
        <f t="shared" si="83"/>
        <v>-0.25380265006629421</v>
      </c>
      <c r="P367" s="31">
        <f t="shared" si="84"/>
        <v>-0.24758245585529673</v>
      </c>
      <c r="Q367" s="31">
        <f t="shared" si="85"/>
        <v>-0.1046232495997869</v>
      </c>
      <c r="R367" s="31">
        <f t="shared" si="86"/>
        <v>-0.67756707478438105</v>
      </c>
      <c r="T367" s="31">
        <f t="shared" si="87"/>
        <v>-0.19029141750655662</v>
      </c>
      <c r="U367" s="31">
        <f t="shared" si="88"/>
        <v>-0.19168798833562956</v>
      </c>
      <c r="V367" s="31">
        <f t="shared" si="89"/>
        <v>-0.31813182649474608</v>
      </c>
      <c r="W367" s="31">
        <f t="shared" si="90"/>
        <v>-9.0923368020301876E-2</v>
      </c>
      <c r="X367" s="31">
        <f t="shared" si="91"/>
        <v>0.14092454364816476</v>
      </c>
      <c r="Y367" s="31">
        <f t="shared" si="92"/>
        <v>-0.40313394863386887</v>
      </c>
      <c r="AA367" s="31">
        <f t="shared" si="93"/>
        <v>-0.7326292808551903</v>
      </c>
      <c r="AB367" s="31">
        <f t="shared" si="94"/>
        <v>-0.73207446728093295</v>
      </c>
      <c r="AC367" s="31">
        <f t="shared" si="95"/>
        <v>-0.73676233097718036</v>
      </c>
      <c r="AD367" s="31">
        <f t="shared" si="96"/>
        <v>-0.6828905806596931</v>
      </c>
      <c r="AE367" s="31">
        <f t="shared" si="97"/>
        <v>-0.597008126117482</v>
      </c>
      <c r="AF367" s="31">
        <f t="shared" si="98"/>
        <v>-0.71147285299009622</v>
      </c>
      <c r="AG367" s="31"/>
      <c r="AH367">
        <v>0.4762014717610647</v>
      </c>
      <c r="AJ367">
        <v>0.1283970566284735</v>
      </c>
      <c r="AK367">
        <v>1</v>
      </c>
      <c r="AL367">
        <v>-1.649427045270242</v>
      </c>
      <c r="AM367">
        <v>1</v>
      </c>
      <c r="AN367">
        <v>0.20792148944328409</v>
      </c>
      <c r="AO367">
        <v>2</v>
      </c>
      <c r="AP367">
        <v>0</v>
      </c>
      <c r="AQ367">
        <v>2</v>
      </c>
      <c r="AS367">
        <v>0.1283970566284735</v>
      </c>
      <c r="AT367">
        <v>1</v>
      </c>
      <c r="AU367">
        <v>-1.649427045270242</v>
      </c>
      <c r="AV367">
        <v>1</v>
      </c>
      <c r="AW367">
        <v>0.24620366286095591</v>
      </c>
      <c r="AX367">
        <v>0.36</v>
      </c>
      <c r="AY367">
        <v>-0.19409918639599419</v>
      </c>
      <c r="AZ367">
        <v>0.36</v>
      </c>
      <c r="BB367">
        <f t="shared" si="104"/>
        <v>0.36</v>
      </c>
    </row>
    <row r="368" spans="1:54" x14ac:dyDescent="0.3">
      <c r="A368">
        <v>23</v>
      </c>
      <c r="B368" t="s">
        <v>67</v>
      </c>
      <c r="C368" t="s">
        <v>61</v>
      </c>
      <c r="D368" t="s">
        <v>62</v>
      </c>
      <c r="F368" s="22">
        <v>0</v>
      </c>
      <c r="G368" s="22">
        <f t="shared" si="99"/>
        <v>0</v>
      </c>
      <c r="H368" s="26">
        <f t="shared" si="100"/>
        <v>0</v>
      </c>
      <c r="I368" s="38">
        <f t="shared" si="101"/>
        <v>0</v>
      </c>
      <c r="J368">
        <f t="shared" si="80"/>
        <v>1</v>
      </c>
      <c r="K368">
        <f t="shared" si="102"/>
        <v>4</v>
      </c>
      <c r="L368">
        <f t="shared" si="103"/>
        <v>0</v>
      </c>
      <c r="M368" s="31">
        <f t="shared" si="81"/>
        <v>-2.0294238155567603E-2</v>
      </c>
      <c r="N368" s="31">
        <f t="shared" si="82"/>
        <v>-1.8068089827596993E-2</v>
      </c>
      <c r="O368" s="31">
        <f t="shared" si="83"/>
        <v>-0.14539706537470115</v>
      </c>
      <c r="P368" s="31">
        <f t="shared" si="84"/>
        <v>0.12741066237708171</v>
      </c>
      <c r="Q368" s="31">
        <f t="shared" si="85"/>
        <v>-0.10789946350695789</v>
      </c>
      <c r="R368" s="31">
        <f t="shared" si="86"/>
        <v>0.29117680998433115</v>
      </c>
      <c r="T368" s="31">
        <f t="shared" si="87"/>
        <v>0.15023192470046778</v>
      </c>
      <c r="U368" s="31">
        <f t="shared" si="88"/>
        <v>0.14888602774126625</v>
      </c>
      <c r="V368" s="31">
        <f t="shared" si="89"/>
        <v>-3.081353871305605E-2</v>
      </c>
      <c r="W368" s="31">
        <f t="shared" si="90"/>
        <v>0.19881172702476727</v>
      </c>
      <c r="X368" s="31">
        <f t="shared" si="91"/>
        <v>0.14705560428255032</v>
      </c>
      <c r="Y368" s="31">
        <f t="shared" si="92"/>
        <v>0.67558213139103951</v>
      </c>
      <c r="AA368" s="31">
        <f t="shared" si="93"/>
        <v>-0.58175290701128046</v>
      </c>
      <c r="AB368" s="31">
        <f t="shared" si="94"/>
        <v>-0.58287980569117148</v>
      </c>
      <c r="AC368" s="31">
        <f t="shared" si="95"/>
        <v>-0.61079248921844875</v>
      </c>
      <c r="AD368" s="31">
        <f t="shared" si="96"/>
        <v>-0.58646403294350546</v>
      </c>
      <c r="AE368" s="31">
        <f t="shared" si="97"/>
        <v>-0.59606490479266039</v>
      </c>
      <c r="AF368" s="31">
        <f t="shared" si="98"/>
        <v>-0.14350651046940757</v>
      </c>
      <c r="AG368" s="31"/>
      <c r="AH368">
        <v>-0.40079501347905672</v>
      </c>
      <c r="AJ368">
        <v>0.1283970566284735</v>
      </c>
      <c r="AK368">
        <v>1</v>
      </c>
      <c r="AL368">
        <v>-1.649427045270242</v>
      </c>
      <c r="AM368">
        <v>1</v>
      </c>
      <c r="AN368">
        <v>0.20792148944328409</v>
      </c>
      <c r="AO368">
        <v>2</v>
      </c>
      <c r="AP368">
        <v>0</v>
      </c>
      <c r="AQ368">
        <v>2</v>
      </c>
      <c r="AS368">
        <v>0.1283970566284735</v>
      </c>
      <c r="AT368">
        <v>1</v>
      </c>
      <c r="AU368">
        <v>-1.649427045270242</v>
      </c>
      <c r="AV368">
        <v>1</v>
      </c>
      <c r="AW368">
        <v>0.25730918614270021</v>
      </c>
      <c r="AX368">
        <v>0.36</v>
      </c>
      <c r="AY368">
        <v>-7.887938234789868E-2</v>
      </c>
      <c r="AZ368">
        <v>0.36</v>
      </c>
      <c r="BB368">
        <f t="shared" si="104"/>
        <v>0.36</v>
      </c>
    </row>
    <row r="369" spans="1:54" x14ac:dyDescent="0.3">
      <c r="A369">
        <v>23</v>
      </c>
      <c r="B369" t="s">
        <v>68</v>
      </c>
      <c r="C369" t="s">
        <v>61</v>
      </c>
      <c r="D369" t="s">
        <v>62</v>
      </c>
      <c r="F369" s="22">
        <v>0</v>
      </c>
      <c r="G369" s="22">
        <f t="shared" si="99"/>
        <v>0</v>
      </c>
      <c r="H369" s="26">
        <f t="shared" si="100"/>
        <v>0</v>
      </c>
      <c r="I369" s="38">
        <f t="shared" si="101"/>
        <v>1</v>
      </c>
      <c r="J369">
        <f t="shared" si="80"/>
        <v>0</v>
      </c>
      <c r="K369">
        <f t="shared" si="102"/>
        <v>4</v>
      </c>
      <c r="L369">
        <f t="shared" si="103"/>
        <v>0</v>
      </c>
      <c r="M369" s="31">
        <f t="shared" si="81"/>
        <v>-0.38153693974991648</v>
      </c>
      <c r="N369" s="31">
        <f t="shared" si="82"/>
        <v>-0.37969507311443096</v>
      </c>
      <c r="O369" s="31">
        <f t="shared" si="83"/>
        <v>-0.44427076445736935</v>
      </c>
      <c r="P369" s="31">
        <f t="shared" si="84"/>
        <v>-0.45250466346096668</v>
      </c>
      <c r="Q369" s="31">
        <f t="shared" si="85"/>
        <v>-0.21432906907381974</v>
      </c>
      <c r="R369" s="31">
        <f t="shared" si="86"/>
        <v>-0.71801070116102783</v>
      </c>
      <c r="T369" s="31">
        <f t="shared" si="87"/>
        <v>-0.27860372298322716</v>
      </c>
      <c r="U369" s="31">
        <f t="shared" si="88"/>
        <v>-0.28227027028930929</v>
      </c>
      <c r="V369" s="31">
        <f t="shared" si="89"/>
        <v>-0.31899848871931435</v>
      </c>
      <c r="W369" s="31">
        <f t="shared" si="90"/>
        <v>-0.13251179006290392</v>
      </c>
      <c r="X369" s="31">
        <f t="shared" si="91"/>
        <v>-7.4755388293446287E-2</v>
      </c>
      <c r="Y369" s="31">
        <f t="shared" si="92"/>
        <v>-0.55935167481709247</v>
      </c>
      <c r="AA369" s="31">
        <f t="shared" si="93"/>
        <v>-0.77711260566468021</v>
      </c>
      <c r="AB369" s="31">
        <f t="shared" si="94"/>
        <v>-0.77771283897786092</v>
      </c>
      <c r="AC369" s="31">
        <f t="shared" si="95"/>
        <v>-0.72771781502620836</v>
      </c>
      <c r="AD369" s="31">
        <f t="shared" si="96"/>
        <v>-0.70506396488665823</v>
      </c>
      <c r="AE369" s="31">
        <f t="shared" si="97"/>
        <v>-0.68728685886015695</v>
      </c>
      <c r="AF369" s="31">
        <f t="shared" si="98"/>
        <v>-0.78783089843051601</v>
      </c>
      <c r="AG369" s="31"/>
      <c r="AH369">
        <v>0.52062484016622557</v>
      </c>
      <c r="AJ369">
        <v>-0.2792995237208305</v>
      </c>
      <c r="AK369">
        <v>-1.666666666666667</v>
      </c>
      <c r="AL369">
        <v>-1.649427045270242</v>
      </c>
      <c r="AM369">
        <v>-1.666666666666667</v>
      </c>
      <c r="AN369">
        <v>-0.20792148944328409</v>
      </c>
      <c r="AO369">
        <v>-2</v>
      </c>
      <c r="AP369">
        <v>0</v>
      </c>
      <c r="AQ369">
        <v>-2</v>
      </c>
      <c r="AS369">
        <v>-0.2792995237208305</v>
      </c>
      <c r="AT369">
        <v>-1.666666666666667</v>
      </c>
      <c r="AU369">
        <v>-1.649427045270242</v>
      </c>
      <c r="AV369">
        <v>-1.666666666666667</v>
      </c>
      <c r="AW369">
        <v>-0.17622496506579549</v>
      </c>
      <c r="AX369">
        <v>-0.33258239999999989</v>
      </c>
      <c r="AY369">
        <v>0.92012817602078267</v>
      </c>
      <c r="AZ369">
        <v>-0.33258239999999989</v>
      </c>
      <c r="BB369">
        <f t="shared" si="104"/>
        <v>-0.33258239999999989</v>
      </c>
    </row>
    <row r="370" spans="1:54" x14ac:dyDescent="0.3">
      <c r="A370">
        <v>23</v>
      </c>
      <c r="B370" t="s">
        <v>69</v>
      </c>
      <c r="C370" t="s">
        <v>61</v>
      </c>
      <c r="D370" t="s">
        <v>62</v>
      </c>
      <c r="F370" s="22">
        <v>0</v>
      </c>
      <c r="G370" s="22">
        <f t="shared" si="99"/>
        <v>1</v>
      </c>
      <c r="H370" s="26">
        <f t="shared" si="100"/>
        <v>0</v>
      </c>
      <c r="I370" s="38">
        <f t="shared" si="101"/>
        <v>1</v>
      </c>
      <c r="J370">
        <f t="shared" si="80"/>
        <v>0</v>
      </c>
      <c r="K370">
        <f t="shared" si="102"/>
        <v>4</v>
      </c>
      <c r="L370">
        <f t="shared" si="103"/>
        <v>0</v>
      </c>
      <c r="M370" s="31">
        <f t="shared" si="81"/>
        <v>-0.53526767311571277</v>
      </c>
      <c r="N370" s="31">
        <f t="shared" si="82"/>
        <v>-0.53498677315671872</v>
      </c>
      <c r="O370" s="31">
        <f t="shared" si="83"/>
        <v>3.6073449105775132E-2</v>
      </c>
      <c r="P370" s="31">
        <f t="shared" si="84"/>
        <v>0.14403928040568242</v>
      </c>
      <c r="Q370" s="31">
        <f t="shared" si="85"/>
        <v>-0.21503417163029104</v>
      </c>
      <c r="R370" s="31">
        <f t="shared" si="86"/>
        <v>3.3794381666898214</v>
      </c>
      <c r="T370" s="31">
        <f t="shared" si="87"/>
        <v>-0.34012524892241441</v>
      </c>
      <c r="U370" s="31">
        <f t="shared" si="88"/>
        <v>-0.34075698841176222</v>
      </c>
      <c r="V370" s="31">
        <f t="shared" si="89"/>
        <v>0.17595803259175649</v>
      </c>
      <c r="W370" s="31">
        <f t="shared" si="90"/>
        <v>0.21547111911089589</v>
      </c>
      <c r="X370" s="31">
        <f t="shared" si="91"/>
        <v>-7.8544468208806034E-2</v>
      </c>
      <c r="Y370" s="31">
        <f t="shared" si="92"/>
        <v>3.9408945910154811</v>
      </c>
      <c r="AA370" s="31">
        <f t="shared" si="93"/>
        <v>-0.7667449127121051</v>
      </c>
      <c r="AB370" s="31">
        <f t="shared" si="94"/>
        <v>-0.7666988283195223</v>
      </c>
      <c r="AC370" s="31">
        <f t="shared" si="95"/>
        <v>-0.49322666644734209</v>
      </c>
      <c r="AD370" s="31">
        <f t="shared" si="96"/>
        <v>-0.5653948398885793</v>
      </c>
      <c r="AE370" s="31">
        <f t="shared" si="97"/>
        <v>-0.688385007652766</v>
      </c>
      <c r="AF370" s="31">
        <f t="shared" si="98"/>
        <v>1.6475479255293557</v>
      </c>
      <c r="AG370" s="31"/>
      <c r="AH370">
        <v>1.035202829381584</v>
      </c>
      <c r="AJ370">
        <v>-0.2792995237208305</v>
      </c>
      <c r="AK370">
        <v>-1.666666666666667</v>
      </c>
      <c r="AL370">
        <v>-1.649427045270242</v>
      </c>
      <c r="AM370">
        <v>-1.666666666666667</v>
      </c>
      <c r="AN370">
        <v>-0.20792148944328409</v>
      </c>
      <c r="AO370">
        <v>-2</v>
      </c>
      <c r="AP370">
        <v>0</v>
      </c>
      <c r="AQ370">
        <v>-2</v>
      </c>
      <c r="AS370">
        <v>-0.2792995237208305</v>
      </c>
      <c r="AT370">
        <v>-1.666666666666667</v>
      </c>
      <c r="AU370">
        <v>-1.649427045270242</v>
      </c>
      <c r="AV370">
        <v>-1.666666666666667</v>
      </c>
      <c r="AW370">
        <v>-0.22668623920962239</v>
      </c>
      <c r="AX370">
        <v>-0.34824959999999988</v>
      </c>
      <c r="AY370">
        <v>0.39659245677857929</v>
      </c>
      <c r="AZ370">
        <v>-0.34824959999999988</v>
      </c>
      <c r="BB370">
        <f t="shared" si="104"/>
        <v>-0.34824959999999988</v>
      </c>
    </row>
    <row r="371" spans="1:54" x14ac:dyDescent="0.3">
      <c r="A371">
        <v>23</v>
      </c>
      <c r="B371" t="s">
        <v>70</v>
      </c>
      <c r="C371" t="s">
        <v>61</v>
      </c>
      <c r="D371" t="s">
        <v>62</v>
      </c>
      <c r="F371" s="22">
        <v>0</v>
      </c>
      <c r="G371" s="22">
        <f t="shared" si="99"/>
        <v>1</v>
      </c>
      <c r="H371" s="26">
        <f t="shared" si="100"/>
        <v>0</v>
      </c>
      <c r="I371" s="38">
        <f t="shared" si="101"/>
        <v>1</v>
      </c>
      <c r="J371">
        <f t="shared" si="80"/>
        <v>0</v>
      </c>
      <c r="K371">
        <f t="shared" si="102"/>
        <v>4</v>
      </c>
      <c r="L371">
        <f t="shared" si="103"/>
        <v>0</v>
      </c>
      <c r="M371" s="31">
        <f t="shared" si="81"/>
        <v>-0.23890204141246524</v>
      </c>
      <c r="N371" s="31">
        <f t="shared" si="82"/>
        <v>-0.22793477804843787</v>
      </c>
      <c r="O371" s="31">
        <f t="shared" si="83"/>
        <v>-0.79834641081898516</v>
      </c>
      <c r="P371" s="31">
        <f t="shared" si="84"/>
        <v>-0.61132670213142415</v>
      </c>
      <c r="Q371" s="31">
        <f t="shared" si="85"/>
        <v>-0.22351830735722072</v>
      </c>
      <c r="R371" s="31">
        <f t="shared" si="86"/>
        <v>-0.78986228219166743</v>
      </c>
      <c r="T371" s="31">
        <f t="shared" si="87"/>
        <v>-0.33650460800557919</v>
      </c>
      <c r="U371" s="31">
        <f t="shared" si="88"/>
        <v>-0.33424980698199425</v>
      </c>
      <c r="V371" s="31">
        <f t="shared" si="89"/>
        <v>-0.78603499600231386</v>
      </c>
      <c r="W371" s="31">
        <f t="shared" si="90"/>
        <v>-0.53017608090469626</v>
      </c>
      <c r="X371" s="31">
        <f t="shared" si="91"/>
        <v>-0.18580953762360303</v>
      </c>
      <c r="Y371" s="31">
        <f t="shared" si="92"/>
        <v>-0.7135856873187808</v>
      </c>
      <c r="AA371" s="31">
        <f t="shared" si="93"/>
        <v>-0.78296156991246535</v>
      </c>
      <c r="AB371" s="31">
        <f t="shared" si="94"/>
        <v>-0.77798110716728963</v>
      </c>
      <c r="AC371" s="31">
        <f t="shared" si="95"/>
        <v>-0.93056530903995505</v>
      </c>
      <c r="AD371" s="31">
        <f t="shared" si="96"/>
        <v>-0.85553822574808269</v>
      </c>
      <c r="AE371" s="31">
        <f t="shared" si="97"/>
        <v>-0.75633027386358931</v>
      </c>
      <c r="AF371" s="31">
        <f t="shared" si="98"/>
        <v>-0.85784707954052686</v>
      </c>
      <c r="AG371" s="31"/>
      <c r="AH371">
        <v>1.035202829381584</v>
      </c>
      <c r="AJ371">
        <v>-0.2792995237208305</v>
      </c>
      <c r="AK371">
        <v>-1.666666666666667</v>
      </c>
      <c r="AL371">
        <v>-1.649427045270242</v>
      </c>
      <c r="AM371">
        <v>-1.666666666666667</v>
      </c>
      <c r="AN371">
        <v>-0.20792148944328409</v>
      </c>
      <c r="AO371">
        <v>-2</v>
      </c>
      <c r="AP371">
        <v>0</v>
      </c>
      <c r="AQ371">
        <v>-2</v>
      </c>
      <c r="AS371">
        <v>-0.2792995237208305</v>
      </c>
      <c r="AT371">
        <v>-1.666666666666667</v>
      </c>
      <c r="AU371">
        <v>-1.649427045270242</v>
      </c>
      <c r="AV371">
        <v>-1.666666666666667</v>
      </c>
      <c r="AW371">
        <v>-0.22668623920962239</v>
      </c>
      <c r="AX371">
        <v>-0.34824959999999988</v>
      </c>
      <c r="AY371">
        <v>0.39659245677857929</v>
      </c>
      <c r="AZ371">
        <v>-0.34824959999999988</v>
      </c>
      <c r="BB371">
        <f t="shared" si="104"/>
        <v>-0.34824959999999988</v>
      </c>
    </row>
    <row r="372" spans="1:54" x14ac:dyDescent="0.3">
      <c r="A372">
        <v>23</v>
      </c>
      <c r="B372" t="s">
        <v>71</v>
      </c>
      <c r="C372" t="s">
        <v>61</v>
      </c>
      <c r="D372" t="s">
        <v>62</v>
      </c>
      <c r="F372" s="22">
        <v>0</v>
      </c>
      <c r="G372" s="22">
        <f t="shared" si="99"/>
        <v>0</v>
      </c>
      <c r="H372" s="26">
        <f t="shared" si="100"/>
        <v>0</v>
      </c>
      <c r="I372" s="38">
        <f t="shared" si="101"/>
        <v>1</v>
      </c>
      <c r="J372">
        <f t="shared" si="80"/>
        <v>0</v>
      </c>
      <c r="K372">
        <f t="shared" si="102"/>
        <v>4</v>
      </c>
      <c r="L372">
        <f t="shared" si="103"/>
        <v>0</v>
      </c>
      <c r="M372" s="31">
        <f t="shared" si="81"/>
        <v>-0.28986563783010005</v>
      </c>
      <c r="N372" s="31">
        <f t="shared" si="82"/>
        <v>-0.27938536560955479</v>
      </c>
      <c r="O372" s="31">
        <f t="shared" si="83"/>
        <v>-0.81471174574228733</v>
      </c>
      <c r="P372" s="31">
        <f t="shared" si="84"/>
        <v>-0.46747028965384096</v>
      </c>
      <c r="Q372" s="31">
        <f t="shared" si="85"/>
        <v>-0.21865264185030744</v>
      </c>
      <c r="R372" s="31">
        <f t="shared" si="86"/>
        <v>-0.80393476969547339</v>
      </c>
      <c r="T372" s="31">
        <f t="shared" si="87"/>
        <v>-0.3905788250064639</v>
      </c>
      <c r="U372" s="31">
        <f t="shared" si="88"/>
        <v>-0.38815696124435245</v>
      </c>
      <c r="V372" s="31">
        <f t="shared" si="89"/>
        <v>-0.81891558298589628</v>
      </c>
      <c r="W372" s="31">
        <f t="shared" si="90"/>
        <v>-0.4323655560316842</v>
      </c>
      <c r="X372" s="31">
        <f t="shared" si="91"/>
        <v>-0.18572556307112278</v>
      </c>
      <c r="Y372" s="31">
        <f t="shared" si="92"/>
        <v>-0.74668014215423462</v>
      </c>
      <c r="AA372" s="31">
        <f t="shared" si="93"/>
        <v>-0.79967440914120547</v>
      </c>
      <c r="AB372" s="31">
        <f t="shared" si="94"/>
        <v>-0.79472989916284775</v>
      </c>
      <c r="AC372" s="31">
        <f t="shared" si="95"/>
        <v>-0.9384898923655326</v>
      </c>
      <c r="AD372" s="31">
        <f t="shared" si="96"/>
        <v>-0.82271173556493038</v>
      </c>
      <c r="AE372" s="31">
        <f t="shared" si="97"/>
        <v>-0.75233533537625807</v>
      </c>
      <c r="AF372" s="31">
        <f t="shared" si="98"/>
        <v>-0.87478495997681693</v>
      </c>
      <c r="AG372" s="31"/>
      <c r="AH372">
        <v>0.52062484016622546</v>
      </c>
      <c r="AJ372">
        <v>-0.2792995237208305</v>
      </c>
      <c r="AK372">
        <v>-1.666666666666667</v>
      </c>
      <c r="AL372">
        <v>-1.649427045270242</v>
      </c>
      <c r="AM372">
        <v>-1.666666666666667</v>
      </c>
      <c r="AN372">
        <v>-0.20792148944328409</v>
      </c>
      <c r="AO372">
        <v>-2</v>
      </c>
      <c r="AP372">
        <v>0</v>
      </c>
      <c r="AQ372">
        <v>-2</v>
      </c>
      <c r="AS372">
        <v>-0.2792995237208305</v>
      </c>
      <c r="AT372">
        <v>-1.666666666666667</v>
      </c>
      <c r="AU372">
        <v>-1.649427045270242</v>
      </c>
      <c r="AV372">
        <v>-1.666666666666667</v>
      </c>
      <c r="AW372">
        <v>-0.17622496506579549</v>
      </c>
      <c r="AX372">
        <v>-0.33258239999999989</v>
      </c>
      <c r="AY372">
        <v>0.92012817602078267</v>
      </c>
      <c r="AZ372">
        <v>-0.33258239999999989</v>
      </c>
      <c r="BB372">
        <f t="shared" si="104"/>
        <v>-0.33258239999999989</v>
      </c>
    </row>
    <row r="373" spans="1:54" x14ac:dyDescent="0.3">
      <c r="A373">
        <v>23</v>
      </c>
      <c r="B373" t="s">
        <v>72</v>
      </c>
      <c r="C373" t="s">
        <v>61</v>
      </c>
      <c r="D373" t="s">
        <v>62</v>
      </c>
      <c r="F373" s="22">
        <v>0</v>
      </c>
      <c r="G373" s="22">
        <f t="shared" si="99"/>
        <v>0</v>
      </c>
      <c r="H373" s="26">
        <f t="shared" si="100"/>
        <v>0</v>
      </c>
      <c r="I373" s="38">
        <f t="shared" si="101"/>
        <v>0</v>
      </c>
      <c r="J373">
        <f t="shared" si="80"/>
        <v>1</v>
      </c>
      <c r="K373">
        <f t="shared" si="102"/>
        <v>4</v>
      </c>
      <c r="L373">
        <f t="shared" si="103"/>
        <v>0</v>
      </c>
      <c r="M373" s="31">
        <f t="shared" si="81"/>
        <v>-0.24183195925615122</v>
      </c>
      <c r="N373" s="31">
        <f t="shared" si="82"/>
        <v>-0.24004372304524615</v>
      </c>
      <c r="O373" s="31">
        <f t="shared" si="83"/>
        <v>-0.74498767358731055</v>
      </c>
      <c r="P373" s="31">
        <f t="shared" si="84"/>
        <v>-0.72223020464012933</v>
      </c>
      <c r="Q373" s="31">
        <f t="shared" si="85"/>
        <v>-0.12371186051330284</v>
      </c>
      <c r="R373" s="31">
        <f t="shared" si="86"/>
        <v>-0.76928377925361791</v>
      </c>
      <c r="T373" s="31">
        <f t="shared" si="87"/>
        <v>-0.22745021414380301</v>
      </c>
      <c r="U373" s="31">
        <f t="shared" si="88"/>
        <v>-0.23160293695869197</v>
      </c>
      <c r="V373" s="31">
        <f t="shared" si="89"/>
        <v>-0.63979888815260322</v>
      </c>
      <c r="W373" s="31">
        <f t="shared" si="90"/>
        <v>-0.54012964277637432</v>
      </c>
      <c r="X373" s="31">
        <f t="shared" si="91"/>
        <v>2.1605937699139138E-2</v>
      </c>
      <c r="Y373" s="31">
        <f t="shared" si="92"/>
        <v>-0.61216643823163441</v>
      </c>
      <c r="AA373" s="31">
        <f t="shared" si="93"/>
        <v>-0.73235419000623447</v>
      </c>
      <c r="AB373" s="31">
        <f t="shared" si="94"/>
        <v>-0.73294641570972141</v>
      </c>
      <c r="AC373" s="31">
        <f t="shared" si="95"/>
        <v>-0.86899606194376822</v>
      </c>
      <c r="AD373" s="31">
        <f t="shared" si="96"/>
        <v>-0.83947865698662061</v>
      </c>
      <c r="AE373" s="31">
        <f t="shared" si="97"/>
        <v>-0.65317544407699191</v>
      </c>
      <c r="AF373" s="31">
        <f t="shared" si="98"/>
        <v>-0.84117875939281872</v>
      </c>
      <c r="AG373" s="31"/>
      <c r="AH373">
        <v>-0.40079501347905672</v>
      </c>
      <c r="AJ373">
        <v>0.1283970566284735</v>
      </c>
      <c r="AK373">
        <v>1</v>
      </c>
      <c r="AL373">
        <v>-1.649427045270242</v>
      </c>
      <c r="AM373">
        <v>1</v>
      </c>
      <c r="AN373">
        <v>0.20792148944328409</v>
      </c>
      <c r="AO373">
        <v>2</v>
      </c>
      <c r="AP373">
        <v>0</v>
      </c>
      <c r="AQ373">
        <v>2</v>
      </c>
      <c r="AS373">
        <v>0.1283970566284735</v>
      </c>
      <c r="AT373">
        <v>1</v>
      </c>
      <c r="AU373">
        <v>-1.649427045270242</v>
      </c>
      <c r="AV373">
        <v>1</v>
      </c>
      <c r="AW373">
        <v>0.25730918614270021</v>
      </c>
      <c r="AX373">
        <v>0.36</v>
      </c>
      <c r="AY373">
        <v>-7.887938234789868E-2</v>
      </c>
      <c r="AZ373">
        <v>0.36</v>
      </c>
      <c r="BB373">
        <f t="shared" si="104"/>
        <v>0.36</v>
      </c>
    </row>
    <row r="374" spans="1:54" x14ac:dyDescent="0.3">
      <c r="A374">
        <v>23</v>
      </c>
      <c r="B374" t="s">
        <v>73</v>
      </c>
      <c r="C374" t="s">
        <v>61</v>
      </c>
      <c r="D374" t="s">
        <v>62</v>
      </c>
      <c r="F374" s="22">
        <v>0</v>
      </c>
      <c r="G374" s="22">
        <f t="shared" si="99"/>
        <v>1</v>
      </c>
      <c r="H374" s="26">
        <f t="shared" si="100"/>
        <v>1</v>
      </c>
      <c r="I374" s="38">
        <f t="shared" si="101"/>
        <v>0</v>
      </c>
      <c r="J374">
        <f t="shared" si="80"/>
        <v>1</v>
      </c>
      <c r="K374">
        <f t="shared" si="102"/>
        <v>4</v>
      </c>
      <c r="L374">
        <f t="shared" si="103"/>
        <v>4</v>
      </c>
      <c r="M374" s="31">
        <f t="shared" si="81"/>
        <v>-0.34126414799514443</v>
      </c>
      <c r="N374" s="31">
        <f t="shared" si="82"/>
        <v>-0.33736129238897061</v>
      </c>
      <c r="O374" s="31">
        <f t="shared" si="83"/>
        <v>-0.79219464761551006</v>
      </c>
      <c r="P374" s="31">
        <f t="shared" si="84"/>
        <v>-0.77953122878408598</v>
      </c>
      <c r="Q374" s="31">
        <f t="shared" si="85"/>
        <v>-0.11978308859111986</v>
      </c>
      <c r="R374" s="31">
        <f t="shared" si="86"/>
        <v>-0.79154697298079102</v>
      </c>
      <c r="T374" s="31">
        <f t="shared" si="87"/>
        <v>-0.32625942268526315</v>
      </c>
      <c r="U374" s="31">
        <f t="shared" si="88"/>
        <v>-0.33233216478831035</v>
      </c>
      <c r="V374" s="31">
        <f t="shared" si="89"/>
        <v>-0.74329978520830575</v>
      </c>
      <c r="W374" s="31">
        <f t="shared" si="90"/>
        <v>-0.68366511934945018</v>
      </c>
      <c r="X374" s="31">
        <f t="shared" si="91"/>
        <v>1.473348455016165E-2</v>
      </c>
      <c r="Y374" s="31">
        <f t="shared" si="92"/>
        <v>-0.65485915943029371</v>
      </c>
      <c r="AA374" s="31">
        <f t="shared" si="93"/>
        <v>-0.78728757191611032</v>
      </c>
      <c r="AB374" s="31">
        <f t="shared" si="94"/>
        <v>-0.78664967668768115</v>
      </c>
      <c r="AC374" s="31">
        <f t="shared" si="95"/>
        <v>-0.90177540382522892</v>
      </c>
      <c r="AD374" s="31">
        <f t="shared" si="96"/>
        <v>-0.88804447513753837</v>
      </c>
      <c r="AE374" s="31">
        <f t="shared" si="97"/>
        <v>-0.65487915061541624</v>
      </c>
      <c r="AF374" s="31">
        <f t="shared" si="98"/>
        <v>-0.84794650235586755</v>
      </c>
      <c r="AG374" s="31"/>
      <c r="AH374">
        <v>0.4762014717610647</v>
      </c>
      <c r="AJ374">
        <v>0.1283970566284735</v>
      </c>
      <c r="AK374">
        <v>1</v>
      </c>
      <c r="AL374">
        <v>-1.649427045270242</v>
      </c>
      <c r="AM374">
        <v>1</v>
      </c>
      <c r="AN374">
        <v>0.20792148944328409</v>
      </c>
      <c r="AO374">
        <v>2</v>
      </c>
      <c r="AP374">
        <v>0</v>
      </c>
      <c r="AQ374">
        <v>2</v>
      </c>
      <c r="AS374">
        <v>0.1283970566284735</v>
      </c>
      <c r="AT374">
        <v>1</v>
      </c>
      <c r="AU374">
        <v>-1.649427045270242</v>
      </c>
      <c r="AV374">
        <v>1</v>
      </c>
      <c r="AW374">
        <v>0.24620366286095599</v>
      </c>
      <c r="AX374">
        <v>0.36</v>
      </c>
      <c r="AY374">
        <v>-0.19409918639599419</v>
      </c>
      <c r="AZ374">
        <v>0.36</v>
      </c>
      <c r="BB374">
        <f t="shared" si="104"/>
        <v>0.36</v>
      </c>
    </row>
    <row r="375" spans="1:54" x14ac:dyDescent="0.3">
      <c r="A375">
        <v>23</v>
      </c>
      <c r="B375" t="s">
        <v>74</v>
      </c>
      <c r="C375" t="s">
        <v>61</v>
      </c>
      <c r="D375" t="s">
        <v>62</v>
      </c>
      <c r="F375" s="22">
        <v>0</v>
      </c>
      <c r="G375" s="22">
        <f t="shared" si="99"/>
        <v>0</v>
      </c>
      <c r="H375" s="26">
        <f t="shared" si="100"/>
        <v>0</v>
      </c>
      <c r="I375" s="38">
        <f t="shared" si="101"/>
        <v>0</v>
      </c>
      <c r="J375">
        <f t="shared" si="80"/>
        <v>1</v>
      </c>
      <c r="K375">
        <f t="shared" si="102"/>
        <v>4</v>
      </c>
      <c r="L375">
        <f t="shared" si="103"/>
        <v>0</v>
      </c>
      <c r="M375" s="31">
        <f t="shared" si="81"/>
        <v>1.6407385632369504E-2</v>
      </c>
      <c r="N375" s="31">
        <f t="shared" si="82"/>
        <v>1.9127530494902976E-2</v>
      </c>
      <c r="O375" s="31">
        <f t="shared" si="83"/>
        <v>-0.657860690519949</v>
      </c>
      <c r="P375" s="31">
        <f t="shared" si="84"/>
        <v>-0.66177152186172961</v>
      </c>
      <c r="Q375" s="31">
        <f t="shared" si="85"/>
        <v>-0.20330059073022252</v>
      </c>
      <c r="R375" s="31">
        <f t="shared" si="86"/>
        <v>-0.57287244347871724</v>
      </c>
      <c r="T375" s="31">
        <f t="shared" si="87"/>
        <v>2.4212775837791401E-2</v>
      </c>
      <c r="U375" s="31">
        <f t="shared" si="88"/>
        <v>2.303250859762904E-2</v>
      </c>
      <c r="V375" s="31">
        <f t="shared" si="89"/>
        <v>-0.60673147636770852</v>
      </c>
      <c r="W375" s="31">
        <f t="shared" si="90"/>
        <v>-0.54195140908280093</v>
      </c>
      <c r="X375" s="31">
        <f t="shared" si="91"/>
        <v>-0.11064415375130449</v>
      </c>
      <c r="Y375" s="31">
        <f t="shared" si="92"/>
        <v>-0.42765315949504795</v>
      </c>
      <c r="AA375" s="31">
        <f t="shared" si="93"/>
        <v>-0.6639335067960106</v>
      </c>
      <c r="AB375" s="31">
        <f t="shared" si="94"/>
        <v>-0.66322888569155491</v>
      </c>
      <c r="AC375" s="31">
        <f t="shared" si="95"/>
        <v>-0.86802814589877908</v>
      </c>
      <c r="AD375" s="31">
        <f t="shared" si="96"/>
        <v>-0.84703125404325796</v>
      </c>
      <c r="AE375" s="31">
        <f t="shared" si="97"/>
        <v>-0.70924326788230552</v>
      </c>
      <c r="AF375" s="31">
        <f t="shared" si="98"/>
        <v>-0.74638009655791115</v>
      </c>
      <c r="AG375" s="31"/>
      <c r="AH375">
        <v>0.38648841911884402</v>
      </c>
      <c r="AJ375">
        <v>7.9524432814810586E-2</v>
      </c>
      <c r="AK375">
        <v>1</v>
      </c>
      <c r="AL375">
        <v>-1.649427045270242</v>
      </c>
      <c r="AM375">
        <v>1</v>
      </c>
      <c r="AN375">
        <v>0.20792148944328409</v>
      </c>
      <c r="AO375">
        <v>2</v>
      </c>
      <c r="AP375">
        <v>0</v>
      </c>
      <c r="AQ375">
        <v>2</v>
      </c>
      <c r="AS375">
        <v>7.9524432814810586E-2</v>
      </c>
      <c r="AT375">
        <v>1</v>
      </c>
      <c r="AU375">
        <v>-1.649427045270242</v>
      </c>
      <c r="AV375">
        <v>1</v>
      </c>
      <c r="AW375">
        <v>0.26249453746551032</v>
      </c>
      <c r="AX375">
        <v>0.36</v>
      </c>
      <c r="AY375">
        <v>-2.5081362373743331E-2</v>
      </c>
      <c r="AZ375">
        <v>0.36</v>
      </c>
      <c r="BB375">
        <f t="shared" si="104"/>
        <v>0.36</v>
      </c>
    </row>
    <row r="376" spans="1:54" x14ac:dyDescent="0.3">
      <c r="A376">
        <v>23</v>
      </c>
      <c r="B376" t="s">
        <v>75</v>
      </c>
      <c r="C376" t="s">
        <v>61</v>
      </c>
      <c r="D376" t="s">
        <v>62</v>
      </c>
      <c r="F376" s="22">
        <v>0</v>
      </c>
      <c r="G376" s="22">
        <f t="shared" si="99"/>
        <v>1</v>
      </c>
      <c r="H376" s="26">
        <f t="shared" si="100"/>
        <v>0</v>
      </c>
      <c r="I376" s="38">
        <f t="shared" si="101"/>
        <v>0</v>
      </c>
      <c r="J376">
        <f t="shared" si="80"/>
        <v>1</v>
      </c>
      <c r="K376">
        <f t="shared" si="102"/>
        <v>4</v>
      </c>
      <c r="L376">
        <f t="shared" si="103"/>
        <v>0</v>
      </c>
      <c r="M376" s="31">
        <f t="shared" si="81"/>
        <v>-0.19793532934170233</v>
      </c>
      <c r="N376" s="31">
        <f t="shared" si="82"/>
        <v>-0.19359537133580909</v>
      </c>
      <c r="O376" s="31">
        <f t="shared" si="83"/>
        <v>-0.66504936341932297</v>
      </c>
      <c r="P376" s="31">
        <f t="shared" si="84"/>
        <v>-0.62880674229071143</v>
      </c>
      <c r="Q376" s="31">
        <f t="shared" si="85"/>
        <v>-0.20276816516202797</v>
      </c>
      <c r="R376" s="31">
        <f t="shared" si="86"/>
        <v>-0.60521378206180809</v>
      </c>
      <c r="T376" s="31">
        <f t="shared" si="87"/>
        <v>-0.15556462566491733</v>
      </c>
      <c r="U376" s="31">
        <f t="shared" si="88"/>
        <v>-0.15479728912363588</v>
      </c>
      <c r="V376" s="31">
        <f t="shared" si="89"/>
        <v>-0.61222035253215612</v>
      </c>
      <c r="W376" s="31">
        <f t="shared" si="90"/>
        <v>-0.53212290098448145</v>
      </c>
      <c r="X376" s="31">
        <f t="shared" si="91"/>
        <v>-0.12280233334089681</v>
      </c>
      <c r="Y376" s="31">
        <f t="shared" si="92"/>
        <v>-0.43176093243050373</v>
      </c>
      <c r="AA376" s="31">
        <f t="shared" si="93"/>
        <v>-0.74508839171232366</v>
      </c>
      <c r="AB376" s="31">
        <f t="shared" si="94"/>
        <v>-0.74287601222685606</v>
      </c>
      <c r="AC376" s="31">
        <f t="shared" si="95"/>
        <v>-0.86796229372178546</v>
      </c>
      <c r="AD376" s="31">
        <f t="shared" si="96"/>
        <v>-0.84338148488817044</v>
      </c>
      <c r="AE376" s="31">
        <f t="shared" si="97"/>
        <v>-0.71155770254896644</v>
      </c>
      <c r="AF376" s="31">
        <f t="shared" si="98"/>
        <v>-0.74195674089994867</v>
      </c>
      <c r="AG376" s="31"/>
      <c r="AH376">
        <v>0.6421497913651798</v>
      </c>
      <c r="AJ376">
        <v>7.9524432814810586E-2</v>
      </c>
      <c r="AK376">
        <v>1</v>
      </c>
      <c r="AL376">
        <v>-1.649427045270242</v>
      </c>
      <c r="AM376">
        <v>1</v>
      </c>
      <c r="AN376">
        <v>0.20792148944328409</v>
      </c>
      <c r="AO376">
        <v>2</v>
      </c>
      <c r="AP376">
        <v>0</v>
      </c>
      <c r="AQ376">
        <v>2</v>
      </c>
      <c r="AS376">
        <v>7.9524432814810586E-2</v>
      </c>
      <c r="AT376">
        <v>1</v>
      </c>
      <c r="AU376">
        <v>-1.649427045270242</v>
      </c>
      <c r="AV376">
        <v>1</v>
      </c>
      <c r="AW376">
        <v>0.2736000607472544</v>
      </c>
      <c r="AX376">
        <v>0.36</v>
      </c>
      <c r="AY376">
        <v>9.0138441674352074E-2</v>
      </c>
      <c r="AZ376">
        <v>0.36</v>
      </c>
      <c r="BB376">
        <f t="shared" si="104"/>
        <v>0.36</v>
      </c>
    </row>
    <row r="377" spans="1:54" x14ac:dyDescent="0.3">
      <c r="A377">
        <v>23</v>
      </c>
      <c r="B377" t="s">
        <v>76</v>
      </c>
      <c r="C377" t="s">
        <v>61</v>
      </c>
      <c r="D377" t="s">
        <v>62</v>
      </c>
      <c r="F377" s="22">
        <v>0</v>
      </c>
      <c r="G377" s="22">
        <f t="shared" si="99"/>
        <v>1</v>
      </c>
      <c r="H377" s="26">
        <f t="shared" si="100"/>
        <v>0</v>
      </c>
      <c r="I377" s="38">
        <f t="shared" si="101"/>
        <v>1</v>
      </c>
      <c r="J377">
        <f t="shared" si="80"/>
        <v>0</v>
      </c>
      <c r="K377">
        <f t="shared" si="102"/>
        <v>4</v>
      </c>
      <c r="L377">
        <f t="shared" si="103"/>
        <v>0</v>
      </c>
      <c r="M377" s="31">
        <f t="shared" si="81"/>
        <v>8.1483172683674013E-2</v>
      </c>
      <c r="N377" s="31">
        <f t="shared" si="82"/>
        <v>8.1836597124942997E-2</v>
      </c>
      <c r="O377" s="31">
        <f t="shared" si="83"/>
        <v>-5.9466588602377697E-2</v>
      </c>
      <c r="P377" s="31">
        <f t="shared" si="84"/>
        <v>-7.6537275741162092E-2</v>
      </c>
      <c r="Q377" s="31">
        <f t="shared" si="85"/>
        <v>-7.5910011989831369E-2</v>
      </c>
      <c r="R377" s="31">
        <f t="shared" si="86"/>
        <v>1.1458677837385856</v>
      </c>
      <c r="T377" s="31">
        <f t="shared" si="87"/>
        <v>0.30852988959640293</v>
      </c>
      <c r="U377" s="31">
        <f t="shared" si="88"/>
        <v>0.30328901471946962</v>
      </c>
      <c r="V377" s="31">
        <f t="shared" si="89"/>
        <v>0.25155195717590667</v>
      </c>
      <c r="W377" s="31">
        <f t="shared" si="90"/>
        <v>0.12432892822325471</v>
      </c>
      <c r="X377" s="31">
        <f t="shared" si="91"/>
        <v>0.24767846793118867</v>
      </c>
      <c r="Y377" s="31">
        <f t="shared" si="92"/>
        <v>2.8940689904870731</v>
      </c>
      <c r="AA377" s="31">
        <f t="shared" si="93"/>
        <v>-0.45687878087102046</v>
      </c>
      <c r="AB377" s="31">
        <f t="shared" si="94"/>
        <v>-0.45835711307182597</v>
      </c>
      <c r="AC377" s="31">
        <f t="shared" si="95"/>
        <v>-0.43382215140768166</v>
      </c>
      <c r="AD377" s="31">
        <f t="shared" si="96"/>
        <v>-0.59233946836865436</v>
      </c>
      <c r="AE377" s="31">
        <f t="shared" si="97"/>
        <v>-0.545042549285634</v>
      </c>
      <c r="AF377" s="31">
        <f t="shared" si="98"/>
        <v>1.2888430994995501</v>
      </c>
      <c r="AG377" s="31"/>
      <c r="AH377">
        <v>-2.1535540925078278</v>
      </c>
      <c r="AJ377">
        <v>7.1378034277546409E-2</v>
      </c>
      <c r="AK377">
        <v>-0.33333333333333331</v>
      </c>
      <c r="AL377">
        <v>-1.649427045270242</v>
      </c>
      <c r="AM377">
        <v>-0.33333333333333331</v>
      </c>
      <c r="AN377">
        <v>-0.20792148944328409</v>
      </c>
      <c r="AO377">
        <v>-2</v>
      </c>
      <c r="AP377">
        <v>0</v>
      </c>
      <c r="AQ377">
        <v>-2</v>
      </c>
      <c r="AS377">
        <v>7.1378034277546409E-2</v>
      </c>
      <c r="AT377">
        <v>-0.33333333333333331</v>
      </c>
      <c r="AU377">
        <v>-1.649427045270242</v>
      </c>
      <c r="AV377">
        <v>-0.33333333333333331</v>
      </c>
      <c r="AW377">
        <v>-0.29311748439858798</v>
      </c>
      <c r="AX377">
        <v>-0.37175039999999998</v>
      </c>
      <c r="AY377">
        <v>-0.29263171205693722</v>
      </c>
      <c r="AZ377">
        <v>-0.37175039999999998</v>
      </c>
      <c r="BB377">
        <f t="shared" si="104"/>
        <v>-0.37175039999999998</v>
      </c>
    </row>
    <row r="378" spans="1:54" x14ac:dyDescent="0.3">
      <c r="A378">
        <v>23</v>
      </c>
      <c r="B378" t="s">
        <v>77</v>
      </c>
      <c r="C378" t="s">
        <v>61</v>
      </c>
      <c r="D378" t="s">
        <v>62</v>
      </c>
      <c r="F378" s="22">
        <v>0</v>
      </c>
      <c r="G378" s="22">
        <f t="shared" si="99"/>
        <v>0</v>
      </c>
      <c r="H378" s="26">
        <f t="shared" si="100"/>
        <v>0</v>
      </c>
      <c r="I378" s="38">
        <f t="shared" si="101"/>
        <v>1</v>
      </c>
      <c r="J378">
        <f t="shared" si="80"/>
        <v>0</v>
      </c>
      <c r="K378">
        <f t="shared" si="102"/>
        <v>4</v>
      </c>
      <c r="L378">
        <f t="shared" si="103"/>
        <v>0</v>
      </c>
      <c r="M378" s="31">
        <f t="shared" si="81"/>
        <v>0.37743453243499236</v>
      </c>
      <c r="N378" s="31">
        <f t="shared" si="82"/>
        <v>0.38011770663234379</v>
      </c>
      <c r="O378" s="31">
        <f t="shared" si="83"/>
        <v>0.20844379509376498</v>
      </c>
      <c r="P378" s="31">
        <f t="shared" si="84"/>
        <v>0.19462421167318217</v>
      </c>
      <c r="Q378" s="31">
        <f t="shared" si="85"/>
        <v>-7.3415809342067664E-2</v>
      </c>
      <c r="R378" s="31">
        <f t="shared" si="86"/>
        <v>2.7138066346941203</v>
      </c>
      <c r="T378" s="31">
        <f t="shared" si="87"/>
        <v>0.52716920544890311</v>
      </c>
      <c r="U378" s="31">
        <f t="shared" si="88"/>
        <v>0.51889379359099208</v>
      </c>
      <c r="V378" s="31">
        <f t="shared" si="89"/>
        <v>0.39438973719339165</v>
      </c>
      <c r="W378" s="31">
        <f t="shared" si="90"/>
        <v>0.19168789961677368</v>
      </c>
      <c r="X378" s="31">
        <f t="shared" si="91"/>
        <v>0.25226649029220938</v>
      </c>
      <c r="Y378" s="31">
        <f t="shared" si="92"/>
        <v>3.8712987261209211</v>
      </c>
      <c r="AA378" s="31">
        <f t="shared" si="93"/>
        <v>-0.46999335326580305</v>
      </c>
      <c r="AB378" s="31">
        <f t="shared" si="94"/>
        <v>-0.47022297582585609</v>
      </c>
      <c r="AC378" s="31">
        <f t="shared" si="95"/>
        <v>-0.39962133426952173</v>
      </c>
      <c r="AD378" s="31">
        <f t="shared" si="96"/>
        <v>-0.5805609866893241</v>
      </c>
      <c r="AE378" s="31">
        <f t="shared" si="97"/>
        <v>-0.54622470363992348</v>
      </c>
      <c r="AF378" s="31">
        <f t="shared" si="98"/>
        <v>1.4101545857930999</v>
      </c>
      <c r="AG378" s="31"/>
      <c r="AH378">
        <v>-0.50631824580601192</v>
      </c>
      <c r="AJ378">
        <v>7.1378034277546409E-2</v>
      </c>
      <c r="AK378">
        <v>-0.33333333333333331</v>
      </c>
      <c r="AL378">
        <v>-1.649427045270242</v>
      </c>
      <c r="AM378">
        <v>-0.33333333333333331</v>
      </c>
      <c r="AN378">
        <v>-0.20792148944328409</v>
      </c>
      <c r="AO378">
        <v>-2</v>
      </c>
      <c r="AP378">
        <v>0</v>
      </c>
      <c r="AQ378">
        <v>-2</v>
      </c>
      <c r="AS378">
        <v>7.1378034277546409E-2</v>
      </c>
      <c r="AT378">
        <v>-0.33333333333333331</v>
      </c>
      <c r="AU378">
        <v>-1.649427045270242</v>
      </c>
      <c r="AV378">
        <v>-0.33333333333333331</v>
      </c>
      <c r="AW378">
        <v>-0.34357875854241487</v>
      </c>
      <c r="AX378">
        <v>-0.38741759999999997</v>
      </c>
      <c r="AY378">
        <v>-0.81616743129914071</v>
      </c>
      <c r="AZ378">
        <v>-0.38741759999999997</v>
      </c>
      <c r="BB378">
        <f t="shared" si="104"/>
        <v>-0.38741759999999997</v>
      </c>
    </row>
    <row r="379" spans="1:54" x14ac:dyDescent="0.3">
      <c r="A379">
        <v>24</v>
      </c>
      <c r="B379" t="s">
        <v>78</v>
      </c>
      <c r="C379" t="s">
        <v>79</v>
      </c>
      <c r="D379" t="s">
        <v>80</v>
      </c>
      <c r="F379" s="22">
        <v>0</v>
      </c>
      <c r="G379" s="22">
        <f t="shared" si="99"/>
        <v>0</v>
      </c>
      <c r="H379" s="26">
        <f t="shared" si="100"/>
        <v>1</v>
      </c>
      <c r="I379" s="38">
        <f t="shared" si="101"/>
        <v>0</v>
      </c>
      <c r="J379">
        <f t="shared" si="80"/>
        <v>1</v>
      </c>
      <c r="K379">
        <f t="shared" si="102"/>
        <v>3</v>
      </c>
      <c r="L379">
        <f t="shared" si="103"/>
        <v>3</v>
      </c>
      <c r="M379" s="31">
        <f t="shared" si="81"/>
        <v>-0.4712201958733534</v>
      </c>
      <c r="N379" s="31">
        <f t="shared" si="82"/>
        <v>-0.46694385150489004</v>
      </c>
      <c r="O379" s="31">
        <f t="shared" si="83"/>
        <v>-0.81824337970608152</v>
      </c>
      <c r="P379" s="31">
        <f t="shared" si="84"/>
        <v>-0.76537489148384175</v>
      </c>
      <c r="Q379" s="31">
        <f t="shared" si="85"/>
        <v>-9.8054502219757964E-2</v>
      </c>
      <c r="R379" s="31">
        <f t="shared" si="86"/>
        <v>-0.92310194995390349</v>
      </c>
      <c r="T379" s="31">
        <f t="shared" si="87"/>
        <v>-0.50374088078220436</v>
      </c>
      <c r="U379" s="31">
        <f t="shared" si="88"/>
        <v>-0.50184410877236285</v>
      </c>
      <c r="V379" s="31">
        <f t="shared" si="89"/>
        <v>-0.72503613147531976</v>
      </c>
      <c r="W379" s="31">
        <f t="shared" si="90"/>
        <v>-0.63006887881965334</v>
      </c>
      <c r="X379" s="31">
        <f t="shared" si="91"/>
        <v>0.22611047292192432</v>
      </c>
      <c r="Y379" s="31">
        <f t="shared" si="92"/>
        <v>-0.73015928630268112</v>
      </c>
      <c r="AA379" s="31">
        <f t="shared" si="93"/>
        <v>-0.8468207163446082</v>
      </c>
      <c r="AB379" s="31">
        <f t="shared" si="94"/>
        <v>-0.84848982266625905</v>
      </c>
      <c r="AC379" s="31">
        <f t="shared" si="95"/>
        <v>-0.92102407087329508</v>
      </c>
      <c r="AD379" s="31">
        <f t="shared" si="96"/>
        <v>-0.85275587827135146</v>
      </c>
      <c r="AE379" s="31">
        <f t="shared" si="97"/>
        <v>-0.6279148319686505</v>
      </c>
      <c r="AF379" s="31">
        <f t="shared" si="98"/>
        <v>-0.89034441240165563</v>
      </c>
      <c r="AG379" s="31"/>
      <c r="AH379">
        <v>1.929252338842895</v>
      </c>
      <c r="AJ379">
        <v>0.46557738522811082</v>
      </c>
      <c r="AK379">
        <v>2</v>
      </c>
      <c r="AL379">
        <v>-0.93115477045622153</v>
      </c>
      <c r="AM379">
        <v>2</v>
      </c>
      <c r="AN379">
        <v>0.16171875096515029</v>
      </c>
      <c r="AO379">
        <v>2</v>
      </c>
      <c r="AP379">
        <v>0</v>
      </c>
      <c r="AQ379">
        <v>2</v>
      </c>
      <c r="AS379">
        <v>0.46557738522811082</v>
      </c>
      <c r="AT379">
        <v>2</v>
      </c>
      <c r="AU379">
        <v>-0.93115477045622153</v>
      </c>
      <c r="AV379">
        <v>2</v>
      </c>
      <c r="AW379">
        <v>-2.08170294604622E-2</v>
      </c>
      <c r="AX379">
        <v>2.4191999999999998E-3</v>
      </c>
      <c r="AY379">
        <v>0.30883556501802489</v>
      </c>
      <c r="AZ379">
        <v>2.4191999999999998E-3</v>
      </c>
      <c r="BB379">
        <f t="shared" si="104"/>
        <v>2.4191999999999998E-3</v>
      </c>
    </row>
    <row r="380" spans="1:54" x14ac:dyDescent="0.3">
      <c r="A380">
        <v>24</v>
      </c>
      <c r="B380" t="s">
        <v>81</v>
      </c>
      <c r="C380" t="s">
        <v>79</v>
      </c>
      <c r="D380" t="s">
        <v>80</v>
      </c>
      <c r="F380" s="22">
        <v>0</v>
      </c>
      <c r="G380" s="22">
        <f t="shared" si="99"/>
        <v>1</v>
      </c>
      <c r="H380" s="26">
        <f t="shared" si="100"/>
        <v>0</v>
      </c>
      <c r="I380" s="38">
        <f t="shared" si="101"/>
        <v>1</v>
      </c>
      <c r="J380">
        <f t="shared" si="80"/>
        <v>0</v>
      </c>
      <c r="K380">
        <f t="shared" si="102"/>
        <v>3</v>
      </c>
      <c r="L380">
        <f t="shared" si="103"/>
        <v>0</v>
      </c>
      <c r="M380" s="31">
        <f t="shared" si="81"/>
        <v>-0.1658054028425277</v>
      </c>
      <c r="N380" s="31">
        <f t="shared" si="82"/>
        <v>-0.15549869008919937</v>
      </c>
      <c r="O380" s="31">
        <f t="shared" si="83"/>
        <v>-0.57847995451903333</v>
      </c>
      <c r="P380" s="31">
        <f t="shared" si="84"/>
        <v>-0.61960529605728609</v>
      </c>
      <c r="Q380" s="31">
        <f t="shared" si="85"/>
        <v>-0.29414797965887984</v>
      </c>
      <c r="R380" s="31">
        <f t="shared" si="86"/>
        <v>-0.57954140060950265</v>
      </c>
      <c r="T380" s="31">
        <f t="shared" si="87"/>
        <v>-0.26003952857843471</v>
      </c>
      <c r="U380" s="31">
        <f t="shared" si="88"/>
        <v>-0.26409460273225394</v>
      </c>
      <c r="V380" s="31">
        <f t="shared" si="89"/>
        <v>-0.60240401684627665</v>
      </c>
      <c r="W380" s="31">
        <f t="shared" si="90"/>
        <v>-0.57526177415949908</v>
      </c>
      <c r="X380" s="31">
        <f t="shared" si="91"/>
        <v>-0.25588488866759385</v>
      </c>
      <c r="Y380" s="31">
        <f t="shared" si="92"/>
        <v>-0.41697869535708998</v>
      </c>
      <c r="AA380" s="31">
        <f t="shared" si="93"/>
        <v>-0.83046002298224531</v>
      </c>
      <c r="AB380" s="31">
        <f t="shared" si="94"/>
        <v>-0.82654353872769171</v>
      </c>
      <c r="AC380" s="31">
        <f t="shared" si="95"/>
        <v>-0.89565864058635269</v>
      </c>
      <c r="AD380" s="31">
        <f t="shared" si="96"/>
        <v>-0.89533614237425485</v>
      </c>
      <c r="AE380" s="31">
        <f t="shared" si="97"/>
        <v>-0.81162293100312488</v>
      </c>
      <c r="AF380" s="31">
        <f t="shared" si="98"/>
        <v>-0.74954639354871189</v>
      </c>
      <c r="AG380" s="31"/>
      <c r="AH380">
        <v>0.18884242994930089</v>
      </c>
      <c r="AJ380">
        <v>6.1280507815234898E-2</v>
      </c>
      <c r="AK380">
        <v>0</v>
      </c>
      <c r="AL380">
        <v>-0.93115477045622153</v>
      </c>
      <c r="AM380">
        <v>0</v>
      </c>
      <c r="AN380">
        <v>-0.16171875096515029</v>
      </c>
      <c r="AO380">
        <v>-2</v>
      </c>
      <c r="AP380">
        <v>0</v>
      </c>
      <c r="AQ380">
        <v>-2</v>
      </c>
      <c r="AS380">
        <v>6.1280507815234898E-2</v>
      </c>
      <c r="AT380">
        <v>0</v>
      </c>
      <c r="AU380">
        <v>-0.93115477045622153</v>
      </c>
      <c r="AV380">
        <v>0</v>
      </c>
      <c r="AW380">
        <v>-0.15745741958948181</v>
      </c>
      <c r="AX380">
        <v>-0.17567999999999989</v>
      </c>
      <c r="AY380">
        <v>1.0180657952392891</v>
      </c>
      <c r="AZ380">
        <v>-0.17567999999999989</v>
      </c>
      <c r="BB380">
        <f t="shared" si="104"/>
        <v>-0.17567999999999989</v>
      </c>
    </row>
    <row r="381" spans="1:54" x14ac:dyDescent="0.3">
      <c r="A381">
        <v>24</v>
      </c>
      <c r="B381" t="s">
        <v>82</v>
      </c>
      <c r="C381" t="s">
        <v>79</v>
      </c>
      <c r="D381" t="s">
        <v>80</v>
      </c>
      <c r="F381" s="22">
        <v>0</v>
      </c>
      <c r="G381" s="22">
        <f t="shared" si="99"/>
        <v>1</v>
      </c>
      <c r="H381" s="26">
        <f t="shared" si="100"/>
        <v>0</v>
      </c>
      <c r="I381" s="38">
        <f t="shared" si="101"/>
        <v>0</v>
      </c>
      <c r="J381">
        <f t="shared" si="80"/>
        <v>1</v>
      </c>
      <c r="K381">
        <f t="shared" si="102"/>
        <v>3</v>
      </c>
      <c r="L381">
        <f t="shared" si="103"/>
        <v>0</v>
      </c>
      <c r="M381" s="31">
        <f t="shared" si="81"/>
        <v>-0.30567081643046223</v>
      </c>
      <c r="N381" s="31">
        <f t="shared" si="82"/>
        <v>-0.30259843261874936</v>
      </c>
      <c r="O381" s="31">
        <f t="shared" si="83"/>
        <v>-0.76682712932243957</v>
      </c>
      <c r="P381" s="31">
        <f t="shared" si="84"/>
        <v>-0.70309330194450959</v>
      </c>
      <c r="Q381" s="31">
        <f t="shared" si="85"/>
        <v>-0.29521508584299661</v>
      </c>
      <c r="R381" s="31">
        <f t="shared" si="86"/>
        <v>-0.70505361464385441</v>
      </c>
      <c r="T381" s="31">
        <f t="shared" si="87"/>
        <v>-0.36422952566231109</v>
      </c>
      <c r="U381" s="31">
        <f t="shared" si="88"/>
        <v>-0.37849502455807199</v>
      </c>
      <c r="V381" s="31">
        <f t="shared" si="89"/>
        <v>-0.55368275147146373</v>
      </c>
      <c r="W381" s="31">
        <f t="shared" si="90"/>
        <v>-0.5979571937131698</v>
      </c>
      <c r="X381" s="31">
        <f t="shared" si="91"/>
        <v>-0.24927561828806283</v>
      </c>
      <c r="Y381" s="31">
        <f t="shared" si="92"/>
        <v>-0.56901514197697289</v>
      </c>
      <c r="AA381" s="31">
        <f t="shared" si="93"/>
        <v>-0.82213088020309699</v>
      </c>
      <c r="AB381" s="31">
        <f t="shared" si="94"/>
        <v>-0.82475141599446433</v>
      </c>
      <c r="AC381" s="31">
        <f t="shared" si="95"/>
        <v>-0.86273041483711732</v>
      </c>
      <c r="AD381" s="31">
        <f t="shared" si="96"/>
        <v>-0.89106658714869369</v>
      </c>
      <c r="AE381" s="31">
        <f t="shared" si="97"/>
        <v>-0.81701670728327025</v>
      </c>
      <c r="AF381" s="31">
        <f t="shared" si="98"/>
        <v>-0.85262669102102073</v>
      </c>
      <c r="AG381" s="31"/>
      <c r="AH381">
        <v>1.354281720224557</v>
      </c>
      <c r="AJ381">
        <v>-6.1280507815234898E-2</v>
      </c>
      <c r="AK381">
        <v>0</v>
      </c>
      <c r="AL381">
        <v>-0.93115477045622153</v>
      </c>
      <c r="AM381">
        <v>0</v>
      </c>
      <c r="AN381">
        <v>0.16171875096515029</v>
      </c>
      <c r="AO381">
        <v>2</v>
      </c>
      <c r="AP381">
        <v>0</v>
      </c>
      <c r="AQ381">
        <v>2</v>
      </c>
      <c r="AS381">
        <v>-6.1280507815234898E-2</v>
      </c>
      <c r="AT381">
        <v>0</v>
      </c>
      <c r="AU381">
        <v>-0.93115477045622153</v>
      </c>
      <c r="AV381">
        <v>0</v>
      </c>
      <c r="AW381">
        <v>0.14215244181865</v>
      </c>
      <c r="AX381">
        <v>0.16646399999999989</v>
      </c>
      <c r="AY381">
        <v>-0.6918100170179744</v>
      </c>
      <c r="AZ381">
        <v>0.16646399999999989</v>
      </c>
      <c r="BB381">
        <f t="shared" si="104"/>
        <v>0.16646399999999989</v>
      </c>
    </row>
    <row r="382" spans="1:54" x14ac:dyDescent="0.3">
      <c r="A382">
        <v>24</v>
      </c>
      <c r="B382" t="s">
        <v>83</v>
      </c>
      <c r="C382" t="s">
        <v>79</v>
      </c>
      <c r="D382" t="s">
        <v>80</v>
      </c>
      <c r="F382" s="22">
        <v>0</v>
      </c>
      <c r="G382" s="22">
        <f t="shared" si="99"/>
        <v>0</v>
      </c>
      <c r="H382" s="26">
        <f t="shared" si="100"/>
        <v>0</v>
      </c>
      <c r="I382" s="38">
        <f t="shared" si="101"/>
        <v>0</v>
      </c>
      <c r="J382">
        <f t="shared" si="80"/>
        <v>1</v>
      </c>
      <c r="K382">
        <f t="shared" si="102"/>
        <v>3</v>
      </c>
      <c r="L382">
        <f t="shared" si="103"/>
        <v>0</v>
      </c>
      <c r="M382" s="31">
        <f t="shared" si="81"/>
        <v>1.7634802807577605</v>
      </c>
      <c r="N382" s="31">
        <f t="shared" si="82"/>
        <v>1.7679596273339773</v>
      </c>
      <c r="O382" s="31">
        <f t="shared" si="83"/>
        <v>0.35296036789037866</v>
      </c>
      <c r="P382" s="31">
        <f t="shared" si="84"/>
        <v>2.8995542238807088</v>
      </c>
      <c r="Q382" s="31">
        <f t="shared" si="85"/>
        <v>-0.10781709678651841</v>
      </c>
      <c r="R382" s="31">
        <f t="shared" si="86"/>
        <v>1.2185672731797099</v>
      </c>
      <c r="T382" s="31">
        <f t="shared" si="87"/>
        <v>0.53447031938962375</v>
      </c>
      <c r="U382" s="31">
        <f t="shared" si="88"/>
        <v>0.4986474142633055</v>
      </c>
      <c r="V382" s="31">
        <f t="shared" si="89"/>
        <v>0.10479200111800042</v>
      </c>
      <c r="W382" s="31">
        <f t="shared" si="90"/>
        <v>2.2576791683337287</v>
      </c>
      <c r="X382" s="31">
        <f t="shared" si="91"/>
        <v>0.16831309939756395</v>
      </c>
      <c r="Y382" s="31">
        <f t="shared" si="92"/>
        <v>0.16556674197115573</v>
      </c>
      <c r="AA382" s="31">
        <f t="shared" si="93"/>
        <v>-0.53280899891415223</v>
      </c>
      <c r="AB382" s="31">
        <f t="shared" si="94"/>
        <v>-0.54378905390661059</v>
      </c>
      <c r="AC382" s="31">
        <f t="shared" si="95"/>
        <v>-0.65014909199883486</v>
      </c>
      <c r="AD382" s="31">
        <f t="shared" si="96"/>
        <v>0.25396081178105129</v>
      </c>
      <c r="AE382" s="31">
        <f t="shared" si="97"/>
        <v>-0.64314931591278324</v>
      </c>
      <c r="AF382" s="31">
        <f t="shared" si="98"/>
        <v>-0.5651110813415251</v>
      </c>
      <c r="AG382" s="31"/>
      <c r="AH382">
        <v>-3.472376489016753</v>
      </c>
      <c r="AJ382">
        <v>-0.46557738522811082</v>
      </c>
      <c r="AK382">
        <v>-2</v>
      </c>
      <c r="AL382">
        <v>-0.93115477045622153</v>
      </c>
      <c r="AM382">
        <v>-2</v>
      </c>
      <c r="AN382">
        <v>-0.16171875096515029</v>
      </c>
      <c r="AO382">
        <v>-2</v>
      </c>
      <c r="AP382">
        <v>0</v>
      </c>
      <c r="AQ382">
        <v>-2</v>
      </c>
      <c r="AS382">
        <v>-0.46557738522811082</v>
      </c>
      <c r="AT382">
        <v>-2</v>
      </c>
      <c r="AU382">
        <v>-0.93115477045622153</v>
      </c>
      <c r="AV382">
        <v>-2</v>
      </c>
      <c r="AW382">
        <v>3.6122007231294058E-2</v>
      </c>
      <c r="AX382">
        <v>6.7968000000000004E-3</v>
      </c>
      <c r="AY382">
        <v>-0.63509134323933958</v>
      </c>
      <c r="AZ382">
        <v>6.7968000000000004E-3</v>
      </c>
      <c r="BB382">
        <f t="shared" si="104"/>
        <v>6.7968000000000004E-3</v>
      </c>
    </row>
    <row r="383" spans="1:54" x14ac:dyDescent="0.3">
      <c r="A383">
        <v>24</v>
      </c>
      <c r="B383" t="s">
        <v>84</v>
      </c>
      <c r="C383" t="s">
        <v>79</v>
      </c>
      <c r="D383" t="s">
        <v>80</v>
      </c>
      <c r="F383" s="22">
        <v>0</v>
      </c>
      <c r="G383" s="22">
        <f t="shared" si="99"/>
        <v>1</v>
      </c>
      <c r="H383" s="26">
        <f t="shared" si="100"/>
        <v>0</v>
      </c>
      <c r="I383" s="38">
        <f t="shared" si="101"/>
        <v>0</v>
      </c>
      <c r="J383">
        <f t="shared" si="80"/>
        <v>1</v>
      </c>
      <c r="K383">
        <f t="shared" si="102"/>
        <v>3</v>
      </c>
      <c r="L383">
        <f t="shared" si="103"/>
        <v>0</v>
      </c>
      <c r="M383" s="31">
        <f t="shared" si="81"/>
        <v>2.7594703601902846</v>
      </c>
      <c r="N383" s="31">
        <f t="shared" si="82"/>
        <v>2.7667700253342855</v>
      </c>
      <c r="O383" s="31">
        <f t="shared" si="83"/>
        <v>2.7675091308505935</v>
      </c>
      <c r="P383" s="31">
        <f t="shared" si="84"/>
        <v>4.8138767038705792</v>
      </c>
      <c r="Q383" s="31">
        <f t="shared" si="85"/>
        <v>-9.9510922066643401E-2</v>
      </c>
      <c r="R383" s="31">
        <f t="shared" si="86"/>
        <v>7.3537516039344046</v>
      </c>
      <c r="T383" s="31">
        <f t="shared" si="87"/>
        <v>0.9386597014674084</v>
      </c>
      <c r="U383" s="31">
        <f t="shared" si="88"/>
        <v>0.92224833465313039</v>
      </c>
      <c r="V383" s="31">
        <f t="shared" si="89"/>
        <v>0.86818117165331721</v>
      </c>
      <c r="W383" s="31">
        <f t="shared" si="90"/>
        <v>3.0725153287312534</v>
      </c>
      <c r="X383" s="31">
        <f t="shared" si="91"/>
        <v>0.22467679311068139</v>
      </c>
      <c r="Y383" s="31">
        <f t="shared" si="92"/>
        <v>0.91322496188566127</v>
      </c>
      <c r="AA383" s="31">
        <f t="shared" si="93"/>
        <v>-0.43415618592314165</v>
      </c>
      <c r="AB383" s="31">
        <f t="shared" si="94"/>
        <v>-0.43958492710204533</v>
      </c>
      <c r="AC383" s="31">
        <f t="shared" si="95"/>
        <v>-0.41837989148064603</v>
      </c>
      <c r="AD383" s="31">
        <f t="shared" si="96"/>
        <v>0.32190679676492989</v>
      </c>
      <c r="AE383" s="31">
        <f t="shared" si="97"/>
        <v>-0.62898998755403857</v>
      </c>
      <c r="AF383" s="31">
        <f t="shared" si="98"/>
        <v>-0.34366331100383835</v>
      </c>
      <c r="AG383" s="31"/>
      <c r="AH383">
        <v>-3.472376489016753</v>
      </c>
      <c r="AJ383">
        <v>-0.46557738522811082</v>
      </c>
      <c r="AK383">
        <v>-2</v>
      </c>
      <c r="AL383">
        <v>-0.93115477045622153</v>
      </c>
      <c r="AM383">
        <v>-2</v>
      </c>
      <c r="AN383">
        <v>-0.16171875096515029</v>
      </c>
      <c r="AO383">
        <v>-2</v>
      </c>
      <c r="AP383">
        <v>0</v>
      </c>
      <c r="AQ383">
        <v>-2</v>
      </c>
      <c r="AS383">
        <v>-0.46557738522811082</v>
      </c>
      <c r="AT383">
        <v>-2</v>
      </c>
      <c r="AU383">
        <v>-0.93115477045622153</v>
      </c>
      <c r="AV383">
        <v>-2</v>
      </c>
      <c r="AW383">
        <v>3.6122007231294058E-2</v>
      </c>
      <c r="AX383">
        <v>6.7968000000000004E-3</v>
      </c>
      <c r="AY383">
        <v>-0.63509134323933958</v>
      </c>
      <c r="AZ383">
        <v>6.7968000000000004E-3</v>
      </c>
      <c r="BB383">
        <f t="shared" si="104"/>
        <v>6.7968000000000004E-3</v>
      </c>
    </row>
    <row r="384" spans="1:54" x14ac:dyDescent="0.3">
      <c r="A384">
        <v>24</v>
      </c>
      <c r="B384" t="s">
        <v>85</v>
      </c>
      <c r="C384" t="s">
        <v>79</v>
      </c>
      <c r="D384" t="s">
        <v>80</v>
      </c>
      <c r="F384" s="22">
        <v>0</v>
      </c>
      <c r="G384" s="22">
        <f t="shared" si="99"/>
        <v>0</v>
      </c>
      <c r="H384" s="26">
        <f t="shared" si="100"/>
        <v>0</v>
      </c>
      <c r="I384" s="38">
        <f t="shared" si="101"/>
        <v>0</v>
      </c>
      <c r="J384">
        <f t="shared" si="80"/>
        <v>1</v>
      </c>
      <c r="K384">
        <f t="shared" si="102"/>
        <v>3</v>
      </c>
      <c r="L384">
        <f t="shared" si="103"/>
        <v>0</v>
      </c>
      <c r="M384" s="31">
        <f t="shared" si="81"/>
        <v>-0.16232405186349519</v>
      </c>
      <c r="N384" s="31">
        <f t="shared" si="82"/>
        <v>-0.15536960748526862</v>
      </c>
      <c r="O384" s="31">
        <f t="shared" si="83"/>
        <v>-0.93071802707770324</v>
      </c>
      <c r="P384" s="31">
        <f t="shared" si="84"/>
        <v>-0.74620799657646064</v>
      </c>
      <c r="Q384" s="31">
        <f t="shared" si="85"/>
        <v>-0.29739812113393665</v>
      </c>
      <c r="R384" s="31">
        <f t="shared" si="86"/>
        <v>-0.66064342757999828</v>
      </c>
      <c r="T384" s="31">
        <f t="shared" si="87"/>
        <v>-0.25369172544330837</v>
      </c>
      <c r="U384" s="31">
        <f t="shared" si="88"/>
        <v>-0.24747570929377669</v>
      </c>
      <c r="V384" s="31">
        <f t="shared" si="89"/>
        <v>-0.74318782251575066</v>
      </c>
      <c r="W384" s="31">
        <f t="shared" si="90"/>
        <v>-0.53273799257891874</v>
      </c>
      <c r="X384" s="31">
        <f t="shared" si="91"/>
        <v>-0.25821532504636174</v>
      </c>
      <c r="Y384" s="31">
        <f t="shared" si="92"/>
        <v>-0.48239533883780011</v>
      </c>
      <c r="AA384" s="31">
        <f t="shared" si="93"/>
        <v>-0.78875431665489804</v>
      </c>
      <c r="AB384" s="31">
        <f t="shared" si="94"/>
        <v>-0.78917118822857835</v>
      </c>
      <c r="AC384" s="31">
        <f t="shared" si="95"/>
        <v>-0.92671499557462089</v>
      </c>
      <c r="AD384" s="31">
        <f t="shared" si="96"/>
        <v>-0.86213615461817461</v>
      </c>
      <c r="AE384" s="31">
        <f t="shared" si="97"/>
        <v>-0.81248999917009246</v>
      </c>
      <c r="AF384" s="31">
        <f t="shared" si="98"/>
        <v>-0.80823094937817497</v>
      </c>
      <c r="AG384" s="31"/>
      <c r="AH384">
        <v>1.354281720224557</v>
      </c>
      <c r="AJ384">
        <v>-6.1280507815234898E-2</v>
      </c>
      <c r="AK384">
        <v>0</v>
      </c>
      <c r="AL384">
        <v>-0.93115477045622153</v>
      </c>
      <c r="AM384">
        <v>0</v>
      </c>
      <c r="AN384">
        <v>0.16171875096515029</v>
      </c>
      <c r="AO384">
        <v>2</v>
      </c>
      <c r="AP384">
        <v>0</v>
      </c>
      <c r="AQ384">
        <v>2</v>
      </c>
      <c r="AS384">
        <v>-6.1280507815234898E-2</v>
      </c>
      <c r="AT384">
        <v>0</v>
      </c>
      <c r="AU384">
        <v>-0.93115477045622153</v>
      </c>
      <c r="AV384">
        <v>0</v>
      </c>
      <c r="AW384">
        <v>0.14215244181865</v>
      </c>
      <c r="AX384">
        <v>0.16646399999999989</v>
      </c>
      <c r="AY384">
        <v>-0.6918100170179744</v>
      </c>
      <c r="AZ384">
        <v>0.16646399999999989</v>
      </c>
      <c r="BB384">
        <f t="shared" si="104"/>
        <v>0.16646399999999989</v>
      </c>
    </row>
    <row r="385" spans="1:54" x14ac:dyDescent="0.3">
      <c r="A385">
        <v>24</v>
      </c>
      <c r="B385" t="s">
        <v>86</v>
      </c>
      <c r="C385" t="s">
        <v>79</v>
      </c>
      <c r="D385" t="s">
        <v>80</v>
      </c>
      <c r="F385" s="22">
        <v>0</v>
      </c>
      <c r="G385" s="22">
        <f t="shared" si="99"/>
        <v>0</v>
      </c>
      <c r="H385" s="26">
        <f t="shared" si="100"/>
        <v>0</v>
      </c>
      <c r="I385" s="38">
        <f t="shared" si="101"/>
        <v>1</v>
      </c>
      <c r="J385">
        <f t="shared" si="80"/>
        <v>0</v>
      </c>
      <c r="K385">
        <f t="shared" si="102"/>
        <v>3</v>
      </c>
      <c r="L385">
        <f t="shared" si="103"/>
        <v>0</v>
      </c>
      <c r="M385" s="31">
        <f t="shared" si="81"/>
        <v>-0.25554210636806507</v>
      </c>
      <c r="N385" s="31">
        <f t="shared" si="82"/>
        <v>-0.2446621933998217</v>
      </c>
      <c r="O385" s="31">
        <f t="shared" si="83"/>
        <v>-0.40866585750733514</v>
      </c>
      <c r="P385" s="31">
        <f t="shared" si="84"/>
        <v>-0.43942171861438284</v>
      </c>
      <c r="Q385" s="31">
        <f t="shared" si="85"/>
        <v>-0.28797996248809149</v>
      </c>
      <c r="R385" s="31">
        <f t="shared" si="86"/>
        <v>-0.7168944847667259</v>
      </c>
      <c r="T385" s="31">
        <f t="shared" si="87"/>
        <v>-0.33155613315972571</v>
      </c>
      <c r="U385" s="31">
        <f t="shared" si="88"/>
        <v>-0.31626737168573094</v>
      </c>
      <c r="V385" s="31">
        <f t="shared" si="89"/>
        <v>-0.49734928584124749</v>
      </c>
      <c r="W385" s="31">
        <f t="shared" si="90"/>
        <v>-0.44822550595090127</v>
      </c>
      <c r="X385" s="31">
        <f t="shared" si="91"/>
        <v>-0.23856237594429594</v>
      </c>
      <c r="Y385" s="31">
        <f t="shared" si="92"/>
        <v>-0.60092644165241582</v>
      </c>
      <c r="AA385" s="31">
        <f t="shared" si="93"/>
        <v>-0.84915672502440975</v>
      </c>
      <c r="AB385" s="31">
        <f t="shared" si="94"/>
        <v>-0.84146231615306732</v>
      </c>
      <c r="AC385" s="31">
        <f t="shared" si="95"/>
        <v>-0.87845878875344952</v>
      </c>
      <c r="AD385" s="31">
        <f t="shared" si="96"/>
        <v>-0.87362586152655552</v>
      </c>
      <c r="AE385" s="31">
        <f t="shared" si="97"/>
        <v>-0.8081056181155708</v>
      </c>
      <c r="AF385" s="31">
        <f t="shared" si="98"/>
        <v>-0.83123018762913492</v>
      </c>
      <c r="AG385" s="31"/>
      <c r="AH385">
        <v>0.18884242994930101</v>
      </c>
      <c r="AJ385">
        <v>6.1280507815234898E-2</v>
      </c>
      <c r="AK385">
        <v>0</v>
      </c>
      <c r="AL385">
        <v>-0.93115477045622153</v>
      </c>
      <c r="AM385">
        <v>0</v>
      </c>
      <c r="AN385">
        <v>-0.16171875096515029</v>
      </c>
      <c r="AO385">
        <v>-2</v>
      </c>
      <c r="AP385">
        <v>0</v>
      </c>
      <c r="AQ385">
        <v>-2</v>
      </c>
      <c r="AS385">
        <v>6.1280507815234898E-2</v>
      </c>
      <c r="AT385">
        <v>0</v>
      </c>
      <c r="AU385">
        <v>-0.93115477045622153</v>
      </c>
      <c r="AV385">
        <v>0</v>
      </c>
      <c r="AW385">
        <v>-0.15745741958948181</v>
      </c>
      <c r="AX385">
        <v>-0.17567999999999989</v>
      </c>
      <c r="AY385">
        <v>1.0180657952392891</v>
      </c>
      <c r="AZ385">
        <v>-0.17567999999999989</v>
      </c>
      <c r="BB385">
        <f t="shared" si="104"/>
        <v>-0.17567999999999989</v>
      </c>
    </row>
    <row r="386" spans="1:54" x14ac:dyDescent="0.3">
      <c r="A386">
        <v>24</v>
      </c>
      <c r="B386" t="s">
        <v>87</v>
      </c>
      <c r="C386" t="s">
        <v>79</v>
      </c>
      <c r="D386" t="s">
        <v>80</v>
      </c>
      <c r="F386" s="22">
        <v>0</v>
      </c>
      <c r="G386" s="22">
        <f t="shared" si="99"/>
        <v>1</v>
      </c>
      <c r="H386" s="26">
        <f t="shared" si="100"/>
        <v>1</v>
      </c>
      <c r="I386" s="38">
        <f t="shared" si="101"/>
        <v>0</v>
      </c>
      <c r="J386">
        <f t="shared" si="80"/>
        <v>1</v>
      </c>
      <c r="K386">
        <f t="shared" si="102"/>
        <v>3</v>
      </c>
      <c r="L386">
        <f t="shared" si="103"/>
        <v>3</v>
      </c>
      <c r="M386" s="31">
        <f t="shared" si="81"/>
        <v>-0.32434708131154011</v>
      </c>
      <c r="N386" s="31">
        <f t="shared" si="82"/>
        <v>-0.32312540599302825</v>
      </c>
      <c r="O386" s="31">
        <f t="shared" si="83"/>
        <v>-0.67009912690274898</v>
      </c>
      <c r="P386" s="31">
        <f t="shared" si="84"/>
        <v>-0.76206603466518918</v>
      </c>
      <c r="Q386" s="31">
        <f t="shared" si="85"/>
        <v>-0.10892946373913573</v>
      </c>
      <c r="R386" s="31">
        <f t="shared" si="86"/>
        <v>-0.71891451278741969</v>
      </c>
      <c r="T386" s="31">
        <f t="shared" si="87"/>
        <v>-0.35279086874394616</v>
      </c>
      <c r="U386" s="31">
        <f t="shared" si="88"/>
        <v>-0.36412881437219069</v>
      </c>
      <c r="V386" s="31">
        <f t="shared" si="89"/>
        <v>-0.54063333359813448</v>
      </c>
      <c r="W386" s="31">
        <f t="shared" si="90"/>
        <v>-0.64003712435734961</v>
      </c>
      <c r="X386" s="31">
        <f t="shared" si="91"/>
        <v>0.15711946985028735</v>
      </c>
      <c r="Y386" s="31">
        <f t="shared" si="92"/>
        <v>-0.58531623964943558</v>
      </c>
      <c r="AA386" s="31">
        <f t="shared" si="93"/>
        <v>-0.79828715476906686</v>
      </c>
      <c r="AB386" s="31">
        <f t="shared" si="94"/>
        <v>-0.80616362049686996</v>
      </c>
      <c r="AC386" s="31">
        <f t="shared" si="95"/>
        <v>-0.8674634808500683</v>
      </c>
      <c r="AD386" s="31">
        <f t="shared" si="96"/>
        <v>-0.84519678761968553</v>
      </c>
      <c r="AE386" s="31">
        <f t="shared" si="97"/>
        <v>-0.64360319847843206</v>
      </c>
      <c r="AF386" s="31">
        <f t="shared" si="98"/>
        <v>-0.84787848360158158</v>
      </c>
      <c r="AG386" s="31"/>
      <c r="AH386">
        <v>1.929252338842895</v>
      </c>
      <c r="AJ386">
        <v>0.46557738522811082</v>
      </c>
      <c r="AK386">
        <v>2</v>
      </c>
      <c r="AL386">
        <v>-0.93115477045622153</v>
      </c>
      <c r="AM386">
        <v>2</v>
      </c>
      <c r="AN386">
        <v>0.16171875096515029</v>
      </c>
      <c r="AO386">
        <v>2</v>
      </c>
      <c r="AP386">
        <v>0</v>
      </c>
      <c r="AQ386">
        <v>2</v>
      </c>
      <c r="AS386">
        <v>0.46557738522811082</v>
      </c>
      <c r="AT386">
        <v>2</v>
      </c>
      <c r="AU386">
        <v>-0.93115477045622153</v>
      </c>
      <c r="AV386">
        <v>2</v>
      </c>
      <c r="AW386">
        <v>-2.08170294604622E-2</v>
      </c>
      <c r="AX386">
        <v>2.4191999999999998E-3</v>
      </c>
      <c r="AY386">
        <v>0.30883556501802489</v>
      </c>
      <c r="AZ386">
        <v>2.4191999999999998E-3</v>
      </c>
      <c r="BB386">
        <f t="shared" si="104"/>
        <v>2.4191999999999998E-3</v>
      </c>
    </row>
    <row r="387" spans="1:54" x14ac:dyDescent="0.3">
      <c r="A387">
        <v>24</v>
      </c>
      <c r="B387" t="s">
        <v>88</v>
      </c>
      <c r="C387" t="s">
        <v>89</v>
      </c>
      <c r="D387" t="s">
        <v>80</v>
      </c>
      <c r="F387" s="22">
        <v>0</v>
      </c>
      <c r="G387" s="22">
        <f t="shared" si="99"/>
        <v>0</v>
      </c>
      <c r="H387" s="26">
        <f t="shared" si="100"/>
        <v>0</v>
      </c>
      <c r="I387" s="38">
        <f t="shared" si="101"/>
        <v>1</v>
      </c>
      <c r="J387">
        <f t="shared" si="80"/>
        <v>0</v>
      </c>
      <c r="K387">
        <f t="shared" si="102"/>
        <v>3</v>
      </c>
      <c r="L387">
        <f t="shared" si="103"/>
        <v>0</v>
      </c>
      <c r="M387" s="31">
        <f t="shared" si="81"/>
        <v>-0.22927535445714636</v>
      </c>
      <c r="N387" s="31">
        <f t="shared" si="82"/>
        <v>-0.22565822575692679</v>
      </c>
      <c r="O387" s="31">
        <f t="shared" si="83"/>
        <v>-0.73508323678997523</v>
      </c>
      <c r="P387" s="31">
        <f t="shared" si="84"/>
        <v>-0.48735892899421879</v>
      </c>
      <c r="Q387" s="31">
        <f t="shared" si="85"/>
        <v>-4.9044538511359606E-2</v>
      </c>
      <c r="R387" s="31">
        <f t="shared" si="86"/>
        <v>-0.83626821267228146</v>
      </c>
      <c r="T387" s="31">
        <f t="shared" si="87"/>
        <v>-0.30037622309001194</v>
      </c>
      <c r="U387" s="31">
        <f t="shared" si="88"/>
        <v>-0.30812142639110207</v>
      </c>
      <c r="V387" s="31">
        <f t="shared" si="89"/>
        <v>-0.63231399434370794</v>
      </c>
      <c r="W387" s="31">
        <f t="shared" si="90"/>
        <v>-0.32292669154238562</v>
      </c>
      <c r="X387" s="31">
        <f t="shared" si="91"/>
        <v>0.42489907999767973</v>
      </c>
      <c r="Y387" s="31">
        <f t="shared" si="92"/>
        <v>-0.66488252742692533</v>
      </c>
      <c r="AA387" s="31">
        <f t="shared" si="93"/>
        <v>-0.68770774023016235</v>
      </c>
      <c r="AB387" s="31">
        <f t="shared" si="94"/>
        <v>-0.69208800177752827</v>
      </c>
      <c r="AC387" s="31">
        <f t="shared" si="95"/>
        <v>-0.83636063549134221</v>
      </c>
      <c r="AD387" s="31">
        <f t="shared" si="96"/>
        <v>-0.63469139479366221</v>
      </c>
      <c r="AE387" s="31">
        <f t="shared" si="97"/>
        <v>-0.38438648025730388</v>
      </c>
      <c r="AF387" s="31">
        <f t="shared" si="98"/>
        <v>-0.84084818066879785</v>
      </c>
      <c r="AG387" s="31"/>
      <c r="AH387">
        <v>0.97887199422491467</v>
      </c>
      <c r="AJ387">
        <v>-2.643742059021398</v>
      </c>
      <c r="AK387">
        <v>-2</v>
      </c>
      <c r="AL387">
        <v>2.365789157532022</v>
      </c>
      <c r="AM387">
        <v>-2</v>
      </c>
      <c r="AN387">
        <v>0.32343750193030057</v>
      </c>
      <c r="AO387">
        <v>4</v>
      </c>
      <c r="AP387">
        <v>0</v>
      </c>
      <c r="AQ387">
        <v>4</v>
      </c>
      <c r="AS387">
        <v>-2.643742059021398</v>
      </c>
      <c r="AT387">
        <v>-2</v>
      </c>
      <c r="AU387">
        <v>2.365789157532022</v>
      </c>
      <c r="AV387">
        <v>-2</v>
      </c>
      <c r="AW387">
        <v>-0.50050770675701894</v>
      </c>
      <c r="AX387">
        <v>-0.1629849599999999</v>
      </c>
      <c r="AY387">
        <v>-0.35247043091579611</v>
      </c>
      <c r="AZ387">
        <v>-0.1629849599999999</v>
      </c>
      <c r="BB387">
        <f t="shared" si="104"/>
        <v>-0.1629849599999999</v>
      </c>
    </row>
    <row r="388" spans="1:54" x14ac:dyDescent="0.3">
      <c r="A388">
        <v>24</v>
      </c>
      <c r="B388" t="s">
        <v>90</v>
      </c>
      <c r="C388" t="s">
        <v>89</v>
      </c>
      <c r="D388" t="s">
        <v>80</v>
      </c>
      <c r="F388" s="22">
        <v>0</v>
      </c>
      <c r="G388" s="22">
        <f t="shared" si="99"/>
        <v>1</v>
      </c>
      <c r="H388" s="26">
        <f t="shared" si="100"/>
        <v>0</v>
      </c>
      <c r="I388" s="38">
        <f t="shared" si="101"/>
        <v>1</v>
      </c>
      <c r="J388">
        <f t="shared" si="80"/>
        <v>0</v>
      </c>
      <c r="K388">
        <f t="shared" si="102"/>
        <v>3</v>
      </c>
      <c r="L388">
        <f t="shared" si="103"/>
        <v>0</v>
      </c>
      <c r="M388" s="31">
        <f t="shared" si="81"/>
        <v>-0.2806644634590782</v>
      </c>
      <c r="N388" s="31">
        <f t="shared" si="82"/>
        <v>-0.27580786179447325</v>
      </c>
      <c r="O388" s="31">
        <f t="shared" si="83"/>
        <v>-0.58174925435512215</v>
      </c>
      <c r="P388" s="31">
        <f t="shared" si="84"/>
        <v>-0.73121107263683871</v>
      </c>
      <c r="Q388" s="31">
        <f t="shared" si="85"/>
        <v>-0.35252596728497665</v>
      </c>
      <c r="R388" s="31">
        <f t="shared" si="86"/>
        <v>-0.66265913286092137</v>
      </c>
      <c r="T388" s="31">
        <f t="shared" si="87"/>
        <v>-0.32445459678289501</v>
      </c>
      <c r="U388" s="31">
        <f t="shared" si="88"/>
        <v>-0.32703347306682146</v>
      </c>
      <c r="V388" s="31">
        <f t="shared" si="89"/>
        <v>-0.47560521210089807</v>
      </c>
      <c r="W388" s="31">
        <f t="shared" si="90"/>
        <v>-0.65547671225015602</v>
      </c>
      <c r="X388" s="31">
        <f t="shared" si="91"/>
        <v>-0.30606154822655252</v>
      </c>
      <c r="Y388" s="31">
        <f t="shared" si="92"/>
        <v>-0.46046517925219832</v>
      </c>
      <c r="AA388" s="31">
        <f t="shared" si="93"/>
        <v>-0.7709233066440504</v>
      </c>
      <c r="AB388" s="31">
        <f t="shared" si="94"/>
        <v>-0.77036373683535531</v>
      </c>
      <c r="AC388" s="31">
        <f t="shared" si="95"/>
        <v>-0.75168253087917636</v>
      </c>
      <c r="AD388" s="31">
        <f t="shared" si="96"/>
        <v>-0.86304163807449108</v>
      </c>
      <c r="AE388" s="31">
        <f t="shared" si="97"/>
        <v>-0.76117560132175377</v>
      </c>
      <c r="AF388" s="31">
        <f t="shared" si="98"/>
        <v>-0.74640293862480933</v>
      </c>
      <c r="AG388" s="31"/>
      <c r="AH388">
        <v>0.55955502882271646</v>
      </c>
      <c r="AJ388">
        <v>1.5900262729347061</v>
      </c>
      <c r="AK388">
        <v>-2</v>
      </c>
      <c r="AL388">
        <v>0.55023616946711207</v>
      </c>
      <c r="AM388">
        <v>-2</v>
      </c>
      <c r="AN388">
        <v>-0.32343750193030057</v>
      </c>
      <c r="AO388">
        <v>-4</v>
      </c>
      <c r="AP388">
        <v>0</v>
      </c>
      <c r="AQ388">
        <v>-4</v>
      </c>
      <c r="AS388">
        <v>1.5900262729347061</v>
      </c>
      <c r="AT388">
        <v>-2</v>
      </c>
      <c r="AU388">
        <v>0.55023616946711207</v>
      </c>
      <c r="AV388">
        <v>-2</v>
      </c>
      <c r="AW388">
        <v>0.27946635530200842</v>
      </c>
      <c r="AX388">
        <v>-5.1839999999999997E-2</v>
      </c>
      <c r="AY388">
        <v>-1.165786723230618</v>
      </c>
      <c r="AZ388">
        <v>-5.1839999999999997E-2</v>
      </c>
      <c r="BB388">
        <f t="shared" si="104"/>
        <v>-5.1839999999999997E-2</v>
      </c>
    </row>
    <row r="389" spans="1:54" x14ac:dyDescent="0.3">
      <c r="A389">
        <v>24</v>
      </c>
      <c r="B389" t="s">
        <v>91</v>
      </c>
      <c r="C389" t="s">
        <v>89</v>
      </c>
      <c r="D389" t="s">
        <v>80</v>
      </c>
      <c r="F389" s="22">
        <v>0</v>
      </c>
      <c r="G389" s="22">
        <f t="shared" si="99"/>
        <v>1</v>
      </c>
      <c r="H389" s="26">
        <f t="shared" si="100"/>
        <v>1</v>
      </c>
      <c r="I389" s="38">
        <f t="shared" si="101"/>
        <v>0</v>
      </c>
      <c r="J389">
        <f t="shared" si="80"/>
        <v>1</v>
      </c>
      <c r="K389">
        <f t="shared" si="102"/>
        <v>3</v>
      </c>
      <c r="L389">
        <f t="shared" si="103"/>
        <v>3</v>
      </c>
      <c r="M389" s="31">
        <f t="shared" si="81"/>
        <v>-0.42539705384148896</v>
      </c>
      <c r="N389" s="31">
        <f t="shared" si="82"/>
        <v>-0.42344212533664966</v>
      </c>
      <c r="O389" s="31">
        <f t="shared" si="83"/>
        <v>-0.81472433926473964</v>
      </c>
      <c r="P389" s="31">
        <f t="shared" si="84"/>
        <v>-0.81946555875316163</v>
      </c>
      <c r="Q389" s="31">
        <f t="shared" si="85"/>
        <v>-0.35143225364446368</v>
      </c>
      <c r="R389" s="31">
        <f t="shared" si="86"/>
        <v>-0.8188050782343238</v>
      </c>
      <c r="T389" s="31">
        <f t="shared" si="87"/>
        <v>-0.36866093835605246</v>
      </c>
      <c r="U389" s="31">
        <f t="shared" si="88"/>
        <v>-0.37058349837321625</v>
      </c>
      <c r="V389" s="31">
        <f t="shared" si="89"/>
        <v>-0.576923657852764</v>
      </c>
      <c r="W389" s="31">
        <f t="shared" si="90"/>
        <v>-0.6973361375203494</v>
      </c>
      <c r="X389" s="31">
        <f t="shared" si="91"/>
        <v>-0.2963324124058615</v>
      </c>
      <c r="Y389" s="31">
        <f t="shared" si="92"/>
        <v>-0.61726994186294748</v>
      </c>
      <c r="AA389" s="31">
        <f t="shared" si="93"/>
        <v>-0.76224472743877825</v>
      </c>
      <c r="AB389" s="31">
        <f t="shared" si="94"/>
        <v>-0.76734437717009596</v>
      </c>
      <c r="AC389" s="31">
        <f t="shared" si="95"/>
        <v>-0.81799907563996466</v>
      </c>
      <c r="AD389" s="31">
        <f t="shared" si="96"/>
        <v>-0.86866832278802719</v>
      </c>
      <c r="AE389" s="31">
        <f t="shared" si="97"/>
        <v>-0.75811239867916436</v>
      </c>
      <c r="AF389" s="31">
        <f t="shared" si="98"/>
        <v>-0.84194034160384024</v>
      </c>
      <c r="AG389" s="31"/>
      <c r="AH389">
        <v>1.2276473793888181</v>
      </c>
      <c r="AJ389">
        <v>3.8566326912600251</v>
      </c>
      <c r="AK389">
        <v>8</v>
      </c>
      <c r="AL389">
        <v>0.55023616946711207</v>
      </c>
      <c r="AM389">
        <v>8</v>
      </c>
      <c r="AN389">
        <v>0.32343750193030057</v>
      </c>
      <c r="AO389">
        <v>4</v>
      </c>
      <c r="AP389">
        <v>0</v>
      </c>
      <c r="AQ389">
        <v>4</v>
      </c>
      <c r="AS389">
        <v>3.8566326912600251</v>
      </c>
      <c r="AT389">
        <v>8</v>
      </c>
      <c r="AU389">
        <v>0.55023616946711207</v>
      </c>
      <c r="AV389">
        <v>8</v>
      </c>
      <c r="AW389">
        <v>0.95449747747129732</v>
      </c>
      <c r="AX389">
        <v>0.79487999999999981</v>
      </c>
      <c r="AY389">
        <v>0.54046314830642994</v>
      </c>
      <c r="AZ389">
        <v>0.79487999999999981</v>
      </c>
      <c r="BB389">
        <f t="shared" si="104"/>
        <v>0.79487999999999981</v>
      </c>
    </row>
    <row r="390" spans="1:54" x14ac:dyDescent="0.3">
      <c r="A390">
        <v>24</v>
      </c>
      <c r="B390" t="s">
        <v>92</v>
      </c>
      <c r="C390" t="s">
        <v>89</v>
      </c>
      <c r="D390" t="s">
        <v>80</v>
      </c>
      <c r="F390" s="22">
        <v>0</v>
      </c>
      <c r="G390" s="22">
        <f t="shared" si="99"/>
        <v>0</v>
      </c>
      <c r="H390" s="26">
        <f t="shared" si="100"/>
        <v>0</v>
      </c>
      <c r="I390" s="38">
        <f t="shared" si="101"/>
        <v>1</v>
      </c>
      <c r="J390">
        <f t="shared" si="80"/>
        <v>0</v>
      </c>
      <c r="K390">
        <f t="shared" si="102"/>
        <v>3</v>
      </c>
      <c r="L390">
        <f t="shared" si="103"/>
        <v>0</v>
      </c>
      <c r="M390" s="31">
        <f t="shared" si="81"/>
        <v>0.92020887867914236</v>
      </c>
      <c r="N390" s="31">
        <f t="shared" si="82"/>
        <v>0.92093686237230765</v>
      </c>
      <c r="O390" s="31">
        <f t="shared" si="83"/>
        <v>1.6724732134996863E-2</v>
      </c>
      <c r="P390" s="31">
        <f t="shared" si="84"/>
        <v>0.66865585134244998</v>
      </c>
      <c r="Q390" s="31">
        <f t="shared" si="85"/>
        <v>-8.3250200587048045E-2</v>
      </c>
      <c r="R390" s="31">
        <f t="shared" si="86"/>
        <v>-3.638914116722252E-2</v>
      </c>
      <c r="T390" s="31">
        <f t="shared" si="87"/>
        <v>0.41469032456629712</v>
      </c>
      <c r="U390" s="31">
        <f t="shared" si="88"/>
        <v>0.39536204888232351</v>
      </c>
      <c r="V390" s="31">
        <f t="shared" si="89"/>
        <v>0.1312477943843019</v>
      </c>
      <c r="W390" s="31">
        <f t="shared" si="90"/>
        <v>1.2693881772494069</v>
      </c>
      <c r="X390" s="31">
        <f t="shared" si="91"/>
        <v>0.28621358842861644</v>
      </c>
      <c r="Y390" s="31">
        <f t="shared" si="92"/>
        <v>-0.1225879963296438</v>
      </c>
      <c r="AA390" s="31">
        <f t="shared" si="93"/>
        <v>-0.41007984179886781</v>
      </c>
      <c r="AB390" s="31">
        <f t="shared" si="94"/>
        <v>-0.42190733420469212</v>
      </c>
      <c r="AC390" s="31">
        <f t="shared" si="95"/>
        <v>-0.47938211377029905</v>
      </c>
      <c r="AD390" s="31">
        <f t="shared" si="96"/>
        <v>0.32556077799196348</v>
      </c>
      <c r="AE390" s="31">
        <f t="shared" si="97"/>
        <v>-0.45627969976759769</v>
      </c>
      <c r="AF390" s="31">
        <f t="shared" si="98"/>
        <v>-0.57556893025829436</v>
      </c>
      <c r="AG390" s="31"/>
      <c r="AH390">
        <v>-2.7660744024364492</v>
      </c>
      <c r="AJ390">
        <v>-2.8029169051733329</v>
      </c>
      <c r="AK390">
        <v>-4</v>
      </c>
      <c r="AL390">
        <v>2.365789157532022</v>
      </c>
      <c r="AM390">
        <v>-4</v>
      </c>
      <c r="AN390">
        <v>-0.32343750193030057</v>
      </c>
      <c r="AO390">
        <v>-4</v>
      </c>
      <c r="AP390">
        <v>0</v>
      </c>
      <c r="AQ390">
        <v>-4</v>
      </c>
      <c r="AS390">
        <v>-2.8029169051733329</v>
      </c>
      <c r="AT390">
        <v>-4</v>
      </c>
      <c r="AU390">
        <v>2.365789157532022</v>
      </c>
      <c r="AV390">
        <v>-4</v>
      </c>
      <c r="AW390">
        <v>-0.73345612601628662</v>
      </c>
      <c r="AX390">
        <v>-0.58005503999999974</v>
      </c>
      <c r="AY390">
        <v>0.97779400583998366</v>
      </c>
      <c r="AZ390">
        <v>-0.58005503999999974</v>
      </c>
      <c r="BB390">
        <f t="shared" si="104"/>
        <v>-0.58005503999999974</v>
      </c>
    </row>
    <row r="391" spans="1:54" x14ac:dyDescent="0.3">
      <c r="A391">
        <v>24</v>
      </c>
      <c r="B391" t="s">
        <v>93</v>
      </c>
      <c r="C391" t="s">
        <v>89</v>
      </c>
      <c r="D391" t="s">
        <v>80</v>
      </c>
      <c r="F391" s="22">
        <v>0</v>
      </c>
      <c r="G391" s="22">
        <f t="shared" si="99"/>
        <v>1</v>
      </c>
      <c r="H391" s="26">
        <f t="shared" si="100"/>
        <v>0</v>
      </c>
      <c r="I391" s="38">
        <f t="shared" si="101"/>
        <v>1</v>
      </c>
      <c r="J391">
        <f t="shared" si="80"/>
        <v>0</v>
      </c>
      <c r="K391">
        <f t="shared" si="102"/>
        <v>3</v>
      </c>
      <c r="L391">
        <f t="shared" si="103"/>
        <v>0</v>
      </c>
      <c r="M391" s="31">
        <f t="shared" si="81"/>
        <v>2.2171079788326669</v>
      </c>
      <c r="N391" s="31">
        <f t="shared" si="82"/>
        <v>2.2243613445104158</v>
      </c>
      <c r="O391" s="31">
        <f t="shared" si="83"/>
        <v>1.3581020436633662</v>
      </c>
      <c r="P391" s="31">
        <f t="shared" si="84"/>
        <v>5.2207437641498435</v>
      </c>
      <c r="Q391" s="31">
        <f t="shared" si="85"/>
        <v>-4.8024134950958447E-2</v>
      </c>
      <c r="R391" s="31">
        <f t="shared" si="86"/>
        <v>5.7530888978947026</v>
      </c>
      <c r="T391" s="31">
        <f t="shared" si="87"/>
        <v>0.89616353955211769</v>
      </c>
      <c r="U391" s="31">
        <f t="shared" si="88"/>
        <v>0.86670896294694089</v>
      </c>
      <c r="V391" s="31">
        <f t="shared" si="89"/>
        <v>0.61871213191497232</v>
      </c>
      <c r="W391" s="31">
        <f t="shared" si="90"/>
        <v>3.7800080892053662</v>
      </c>
      <c r="X391" s="31">
        <f t="shared" si="91"/>
        <v>0.42836925301350093</v>
      </c>
      <c r="Y391" s="31">
        <f t="shared" si="92"/>
        <v>0.64255991850039307</v>
      </c>
      <c r="AA391" s="31">
        <f t="shared" si="93"/>
        <v>-0.28074505433920049</v>
      </c>
      <c r="AB391" s="31">
        <f t="shared" si="94"/>
        <v>-0.29235657587825509</v>
      </c>
      <c r="AC391" s="31">
        <f t="shared" si="95"/>
        <v>-0.39858465341231664</v>
      </c>
      <c r="AD391" s="31">
        <f t="shared" si="96"/>
        <v>1.2819581084630989</v>
      </c>
      <c r="AE391" s="31">
        <f t="shared" si="97"/>
        <v>-0.38624743812576395</v>
      </c>
      <c r="AF391" s="31">
        <f t="shared" si="98"/>
        <v>-0.30027910247971101</v>
      </c>
      <c r="AG391" s="31"/>
      <c r="AH391">
        <v>-2.7660744024364492</v>
      </c>
      <c r="AJ391">
        <v>-2.8029169051733329</v>
      </c>
      <c r="AK391">
        <v>-4</v>
      </c>
      <c r="AL391">
        <v>2.365789157532022</v>
      </c>
      <c r="AM391">
        <v>-4</v>
      </c>
      <c r="AN391">
        <v>-0.32343750193030057</v>
      </c>
      <c r="AO391">
        <v>-4</v>
      </c>
      <c r="AP391">
        <v>0</v>
      </c>
      <c r="AQ391">
        <v>-4</v>
      </c>
      <c r="AS391">
        <v>-2.8029169051733329</v>
      </c>
      <c r="AT391">
        <v>-4</v>
      </c>
      <c r="AU391">
        <v>2.365789157532022</v>
      </c>
      <c r="AV391">
        <v>-4</v>
      </c>
      <c r="AW391">
        <v>-0.73345612601628662</v>
      </c>
      <c r="AX391">
        <v>-0.58005503999999974</v>
      </c>
      <c r="AY391">
        <v>0.97779400583998366</v>
      </c>
      <c r="AZ391">
        <v>-0.58005503999999974</v>
      </c>
      <c r="BB391">
        <f t="shared" si="104"/>
        <v>-0.58005503999999974</v>
      </c>
    </row>
    <row r="392" spans="1:54" x14ac:dyDescent="0.3">
      <c r="A392">
        <v>24</v>
      </c>
      <c r="B392" t="s">
        <v>94</v>
      </c>
      <c r="C392" t="s">
        <v>89</v>
      </c>
      <c r="D392" t="s">
        <v>80</v>
      </c>
      <c r="F392" s="22">
        <v>0</v>
      </c>
      <c r="G392" s="22">
        <f t="shared" si="99"/>
        <v>0</v>
      </c>
      <c r="H392" s="26">
        <f t="shared" si="100"/>
        <v>1</v>
      </c>
      <c r="I392" s="38">
        <f t="shared" si="101"/>
        <v>0</v>
      </c>
      <c r="J392">
        <f t="shared" si="80"/>
        <v>1</v>
      </c>
      <c r="K392">
        <f t="shared" si="102"/>
        <v>3</v>
      </c>
      <c r="L392">
        <f t="shared" si="103"/>
        <v>3</v>
      </c>
      <c r="M392" s="31">
        <f t="shared" si="81"/>
        <v>-0.33298350119564651</v>
      </c>
      <c r="N392" s="31">
        <f t="shared" si="82"/>
        <v>-0.32638938034968007</v>
      </c>
      <c r="O392" s="31">
        <f t="shared" si="83"/>
        <v>-0.95022176904810607</v>
      </c>
      <c r="P392" s="31">
        <f t="shared" si="84"/>
        <v>-0.7922914240575345</v>
      </c>
      <c r="Q392" s="31">
        <f t="shared" si="85"/>
        <v>-0.35706614545070992</v>
      </c>
      <c r="R392" s="31">
        <f t="shared" si="86"/>
        <v>-0.76560269718034069</v>
      </c>
      <c r="T392" s="31">
        <f t="shared" si="87"/>
        <v>-0.29675389178689388</v>
      </c>
      <c r="U392" s="31">
        <f t="shared" si="88"/>
        <v>-0.29824024952938788</v>
      </c>
      <c r="V392" s="31">
        <f t="shared" si="89"/>
        <v>-0.75255046199131315</v>
      </c>
      <c r="W392" s="31">
        <f t="shared" si="90"/>
        <v>-0.61766372069509534</v>
      </c>
      <c r="X392" s="31">
        <f t="shared" si="91"/>
        <v>-0.31228725365923049</v>
      </c>
      <c r="Y392" s="31">
        <f t="shared" si="92"/>
        <v>-0.55000571031953815</v>
      </c>
      <c r="AA392" s="31">
        <f t="shared" si="93"/>
        <v>-0.74909688629348847</v>
      </c>
      <c r="AB392" s="31">
        <f t="shared" si="94"/>
        <v>-0.74767496203848116</v>
      </c>
      <c r="AC392" s="31">
        <f t="shared" si="95"/>
        <v>-0.90730883038952204</v>
      </c>
      <c r="AD392" s="31">
        <f t="shared" si="96"/>
        <v>-0.83927699504120434</v>
      </c>
      <c r="AE392" s="31">
        <f t="shared" si="97"/>
        <v>-0.76325903769357284</v>
      </c>
      <c r="AF392" s="31">
        <f t="shared" si="98"/>
        <v>-0.81818596752080097</v>
      </c>
      <c r="AG392" s="31"/>
      <c r="AH392">
        <v>1.2276473793888181</v>
      </c>
      <c r="AJ392">
        <v>3.8566326912600251</v>
      </c>
      <c r="AK392">
        <v>8</v>
      </c>
      <c r="AL392">
        <v>0.55023616946711207</v>
      </c>
      <c r="AM392">
        <v>8</v>
      </c>
      <c r="AN392">
        <v>0.32343750193030057</v>
      </c>
      <c r="AO392">
        <v>4</v>
      </c>
      <c r="AP392">
        <v>0</v>
      </c>
      <c r="AQ392">
        <v>4</v>
      </c>
      <c r="AS392">
        <v>3.8566326912600251</v>
      </c>
      <c r="AT392">
        <v>8</v>
      </c>
      <c r="AU392">
        <v>0.55023616946711207</v>
      </c>
      <c r="AV392">
        <v>8</v>
      </c>
      <c r="AW392">
        <v>0.95449747747129732</v>
      </c>
      <c r="AX392">
        <v>0.79487999999999981</v>
      </c>
      <c r="AY392">
        <v>0.54046314830642994</v>
      </c>
      <c r="AZ392">
        <v>0.79487999999999981</v>
      </c>
      <c r="BB392">
        <f t="shared" si="104"/>
        <v>0.79487999999999981</v>
      </c>
    </row>
    <row r="393" spans="1:54" x14ac:dyDescent="0.3">
      <c r="A393">
        <v>24</v>
      </c>
      <c r="B393" t="s">
        <v>95</v>
      </c>
      <c r="C393" t="s">
        <v>89</v>
      </c>
      <c r="D393" t="s">
        <v>80</v>
      </c>
      <c r="F393" s="22">
        <v>0</v>
      </c>
      <c r="G393" s="22">
        <f t="shared" si="99"/>
        <v>0</v>
      </c>
      <c r="H393" s="26">
        <f t="shared" si="100"/>
        <v>0</v>
      </c>
      <c r="I393" s="38">
        <f t="shared" si="101"/>
        <v>1</v>
      </c>
      <c r="J393">
        <f t="shared" si="80"/>
        <v>0</v>
      </c>
      <c r="K393">
        <f t="shared" si="102"/>
        <v>3</v>
      </c>
      <c r="L393">
        <f t="shared" si="103"/>
        <v>0</v>
      </c>
      <c r="M393" s="31">
        <f t="shared" si="81"/>
        <v>-0.40412679149364911</v>
      </c>
      <c r="N393" s="31">
        <f t="shared" si="82"/>
        <v>-0.39619382567977318</v>
      </c>
      <c r="O393" s="31">
        <f t="shared" si="83"/>
        <v>-0.58891980582691128</v>
      </c>
      <c r="P393" s="31">
        <f t="shared" si="84"/>
        <v>-0.56952043205748759</v>
      </c>
      <c r="Q393" s="31">
        <f t="shared" si="85"/>
        <v>-0.34437319162734037</v>
      </c>
      <c r="R393" s="31">
        <f t="shared" si="86"/>
        <v>-0.81461867969449786</v>
      </c>
      <c r="T393" s="31">
        <f t="shared" si="87"/>
        <v>-0.42377462806493515</v>
      </c>
      <c r="U393" s="31">
        <f t="shared" si="88"/>
        <v>-0.42788183670406699</v>
      </c>
      <c r="V393" s="31">
        <f t="shared" si="89"/>
        <v>-0.50749081117295347</v>
      </c>
      <c r="W393" s="31">
        <f t="shared" si="90"/>
        <v>-0.54514018679958776</v>
      </c>
      <c r="X393" s="31">
        <f t="shared" si="91"/>
        <v>-0.29259604934000788</v>
      </c>
      <c r="Y393" s="31">
        <f t="shared" si="92"/>
        <v>-0.71252296750402366</v>
      </c>
      <c r="AA393" s="31">
        <f t="shared" si="93"/>
        <v>-0.79462058073234199</v>
      </c>
      <c r="AB393" s="31">
        <f t="shared" si="94"/>
        <v>-0.79312864791270676</v>
      </c>
      <c r="AC393" s="31">
        <f t="shared" si="95"/>
        <v>-0.80646869342627148</v>
      </c>
      <c r="AD393" s="31">
        <f t="shared" si="96"/>
        <v>-0.85091759503205222</v>
      </c>
      <c r="AE393" s="31">
        <f t="shared" si="97"/>
        <v>-0.75085883883059246</v>
      </c>
      <c r="AF393" s="31">
        <f t="shared" si="98"/>
        <v>-0.8709076773845531</v>
      </c>
      <c r="AG393" s="31"/>
      <c r="AH393">
        <v>0.55955502882271635</v>
      </c>
      <c r="AJ393">
        <v>1.5900262729347061</v>
      </c>
      <c r="AK393">
        <v>-2</v>
      </c>
      <c r="AL393">
        <v>0.55023616946711207</v>
      </c>
      <c r="AM393">
        <v>-2</v>
      </c>
      <c r="AN393">
        <v>-0.32343750193030057</v>
      </c>
      <c r="AO393">
        <v>-4</v>
      </c>
      <c r="AP393">
        <v>0</v>
      </c>
      <c r="AQ393">
        <v>-4</v>
      </c>
      <c r="AS393">
        <v>1.5900262729347061</v>
      </c>
      <c r="AT393">
        <v>-2</v>
      </c>
      <c r="AU393">
        <v>0.55023616946711207</v>
      </c>
      <c r="AV393">
        <v>-2</v>
      </c>
      <c r="AW393">
        <v>0.27946635530200842</v>
      </c>
      <c r="AX393">
        <v>-5.1839999999999997E-2</v>
      </c>
      <c r="AY393">
        <v>-1.165786723230618</v>
      </c>
      <c r="AZ393">
        <v>-5.1839999999999997E-2</v>
      </c>
      <c r="BB393">
        <f t="shared" si="104"/>
        <v>-5.1839999999999997E-2</v>
      </c>
    </row>
    <row r="394" spans="1:54" x14ac:dyDescent="0.3">
      <c r="A394">
        <v>24</v>
      </c>
      <c r="B394" t="s">
        <v>96</v>
      </c>
      <c r="C394" t="s">
        <v>89</v>
      </c>
      <c r="D394" t="s">
        <v>80</v>
      </c>
      <c r="F394" s="22">
        <v>0</v>
      </c>
      <c r="G394" s="22">
        <f t="shared" si="99"/>
        <v>1</v>
      </c>
      <c r="H394" s="26">
        <f t="shared" si="100"/>
        <v>0</v>
      </c>
      <c r="I394" s="38">
        <f t="shared" si="101"/>
        <v>1</v>
      </c>
      <c r="J394">
        <f t="shared" si="80"/>
        <v>0</v>
      </c>
      <c r="K394">
        <f t="shared" si="102"/>
        <v>3</v>
      </c>
      <c r="L394">
        <f t="shared" si="103"/>
        <v>0</v>
      </c>
      <c r="M394" s="31">
        <f t="shared" si="81"/>
        <v>-0.17111575397350517</v>
      </c>
      <c r="N394" s="31">
        <f t="shared" si="82"/>
        <v>-0.16530566237156391</v>
      </c>
      <c r="O394" s="31">
        <f t="shared" si="83"/>
        <v>-0.58019493285828616</v>
      </c>
      <c r="P394" s="31">
        <f t="shared" si="84"/>
        <v>-0.59327358195051128</v>
      </c>
      <c r="Q394" s="31">
        <f t="shared" si="85"/>
        <v>-8.2930676913540044E-2</v>
      </c>
      <c r="R394" s="31">
        <f t="shared" si="86"/>
        <v>-0.58994273225160021</v>
      </c>
      <c r="T394" s="31">
        <f t="shared" si="87"/>
        <v>-0.18907070064940742</v>
      </c>
      <c r="U394" s="31">
        <f t="shared" si="88"/>
        <v>-0.19596744182933673</v>
      </c>
      <c r="V394" s="31">
        <f t="shared" si="89"/>
        <v>-0.38720344186848227</v>
      </c>
      <c r="W394" s="31">
        <f t="shared" si="90"/>
        <v>-0.39056739805557517</v>
      </c>
      <c r="X394" s="31">
        <f t="shared" si="91"/>
        <v>0.28951667964175731</v>
      </c>
      <c r="Y394" s="31">
        <f t="shared" si="92"/>
        <v>-0.47930427093090888</v>
      </c>
      <c r="AA394" s="31">
        <f t="shared" si="93"/>
        <v>-0.6906278199673781</v>
      </c>
      <c r="AB394" s="31">
        <f t="shared" si="94"/>
        <v>-0.69148799348121059</v>
      </c>
      <c r="AC394" s="31">
        <f t="shared" si="95"/>
        <v>-0.75307190964958737</v>
      </c>
      <c r="AD394" s="31">
        <f t="shared" si="96"/>
        <v>-0.70160912721025259</v>
      </c>
      <c r="AE394" s="31">
        <f t="shared" si="97"/>
        <v>-0.43940029569277073</v>
      </c>
      <c r="AF394" s="31">
        <f t="shared" si="98"/>
        <v>-0.78635916964486163</v>
      </c>
      <c r="AG394" s="31"/>
      <c r="AH394">
        <v>0.97887199422491467</v>
      </c>
      <c r="AJ394">
        <v>-2.643742059021398</v>
      </c>
      <c r="AK394">
        <v>-2</v>
      </c>
      <c r="AL394">
        <v>2.365789157532022</v>
      </c>
      <c r="AM394">
        <v>-2</v>
      </c>
      <c r="AN394">
        <v>0.32343750193030057</v>
      </c>
      <c r="AO394">
        <v>4</v>
      </c>
      <c r="AP394">
        <v>0</v>
      </c>
      <c r="AQ394">
        <v>4</v>
      </c>
      <c r="AS394">
        <v>-2.643742059021398</v>
      </c>
      <c r="AT394">
        <v>-2</v>
      </c>
      <c r="AU394">
        <v>2.365789157532022</v>
      </c>
      <c r="AV394">
        <v>-2</v>
      </c>
      <c r="AW394">
        <v>-0.50050770675701894</v>
      </c>
      <c r="AX394">
        <v>-0.1629849599999999</v>
      </c>
      <c r="AY394">
        <v>-0.35247043091579611</v>
      </c>
      <c r="AZ394">
        <v>-0.1629849599999999</v>
      </c>
      <c r="BB394">
        <f t="shared" si="104"/>
        <v>-0.1629849599999999</v>
      </c>
    </row>
    <row r="395" spans="1:54" x14ac:dyDescent="0.3">
      <c r="F395" s="22"/>
      <c r="G395" s="22"/>
      <c r="H395" s="26"/>
      <c r="I395" s="38"/>
      <c r="M395" s="31"/>
      <c r="N395" s="31"/>
      <c r="O395" s="31"/>
      <c r="P395" s="31"/>
      <c r="Q395" s="31"/>
      <c r="R395" s="31"/>
      <c r="T395" s="31"/>
      <c r="U395" s="31"/>
      <c r="V395" s="31"/>
      <c r="W395" s="31"/>
      <c r="X395" s="31"/>
      <c r="Y395" s="31"/>
      <c r="AA395" s="31"/>
      <c r="AB395" s="31"/>
      <c r="AC395" s="31"/>
      <c r="AD395" s="31"/>
      <c r="AE395" s="31"/>
      <c r="AF395" s="31"/>
      <c r="AG395" s="31"/>
    </row>
    <row r="396" spans="1:54" x14ac:dyDescent="0.3">
      <c r="F396" s="22"/>
      <c r="G396" s="22"/>
      <c r="H396" s="26"/>
      <c r="I396" s="38"/>
      <c r="M396" s="31"/>
      <c r="N396" s="31"/>
      <c r="O396" s="31"/>
      <c r="P396" s="31"/>
      <c r="Q396" s="31"/>
      <c r="R396" s="31"/>
      <c r="T396" s="31"/>
      <c r="U396" s="31"/>
      <c r="V396" s="31"/>
      <c r="W396" s="31"/>
      <c r="X396" s="31"/>
      <c r="Y396" s="31"/>
      <c r="AA396" s="31"/>
      <c r="AB396" s="31"/>
      <c r="AC396" s="31"/>
      <c r="AD396" s="31"/>
      <c r="AE396" s="31"/>
      <c r="AF396" s="31"/>
      <c r="AG396" s="31"/>
    </row>
    <row r="397" spans="1:54" x14ac:dyDescent="0.3">
      <c r="F397" s="22"/>
      <c r="G397" s="22"/>
      <c r="H397" s="26"/>
      <c r="I397" s="38"/>
      <c r="M397" s="31"/>
      <c r="N397" s="31"/>
      <c r="O397" s="31"/>
      <c r="P397" s="31"/>
      <c r="Q397" s="31"/>
      <c r="R397" s="31"/>
      <c r="T397" s="31"/>
      <c r="U397" s="31"/>
      <c r="V397" s="31"/>
      <c r="W397" s="31"/>
      <c r="X397" s="31"/>
      <c r="Y397" s="31"/>
      <c r="AA397" s="31"/>
      <c r="AB397" s="31"/>
      <c r="AC397" s="31"/>
      <c r="AD397" s="31"/>
      <c r="AE397" s="31"/>
      <c r="AF397" s="31"/>
      <c r="AG397" s="31"/>
    </row>
    <row r="398" spans="1:54" x14ac:dyDescent="0.3">
      <c r="F398" s="22"/>
      <c r="G398" s="22"/>
      <c r="H398" s="26"/>
      <c r="I398" s="38"/>
      <c r="M398" s="31"/>
      <c r="N398" s="31"/>
      <c r="O398" s="31"/>
      <c r="P398" s="31"/>
      <c r="Q398" s="31"/>
      <c r="R398" s="31"/>
      <c r="T398" s="31"/>
      <c r="U398" s="31"/>
      <c r="V398" s="31"/>
      <c r="W398" s="31"/>
      <c r="X398" s="31"/>
      <c r="Y398" s="31"/>
      <c r="AA398" s="31"/>
      <c r="AB398" s="31"/>
      <c r="AC398" s="31"/>
      <c r="AD398" s="31"/>
      <c r="AE398" s="31"/>
      <c r="AF398" s="31"/>
      <c r="AG398" s="31"/>
    </row>
    <row r="399" spans="1:54" x14ac:dyDescent="0.3">
      <c r="F399" s="22"/>
      <c r="G399" s="22"/>
      <c r="H399" s="26"/>
      <c r="I399" s="38"/>
      <c r="M399" s="31"/>
      <c r="N399" s="31"/>
      <c r="O399" s="31"/>
      <c r="P399" s="31"/>
      <c r="Q399" s="31"/>
      <c r="R399" s="31"/>
      <c r="T399" s="31"/>
      <c r="U399" s="31"/>
      <c r="V399" s="31"/>
      <c r="W399" s="31"/>
      <c r="X399" s="31"/>
      <c r="Y399" s="31"/>
      <c r="AA399" s="31"/>
      <c r="AB399" s="31"/>
      <c r="AC399" s="31"/>
      <c r="AD399" s="31"/>
      <c r="AE399" s="31"/>
      <c r="AF399" s="31"/>
      <c r="AG399" s="31"/>
    </row>
    <row r="400" spans="1:54" x14ac:dyDescent="0.3">
      <c r="F400" s="22"/>
      <c r="G400" s="22"/>
      <c r="H400" s="26"/>
      <c r="I400" s="38"/>
      <c r="M400" s="31"/>
      <c r="N400" s="31"/>
      <c r="O400" s="31"/>
      <c r="P400" s="31"/>
      <c r="Q400" s="31"/>
      <c r="R400" s="31"/>
      <c r="T400" s="31"/>
      <c r="U400" s="31"/>
      <c r="V400" s="31"/>
      <c r="W400" s="31"/>
      <c r="X400" s="31"/>
      <c r="Y400" s="31"/>
      <c r="AA400" s="31"/>
      <c r="AB400" s="31"/>
      <c r="AC400" s="31"/>
      <c r="AD400" s="31"/>
      <c r="AE400" s="31"/>
      <c r="AF400" s="31"/>
      <c r="AG400" s="31"/>
    </row>
    <row r="401" spans="6:33" x14ac:dyDescent="0.3">
      <c r="F401" s="22"/>
      <c r="G401" s="22"/>
      <c r="H401" s="26"/>
      <c r="I401" s="38"/>
      <c r="M401" s="31"/>
      <c r="N401" s="31"/>
      <c r="O401" s="31"/>
      <c r="P401" s="31"/>
      <c r="Q401" s="31"/>
      <c r="R401" s="31"/>
      <c r="T401" s="31"/>
      <c r="U401" s="31"/>
      <c r="V401" s="31"/>
      <c r="W401" s="31"/>
      <c r="X401" s="31"/>
      <c r="Y401" s="31"/>
      <c r="AA401" s="31"/>
      <c r="AB401" s="31"/>
      <c r="AC401" s="31"/>
      <c r="AD401" s="31"/>
      <c r="AE401" s="31"/>
      <c r="AF401" s="31"/>
      <c r="AG401" s="31"/>
    </row>
    <row r="402" spans="6:33" x14ac:dyDescent="0.3">
      <c r="F402" s="22"/>
      <c r="G402" s="22"/>
      <c r="H402" s="26"/>
      <c r="I402" s="38"/>
      <c r="M402" s="31"/>
      <c r="N402" s="31"/>
      <c r="O402" s="31"/>
      <c r="P402" s="31"/>
      <c r="Q402" s="31"/>
      <c r="R402" s="31"/>
      <c r="T402" s="31"/>
      <c r="U402" s="31"/>
      <c r="V402" s="31"/>
      <c r="W402" s="31"/>
      <c r="X402" s="31"/>
      <c r="Y402" s="31"/>
      <c r="AA402" s="31"/>
      <c r="AB402" s="31"/>
      <c r="AC402" s="31"/>
      <c r="AD402" s="31"/>
      <c r="AE402" s="31"/>
      <c r="AF402" s="31"/>
      <c r="AG402" s="31"/>
    </row>
    <row r="403" spans="6:33" x14ac:dyDescent="0.3">
      <c r="F403" s="22"/>
      <c r="G403" s="22"/>
      <c r="H403" s="26"/>
      <c r="I403" s="38"/>
      <c r="M403" s="31"/>
      <c r="N403" s="31"/>
      <c r="O403" s="31"/>
      <c r="P403" s="31"/>
      <c r="Q403" s="31"/>
      <c r="R403" s="31"/>
      <c r="T403" s="31"/>
      <c r="U403" s="31"/>
      <c r="V403" s="31"/>
      <c r="W403" s="31"/>
      <c r="X403" s="31"/>
      <c r="Y403" s="31"/>
      <c r="AA403" s="31"/>
      <c r="AB403" s="31"/>
      <c r="AC403" s="31"/>
      <c r="AD403" s="31"/>
      <c r="AE403" s="31"/>
      <c r="AF403" s="31"/>
      <c r="AG403" s="31"/>
    </row>
    <row r="404" spans="6:33" x14ac:dyDescent="0.3">
      <c r="F404" s="22"/>
      <c r="G404" s="22"/>
      <c r="H404" s="26"/>
      <c r="I404" s="38"/>
      <c r="M404" s="31"/>
      <c r="N404" s="31"/>
      <c r="O404" s="31"/>
      <c r="P404" s="31"/>
      <c r="Q404" s="31"/>
      <c r="R404" s="31"/>
      <c r="T404" s="31"/>
      <c r="U404" s="31"/>
      <c r="V404" s="31"/>
      <c r="W404" s="31"/>
      <c r="X404" s="31"/>
      <c r="Y404" s="31"/>
      <c r="AA404" s="31"/>
      <c r="AB404" s="31"/>
      <c r="AC404" s="31"/>
      <c r="AD404" s="31"/>
      <c r="AE404" s="31"/>
      <c r="AF404" s="31"/>
      <c r="AG404" s="31"/>
    </row>
    <row r="405" spans="6:33" x14ac:dyDescent="0.3">
      <c r="F405" s="22"/>
      <c r="G405" s="22"/>
      <c r="H405" s="26"/>
      <c r="I405" s="38"/>
      <c r="M405" s="31"/>
      <c r="N405" s="31"/>
      <c r="O405" s="31"/>
      <c r="P405" s="31"/>
      <c r="Q405" s="31"/>
      <c r="R405" s="31"/>
      <c r="T405" s="31"/>
      <c r="U405" s="31"/>
      <c r="V405" s="31"/>
      <c r="W405" s="31"/>
      <c r="X405" s="31"/>
      <c r="Y405" s="31"/>
      <c r="AA405" s="31"/>
      <c r="AB405" s="31"/>
      <c r="AC405" s="31"/>
      <c r="AD405" s="31"/>
      <c r="AE405" s="31"/>
      <c r="AF405" s="31"/>
      <c r="AG405" s="31"/>
    </row>
    <row r="406" spans="6:33" x14ac:dyDescent="0.3">
      <c r="F406" s="22"/>
      <c r="G406" s="22"/>
      <c r="H406" s="26"/>
      <c r="I406" s="38"/>
      <c r="M406" s="31"/>
      <c r="N406" s="31"/>
      <c r="O406" s="31"/>
      <c r="P406" s="31"/>
      <c r="Q406" s="31"/>
      <c r="R406" s="31"/>
      <c r="T406" s="31"/>
      <c r="U406" s="31"/>
      <c r="V406" s="31"/>
      <c r="W406" s="31"/>
      <c r="X406" s="31"/>
      <c r="Y406" s="31"/>
      <c r="AA406" s="31"/>
      <c r="AB406" s="31"/>
      <c r="AC406" s="31"/>
      <c r="AD406" s="31"/>
      <c r="AE406" s="31"/>
      <c r="AF406" s="31"/>
      <c r="AG406" s="31"/>
    </row>
    <row r="407" spans="6:33" x14ac:dyDescent="0.3">
      <c r="F407" s="22"/>
      <c r="G407" s="22"/>
      <c r="H407" s="26"/>
      <c r="I407" s="38"/>
      <c r="M407" s="31"/>
      <c r="N407" s="31"/>
      <c r="O407" s="31"/>
      <c r="P407" s="31"/>
      <c r="Q407" s="31"/>
      <c r="R407" s="31"/>
      <c r="T407" s="31"/>
      <c r="U407" s="31"/>
      <c r="V407" s="31"/>
      <c r="W407" s="31"/>
      <c r="X407" s="31"/>
      <c r="Y407" s="31"/>
      <c r="AA407" s="31"/>
      <c r="AB407" s="31"/>
      <c r="AC407" s="31"/>
      <c r="AD407" s="31"/>
      <c r="AE407" s="31"/>
      <c r="AF407" s="31"/>
      <c r="AG407" s="31"/>
    </row>
    <row r="408" spans="6:33" x14ac:dyDescent="0.3">
      <c r="F408" s="22"/>
      <c r="G408" s="22"/>
      <c r="H408" s="26"/>
      <c r="I408" s="38"/>
      <c r="M408" s="31"/>
      <c r="N408" s="31"/>
      <c r="O408" s="31"/>
      <c r="P408" s="31"/>
      <c r="Q408" s="31"/>
      <c r="R408" s="31"/>
      <c r="T408" s="31"/>
      <c r="U408" s="31"/>
      <c r="V408" s="31"/>
      <c r="W408" s="31"/>
      <c r="X408" s="31"/>
      <c r="Y408" s="31"/>
      <c r="AA408" s="31"/>
      <c r="AB408" s="31"/>
      <c r="AC408" s="31"/>
      <c r="AD408" s="31"/>
      <c r="AE408" s="31"/>
      <c r="AF408" s="31"/>
      <c r="AG408" s="31"/>
    </row>
    <row r="409" spans="6:33" x14ac:dyDescent="0.3">
      <c r="F409" s="22"/>
      <c r="G409" s="22"/>
      <c r="H409" s="26"/>
      <c r="I409" s="38"/>
      <c r="M409" s="31"/>
      <c r="N409" s="31"/>
      <c r="O409" s="31"/>
      <c r="P409" s="31"/>
      <c r="Q409" s="31"/>
      <c r="R409" s="31"/>
      <c r="T409" s="31"/>
      <c r="U409" s="31"/>
      <c r="V409" s="31"/>
      <c r="W409" s="31"/>
      <c r="X409" s="31"/>
      <c r="Y409" s="31"/>
      <c r="AA409" s="31"/>
      <c r="AB409" s="31"/>
      <c r="AC409" s="31"/>
      <c r="AD409" s="31"/>
      <c r="AE409" s="31"/>
      <c r="AF409" s="31"/>
      <c r="AG409" s="31"/>
    </row>
    <row r="410" spans="6:33" x14ac:dyDescent="0.3">
      <c r="F410" s="22"/>
      <c r="G410" s="22"/>
      <c r="H410" s="26"/>
      <c r="I410" s="38"/>
      <c r="M410" s="31"/>
      <c r="N410" s="31"/>
      <c r="O410" s="31"/>
      <c r="P410" s="31"/>
      <c r="Q410" s="31"/>
      <c r="R410" s="31"/>
      <c r="T410" s="31"/>
      <c r="U410" s="31"/>
      <c r="V410" s="31"/>
      <c r="W410" s="31"/>
      <c r="X410" s="31"/>
      <c r="Y410" s="31"/>
      <c r="AA410" s="31"/>
      <c r="AB410" s="31"/>
      <c r="AC410" s="31"/>
      <c r="AD410" s="31"/>
      <c r="AE410" s="31"/>
      <c r="AF410" s="31"/>
      <c r="AG410" s="31"/>
    </row>
    <row r="411" spans="6:33" x14ac:dyDescent="0.3">
      <c r="F411" s="22"/>
      <c r="G411" s="22"/>
      <c r="H411" s="26"/>
      <c r="I411" s="38"/>
      <c r="M411" s="31"/>
      <c r="N411" s="31"/>
      <c r="O411" s="31"/>
      <c r="P411" s="31"/>
      <c r="Q411" s="31"/>
      <c r="R411" s="31"/>
      <c r="T411" s="31"/>
      <c r="U411" s="31"/>
      <c r="V411" s="31"/>
      <c r="W411" s="31"/>
      <c r="X411" s="31"/>
      <c r="Y411" s="31"/>
      <c r="AA411" s="31"/>
      <c r="AB411" s="31"/>
      <c r="AC411" s="31"/>
      <c r="AD411" s="31"/>
      <c r="AE411" s="31"/>
      <c r="AF411" s="31"/>
      <c r="AG411" s="31"/>
    </row>
    <row r="412" spans="6:33" x14ac:dyDescent="0.3">
      <c r="F412" s="22"/>
      <c r="G412" s="22"/>
      <c r="H412" s="26"/>
      <c r="I412" s="38"/>
      <c r="M412" s="31"/>
      <c r="N412" s="31"/>
      <c r="O412" s="31"/>
      <c r="P412" s="31"/>
      <c r="Q412" s="31"/>
      <c r="R412" s="31"/>
      <c r="T412" s="31"/>
      <c r="U412" s="31"/>
      <c r="V412" s="31"/>
      <c r="W412" s="31"/>
      <c r="X412" s="31"/>
      <c r="Y412" s="31"/>
      <c r="AA412" s="31"/>
      <c r="AB412" s="31"/>
      <c r="AC412" s="31"/>
      <c r="AD412" s="31"/>
      <c r="AE412" s="31"/>
      <c r="AF412" s="31"/>
      <c r="AG412" s="31"/>
    </row>
    <row r="413" spans="6:33" x14ac:dyDescent="0.3">
      <c r="F413" s="22"/>
      <c r="G413" s="22"/>
      <c r="H413" s="26"/>
      <c r="I413" s="38"/>
      <c r="M413" s="31"/>
      <c r="N413" s="31"/>
      <c r="O413" s="31"/>
      <c r="P413" s="31"/>
      <c r="Q413" s="31"/>
      <c r="R413" s="31"/>
      <c r="T413" s="31"/>
      <c r="U413" s="31"/>
      <c r="V413" s="31"/>
      <c r="W413" s="31"/>
      <c r="X413" s="31"/>
      <c r="Y413" s="31"/>
      <c r="AA413" s="31"/>
      <c r="AB413" s="31"/>
      <c r="AC413" s="31"/>
      <c r="AD413" s="31"/>
      <c r="AE413" s="31"/>
      <c r="AF413" s="31"/>
      <c r="AG413" s="31"/>
    </row>
    <row r="414" spans="6:33" x14ac:dyDescent="0.3">
      <c r="F414" s="22"/>
      <c r="G414" s="22"/>
      <c r="H414" s="26"/>
      <c r="I414" s="38"/>
      <c r="M414" s="31"/>
      <c r="N414" s="31"/>
      <c r="O414" s="31"/>
      <c r="P414" s="31"/>
      <c r="Q414" s="31"/>
      <c r="R414" s="31"/>
      <c r="T414" s="31"/>
      <c r="U414" s="31"/>
      <c r="V414" s="31"/>
      <c r="W414" s="31"/>
      <c r="X414" s="31"/>
      <c r="Y414" s="31"/>
      <c r="AA414" s="31"/>
      <c r="AB414" s="31"/>
      <c r="AC414" s="31"/>
      <c r="AD414" s="31"/>
      <c r="AE414" s="31"/>
      <c r="AF414" s="31"/>
      <c r="AG414" s="31"/>
    </row>
    <row r="415" spans="6:33" x14ac:dyDescent="0.3">
      <c r="F415" s="22"/>
      <c r="G415" s="22"/>
      <c r="H415" s="26"/>
      <c r="I415" s="38"/>
      <c r="M415" s="31"/>
      <c r="N415" s="31"/>
      <c r="O415" s="31"/>
      <c r="P415" s="31"/>
      <c r="Q415" s="31"/>
      <c r="R415" s="31"/>
      <c r="T415" s="31"/>
      <c r="U415" s="31"/>
      <c r="V415" s="31"/>
      <c r="W415" s="31"/>
      <c r="X415" s="31"/>
      <c r="Y415" s="31"/>
      <c r="AA415" s="31"/>
      <c r="AB415" s="31"/>
      <c r="AC415" s="31"/>
      <c r="AD415" s="31"/>
      <c r="AE415" s="31"/>
      <c r="AF415" s="31"/>
      <c r="AG415" s="31"/>
    </row>
    <row r="416" spans="6:33" x14ac:dyDescent="0.3">
      <c r="F416" s="22"/>
      <c r="G416" s="22"/>
      <c r="H416" s="26"/>
      <c r="I416" s="38"/>
      <c r="M416" s="31"/>
      <c r="N416" s="31"/>
      <c r="O416" s="31"/>
      <c r="P416" s="31"/>
      <c r="Q416" s="31"/>
      <c r="R416" s="31"/>
      <c r="T416" s="31"/>
      <c r="U416" s="31"/>
      <c r="V416" s="31"/>
      <c r="W416" s="31"/>
      <c r="X416" s="31"/>
      <c r="Y416" s="31"/>
      <c r="AA416" s="31"/>
      <c r="AB416" s="31"/>
      <c r="AC416" s="31"/>
      <c r="AD416" s="31"/>
      <c r="AE416" s="31"/>
      <c r="AF416" s="31"/>
      <c r="AG416" s="31"/>
    </row>
    <row r="417" spans="6:33" x14ac:dyDescent="0.3">
      <c r="F417" s="22"/>
      <c r="G417" s="22"/>
      <c r="H417" s="26"/>
      <c r="I417" s="38"/>
      <c r="M417" s="31"/>
      <c r="N417" s="31"/>
      <c r="O417" s="31"/>
      <c r="P417" s="31"/>
      <c r="Q417" s="31"/>
      <c r="R417" s="31"/>
      <c r="T417" s="31"/>
      <c r="U417" s="31"/>
      <c r="V417" s="31"/>
      <c r="W417" s="31"/>
      <c r="X417" s="31"/>
      <c r="Y417" s="31"/>
      <c r="AA417" s="31"/>
      <c r="AB417" s="31"/>
      <c r="AC417" s="31"/>
      <c r="AD417" s="31"/>
      <c r="AE417" s="31"/>
      <c r="AF417" s="31"/>
      <c r="AG417" s="31"/>
    </row>
    <row r="418" spans="6:33" x14ac:dyDescent="0.3">
      <c r="F418" s="22"/>
      <c r="G418" s="22"/>
      <c r="H418" s="26"/>
      <c r="I418" s="38"/>
      <c r="M418" s="31"/>
      <c r="N418" s="31"/>
      <c r="O418" s="31"/>
      <c r="P418" s="31"/>
      <c r="Q418" s="31"/>
      <c r="R418" s="31"/>
      <c r="T418" s="31"/>
      <c r="U418" s="31"/>
      <c r="V418" s="31"/>
      <c r="W418" s="31"/>
      <c r="X418" s="31"/>
      <c r="Y418" s="31"/>
      <c r="AA418" s="31"/>
      <c r="AB418" s="31"/>
      <c r="AC418" s="31"/>
      <c r="AD418" s="31"/>
      <c r="AE418" s="31"/>
      <c r="AF418" s="31"/>
      <c r="AG418" s="31"/>
    </row>
    <row r="419" spans="6:33" x14ac:dyDescent="0.3">
      <c r="F419" s="22"/>
      <c r="G419" s="22"/>
      <c r="H419" s="26"/>
      <c r="I419" s="38"/>
      <c r="M419" s="31"/>
      <c r="N419" s="31"/>
      <c r="O419" s="31"/>
      <c r="P419" s="31"/>
      <c r="Q419" s="31"/>
      <c r="R419" s="31"/>
      <c r="T419" s="31"/>
      <c r="U419" s="31"/>
      <c r="V419" s="31"/>
      <c r="W419" s="31"/>
      <c r="X419" s="31"/>
      <c r="Y419" s="31"/>
      <c r="AA419" s="31"/>
      <c r="AB419" s="31"/>
      <c r="AC419" s="31"/>
      <c r="AD419" s="31"/>
      <c r="AE419" s="31"/>
      <c r="AF419" s="31"/>
      <c r="AG419" s="31"/>
    </row>
    <row r="420" spans="6:33" x14ac:dyDescent="0.3">
      <c r="F420" s="22"/>
      <c r="G420" s="22"/>
      <c r="H420" s="26"/>
      <c r="I420" s="38"/>
      <c r="M420" s="31"/>
      <c r="N420" s="31"/>
      <c r="O420" s="31"/>
      <c r="P420" s="31"/>
      <c r="Q420" s="31"/>
      <c r="R420" s="31"/>
      <c r="T420" s="31"/>
      <c r="U420" s="31"/>
      <c r="V420" s="31"/>
      <c r="W420" s="31"/>
      <c r="X420" s="31"/>
      <c r="Y420" s="31"/>
      <c r="AA420" s="31"/>
      <c r="AB420" s="31"/>
      <c r="AC420" s="31"/>
      <c r="AD420" s="31"/>
      <c r="AE420" s="31"/>
      <c r="AF420" s="31"/>
      <c r="AG420" s="31"/>
    </row>
    <row r="421" spans="6:33" x14ac:dyDescent="0.3">
      <c r="F421" s="22"/>
      <c r="G421" s="22"/>
      <c r="H421" s="26"/>
      <c r="I421" s="38"/>
      <c r="M421" s="31"/>
      <c r="N421" s="31"/>
      <c r="O421" s="31"/>
      <c r="P421" s="31"/>
      <c r="Q421" s="31"/>
      <c r="R421" s="31"/>
      <c r="T421" s="31"/>
      <c r="U421" s="31"/>
      <c r="V421" s="31"/>
      <c r="W421" s="31"/>
      <c r="X421" s="31"/>
      <c r="Y421" s="31"/>
      <c r="AA421" s="31"/>
      <c r="AB421" s="31"/>
      <c r="AC421" s="31"/>
      <c r="AD421" s="31"/>
      <c r="AE421" s="31"/>
      <c r="AF421" s="31"/>
      <c r="AG421" s="31"/>
    </row>
    <row r="422" spans="6:33" x14ac:dyDescent="0.3">
      <c r="F422" s="22"/>
      <c r="G422" s="22"/>
      <c r="H422" s="26"/>
      <c r="I422" s="38"/>
      <c r="M422" s="31"/>
      <c r="N422" s="31"/>
      <c r="O422" s="31"/>
      <c r="P422" s="31"/>
      <c r="Q422" s="31"/>
      <c r="R422" s="31"/>
      <c r="T422" s="31"/>
      <c r="U422" s="31"/>
      <c r="V422" s="31"/>
      <c r="W422" s="31"/>
      <c r="X422" s="31"/>
      <c r="Y422" s="31"/>
      <c r="AA422" s="31"/>
      <c r="AB422" s="31"/>
      <c r="AC422" s="31"/>
      <c r="AD422" s="31"/>
      <c r="AE422" s="31"/>
      <c r="AF422" s="31"/>
      <c r="AG422" s="31"/>
    </row>
    <row r="423" spans="6:33" x14ac:dyDescent="0.3">
      <c r="F423" s="22"/>
      <c r="G423" s="22"/>
      <c r="H423" s="26"/>
      <c r="I423" s="38"/>
      <c r="M423" s="31"/>
      <c r="N423" s="31"/>
      <c r="O423" s="31"/>
      <c r="P423" s="31"/>
      <c r="Q423" s="31"/>
      <c r="R423" s="31"/>
      <c r="T423" s="31"/>
      <c r="U423" s="31"/>
      <c r="V423" s="31"/>
      <c r="W423" s="31"/>
      <c r="X423" s="31"/>
      <c r="Y423" s="31"/>
      <c r="AA423" s="31"/>
      <c r="AB423" s="31"/>
      <c r="AC423" s="31"/>
      <c r="AD423" s="31"/>
      <c r="AE423" s="31"/>
      <c r="AF423" s="31"/>
      <c r="AG423" s="31"/>
    </row>
    <row r="424" spans="6:33" x14ac:dyDescent="0.3">
      <c r="F424" s="22"/>
      <c r="G424" s="22"/>
      <c r="H424" s="26"/>
      <c r="I424" s="38"/>
      <c r="M424" s="31"/>
      <c r="N424" s="31"/>
      <c r="O424" s="31"/>
      <c r="P424" s="31"/>
      <c r="Q424" s="31"/>
      <c r="R424" s="31"/>
      <c r="T424" s="31"/>
      <c r="U424" s="31"/>
      <c r="V424" s="31"/>
      <c r="W424" s="31"/>
      <c r="X424" s="31"/>
      <c r="Y424" s="31"/>
      <c r="AA424" s="31"/>
      <c r="AB424" s="31"/>
      <c r="AC424" s="31"/>
      <c r="AD424" s="31"/>
      <c r="AE424" s="31"/>
      <c r="AF424" s="31"/>
      <c r="AG424" s="31"/>
    </row>
    <row r="425" spans="6:33" x14ac:dyDescent="0.3">
      <c r="F425" s="22"/>
      <c r="G425" s="22"/>
      <c r="H425" s="26"/>
      <c r="I425" s="38"/>
      <c r="M425" s="31"/>
      <c r="N425" s="31"/>
      <c r="O425" s="31"/>
      <c r="P425" s="31"/>
      <c r="Q425" s="31"/>
      <c r="R425" s="31"/>
      <c r="T425" s="31"/>
      <c r="U425" s="31"/>
      <c r="V425" s="31"/>
      <c r="W425" s="31"/>
      <c r="X425" s="31"/>
      <c r="Y425" s="31"/>
      <c r="AA425" s="31"/>
      <c r="AB425" s="31"/>
      <c r="AC425" s="31"/>
      <c r="AD425" s="31"/>
      <c r="AE425" s="31"/>
      <c r="AF425" s="31"/>
      <c r="AG425" s="31"/>
    </row>
    <row r="426" spans="6:33" x14ac:dyDescent="0.3">
      <c r="F426" s="22"/>
      <c r="G426" s="22"/>
      <c r="H426" s="26"/>
      <c r="I426" s="38"/>
      <c r="M426" s="31"/>
      <c r="N426" s="31"/>
      <c r="O426" s="31"/>
      <c r="P426" s="31"/>
      <c r="Q426" s="31"/>
      <c r="R426" s="31"/>
      <c r="T426" s="31"/>
      <c r="U426" s="31"/>
      <c r="V426" s="31"/>
      <c r="W426" s="31"/>
      <c r="X426" s="31"/>
      <c r="Y426" s="31"/>
      <c r="AA426" s="31"/>
      <c r="AB426" s="31"/>
      <c r="AC426" s="31"/>
      <c r="AD426" s="31"/>
      <c r="AE426" s="31"/>
      <c r="AF426" s="31"/>
      <c r="AG426" s="31"/>
    </row>
    <row r="427" spans="6:33" x14ac:dyDescent="0.3">
      <c r="F427" s="22"/>
      <c r="G427" s="22"/>
      <c r="H427" s="26"/>
      <c r="I427" s="38"/>
      <c r="M427" s="31"/>
      <c r="N427" s="31"/>
      <c r="O427" s="31"/>
      <c r="P427" s="31"/>
      <c r="Q427" s="31"/>
      <c r="R427" s="31"/>
      <c r="T427" s="31"/>
      <c r="U427" s="31"/>
      <c r="V427" s="31"/>
      <c r="W427" s="31"/>
      <c r="X427" s="31"/>
      <c r="Y427" s="31"/>
      <c r="AA427" s="31"/>
      <c r="AB427" s="31"/>
      <c r="AC427" s="31"/>
      <c r="AD427" s="31"/>
      <c r="AE427" s="31"/>
      <c r="AF427" s="31"/>
      <c r="AG427" s="31"/>
    </row>
    <row r="428" spans="6:33" x14ac:dyDescent="0.3">
      <c r="F428" s="22"/>
      <c r="G428" s="22"/>
      <c r="H428" s="26"/>
      <c r="I428" s="38"/>
      <c r="M428" s="31"/>
      <c r="N428" s="31"/>
      <c r="O428" s="31"/>
      <c r="P428" s="31"/>
      <c r="Q428" s="31"/>
      <c r="R428" s="31"/>
      <c r="T428" s="31"/>
      <c r="U428" s="31"/>
      <c r="V428" s="31"/>
      <c r="W428" s="31"/>
      <c r="X428" s="31"/>
      <c r="Y428" s="31"/>
      <c r="AA428" s="31"/>
      <c r="AB428" s="31"/>
      <c r="AC428" s="31"/>
      <c r="AD428" s="31"/>
      <c r="AE428" s="31"/>
      <c r="AF428" s="31"/>
      <c r="AG428" s="31"/>
    </row>
    <row r="429" spans="6:33" x14ac:dyDescent="0.3">
      <c r="F429" s="22"/>
      <c r="G429" s="22"/>
      <c r="H429" s="26"/>
      <c r="I429" s="38"/>
      <c r="M429" s="31"/>
      <c r="N429" s="31"/>
      <c r="O429" s="31"/>
      <c r="P429" s="31"/>
      <c r="Q429" s="31"/>
      <c r="R429" s="31"/>
      <c r="T429" s="31"/>
      <c r="U429" s="31"/>
      <c r="V429" s="31"/>
      <c r="W429" s="31"/>
      <c r="X429" s="31"/>
      <c r="Y429" s="31"/>
      <c r="AA429" s="31"/>
      <c r="AB429" s="31"/>
      <c r="AC429" s="31"/>
      <c r="AD429" s="31"/>
      <c r="AE429" s="31"/>
      <c r="AF429" s="31"/>
      <c r="AG429" s="31"/>
    </row>
    <row r="430" spans="6:33" x14ac:dyDescent="0.3">
      <c r="F430" s="22"/>
      <c r="G430" s="22"/>
      <c r="H430" s="26"/>
      <c r="I430" s="38"/>
      <c r="M430" s="31"/>
      <c r="N430" s="31"/>
      <c r="O430" s="31"/>
      <c r="P430" s="31"/>
      <c r="Q430" s="31"/>
      <c r="R430" s="31"/>
      <c r="T430" s="31"/>
      <c r="U430" s="31"/>
      <c r="V430" s="31"/>
      <c r="W430" s="31"/>
      <c r="X430" s="31"/>
      <c r="Y430" s="31"/>
      <c r="AA430" s="31"/>
      <c r="AB430" s="31"/>
      <c r="AC430" s="31"/>
      <c r="AD430" s="31"/>
      <c r="AE430" s="31"/>
      <c r="AF430" s="31"/>
      <c r="AG430" s="31"/>
    </row>
    <row r="431" spans="6:33" x14ac:dyDescent="0.3">
      <c r="F431" s="22"/>
      <c r="G431" s="22"/>
      <c r="H431" s="26"/>
      <c r="I431" s="38"/>
      <c r="M431" s="31"/>
      <c r="N431" s="31"/>
      <c r="O431" s="31"/>
      <c r="P431" s="31"/>
      <c r="Q431" s="31"/>
      <c r="R431" s="31"/>
      <c r="T431" s="31"/>
      <c r="U431" s="31"/>
      <c r="V431" s="31"/>
      <c r="W431" s="31"/>
      <c r="X431" s="31"/>
      <c r="Y431" s="31"/>
      <c r="AA431" s="31"/>
      <c r="AB431" s="31"/>
      <c r="AC431" s="31"/>
      <c r="AD431" s="31"/>
      <c r="AE431" s="31"/>
      <c r="AF431" s="31"/>
      <c r="AG431" s="31"/>
    </row>
    <row r="432" spans="6:33" x14ac:dyDescent="0.3">
      <c r="F432" s="22"/>
      <c r="G432" s="22"/>
      <c r="H432" s="26"/>
      <c r="I432" s="38"/>
      <c r="M432" s="31"/>
      <c r="N432" s="31"/>
      <c r="O432" s="31"/>
      <c r="P432" s="31"/>
      <c r="Q432" s="31"/>
      <c r="R432" s="31"/>
      <c r="T432" s="31"/>
      <c r="U432" s="31"/>
      <c r="V432" s="31"/>
      <c r="W432" s="31"/>
      <c r="X432" s="31"/>
      <c r="Y432" s="31"/>
      <c r="AA432" s="31"/>
      <c r="AB432" s="31"/>
      <c r="AC432" s="31"/>
      <c r="AD432" s="31"/>
      <c r="AE432" s="31"/>
      <c r="AF432" s="31"/>
      <c r="AG432" s="31"/>
    </row>
    <row r="433" spans="6:33" x14ac:dyDescent="0.3">
      <c r="F433" s="22"/>
      <c r="G433" s="22"/>
      <c r="H433" s="26"/>
      <c r="I433" s="38"/>
      <c r="M433" s="31"/>
      <c r="N433" s="31"/>
      <c r="O433" s="31"/>
      <c r="P433" s="31"/>
      <c r="Q433" s="31"/>
      <c r="R433" s="31"/>
      <c r="T433" s="31"/>
      <c r="U433" s="31"/>
      <c r="V433" s="31"/>
      <c r="W433" s="31"/>
      <c r="X433" s="31"/>
      <c r="Y433" s="31"/>
      <c r="AA433" s="31"/>
      <c r="AB433" s="31"/>
      <c r="AC433" s="31"/>
      <c r="AD433" s="31"/>
      <c r="AE433" s="31"/>
      <c r="AF433" s="31"/>
      <c r="AG433" s="31"/>
    </row>
    <row r="434" spans="6:33" x14ac:dyDescent="0.3">
      <c r="F434" s="22"/>
      <c r="G434" s="22"/>
      <c r="H434" s="26"/>
      <c r="I434" s="38"/>
      <c r="M434" s="31"/>
      <c r="N434" s="31"/>
      <c r="O434" s="31"/>
      <c r="P434" s="31"/>
      <c r="Q434" s="31"/>
      <c r="R434" s="31"/>
      <c r="T434" s="31"/>
      <c r="U434" s="31"/>
      <c r="V434" s="31"/>
      <c r="W434" s="31"/>
      <c r="X434" s="31"/>
      <c r="Y434" s="31"/>
      <c r="AA434" s="31"/>
      <c r="AB434" s="31"/>
      <c r="AC434" s="31"/>
      <c r="AD434" s="31"/>
      <c r="AE434" s="31"/>
      <c r="AF434" s="31"/>
      <c r="AG434" s="31"/>
    </row>
    <row r="435" spans="6:33" x14ac:dyDescent="0.3">
      <c r="F435" s="22"/>
      <c r="G435" s="22"/>
      <c r="H435" s="26"/>
      <c r="I435" s="38"/>
      <c r="M435" s="31"/>
      <c r="N435" s="31"/>
      <c r="O435" s="31"/>
      <c r="P435" s="31"/>
      <c r="Q435" s="31"/>
      <c r="R435" s="31"/>
      <c r="T435" s="31"/>
      <c r="U435" s="31"/>
      <c r="V435" s="31"/>
      <c r="W435" s="31"/>
      <c r="X435" s="31"/>
      <c r="Y435" s="31"/>
      <c r="AA435" s="31"/>
      <c r="AB435" s="31"/>
      <c r="AC435" s="31"/>
      <c r="AD435" s="31"/>
      <c r="AE435" s="31"/>
      <c r="AF435" s="31"/>
      <c r="AG435" s="31"/>
    </row>
    <row r="436" spans="6:33" x14ac:dyDescent="0.3">
      <c r="F436" s="22"/>
      <c r="G436" s="22"/>
      <c r="H436" s="26"/>
      <c r="I436" s="38"/>
      <c r="M436" s="31"/>
      <c r="N436" s="31"/>
      <c r="O436" s="31"/>
      <c r="P436" s="31"/>
      <c r="Q436" s="31"/>
      <c r="R436" s="31"/>
      <c r="T436" s="31"/>
      <c r="U436" s="31"/>
      <c r="V436" s="31"/>
      <c r="W436" s="31"/>
      <c r="X436" s="31"/>
      <c r="Y436" s="31"/>
      <c r="AA436" s="31"/>
      <c r="AB436" s="31"/>
      <c r="AC436" s="31"/>
      <c r="AD436" s="31"/>
      <c r="AE436" s="31"/>
      <c r="AF436" s="31"/>
      <c r="AG436" s="31"/>
    </row>
    <row r="437" spans="6:33" x14ac:dyDescent="0.3">
      <c r="F437" s="22"/>
      <c r="G437" s="22"/>
      <c r="H437" s="26"/>
      <c r="I437" s="38"/>
      <c r="M437" s="31"/>
      <c r="N437" s="31"/>
      <c r="O437" s="31"/>
      <c r="P437" s="31"/>
      <c r="Q437" s="31"/>
      <c r="R437" s="31"/>
      <c r="T437" s="31"/>
      <c r="U437" s="31"/>
      <c r="V437" s="31"/>
      <c r="W437" s="31"/>
      <c r="X437" s="31"/>
      <c r="Y437" s="31"/>
      <c r="AA437" s="31"/>
      <c r="AB437" s="31"/>
      <c r="AC437" s="31"/>
      <c r="AD437" s="31"/>
      <c r="AE437" s="31"/>
      <c r="AF437" s="31"/>
      <c r="AG437" s="31"/>
    </row>
    <row r="438" spans="6:33" x14ac:dyDescent="0.3">
      <c r="F438" s="22"/>
      <c r="G438" s="22"/>
      <c r="H438" s="26"/>
      <c r="I438" s="38"/>
      <c r="M438" s="31"/>
      <c r="N438" s="31"/>
      <c r="O438" s="31"/>
      <c r="P438" s="31"/>
      <c r="Q438" s="31"/>
      <c r="R438" s="31"/>
      <c r="T438" s="31"/>
      <c r="U438" s="31"/>
      <c r="V438" s="31"/>
      <c r="W438" s="31"/>
      <c r="X438" s="31"/>
      <c r="Y438" s="31"/>
      <c r="AA438" s="31"/>
      <c r="AB438" s="31"/>
      <c r="AC438" s="31"/>
      <c r="AD438" s="31"/>
      <c r="AE438" s="31"/>
      <c r="AF438" s="31"/>
      <c r="AG438" s="31"/>
    </row>
    <row r="439" spans="6:33" x14ac:dyDescent="0.3">
      <c r="F439" s="22"/>
      <c r="G439" s="22"/>
      <c r="H439" s="26"/>
      <c r="I439" s="38"/>
      <c r="M439" s="31"/>
      <c r="N439" s="31"/>
      <c r="O439" s="31"/>
      <c r="P439" s="31"/>
      <c r="Q439" s="31"/>
      <c r="R439" s="31"/>
      <c r="T439" s="31"/>
      <c r="U439" s="31"/>
      <c r="V439" s="31"/>
      <c r="W439" s="31"/>
      <c r="X439" s="31"/>
      <c r="Y439" s="31"/>
      <c r="AA439" s="31"/>
      <c r="AB439" s="31"/>
      <c r="AC439" s="31"/>
      <c r="AD439" s="31"/>
      <c r="AE439" s="31"/>
      <c r="AF439" s="31"/>
      <c r="AG439" s="31"/>
    </row>
    <row r="440" spans="6:33" x14ac:dyDescent="0.3">
      <c r="F440" s="22"/>
      <c r="G440" s="22"/>
      <c r="H440" s="26"/>
      <c r="I440" s="38"/>
      <c r="M440" s="31"/>
      <c r="N440" s="31"/>
      <c r="O440" s="31"/>
      <c r="P440" s="31"/>
      <c r="Q440" s="31"/>
      <c r="R440" s="31"/>
      <c r="T440" s="31"/>
      <c r="U440" s="31"/>
      <c r="V440" s="31"/>
      <c r="W440" s="31"/>
      <c r="X440" s="31"/>
      <c r="Y440" s="31"/>
      <c r="AA440" s="31"/>
      <c r="AB440" s="31"/>
      <c r="AC440" s="31"/>
      <c r="AD440" s="31"/>
      <c r="AE440" s="31"/>
      <c r="AF440" s="31"/>
      <c r="AG440" s="31"/>
    </row>
    <row r="441" spans="6:33" x14ac:dyDescent="0.3">
      <c r="F441" s="22"/>
      <c r="G441" s="22"/>
      <c r="H441" s="26"/>
      <c r="I441" s="38"/>
      <c r="M441" s="31"/>
      <c r="N441" s="31"/>
      <c r="O441" s="31"/>
      <c r="P441" s="31"/>
      <c r="Q441" s="31"/>
      <c r="R441" s="31"/>
      <c r="T441" s="31"/>
      <c r="U441" s="31"/>
      <c r="V441" s="31"/>
      <c r="W441" s="31"/>
      <c r="X441" s="31"/>
      <c r="Y441" s="31"/>
      <c r="AA441" s="31"/>
      <c r="AB441" s="31"/>
      <c r="AC441" s="31"/>
      <c r="AD441" s="31"/>
      <c r="AE441" s="31"/>
      <c r="AF441" s="31"/>
      <c r="AG441" s="31"/>
    </row>
    <row r="442" spans="6:33" x14ac:dyDescent="0.3">
      <c r="F442" s="22"/>
      <c r="G442" s="22"/>
      <c r="H442" s="26"/>
      <c r="I442" s="38"/>
      <c r="M442" s="31"/>
      <c r="N442" s="31"/>
      <c r="O442" s="31"/>
      <c r="P442" s="31"/>
      <c r="Q442" s="31"/>
      <c r="R442" s="31"/>
      <c r="T442" s="31"/>
      <c r="U442" s="31"/>
      <c r="V442" s="31"/>
      <c r="W442" s="31"/>
      <c r="X442" s="31"/>
      <c r="Y442" s="31"/>
      <c r="AA442" s="31"/>
      <c r="AB442" s="31"/>
      <c r="AC442" s="31"/>
      <c r="AD442" s="31"/>
      <c r="AE442" s="31"/>
      <c r="AF442" s="31"/>
      <c r="AG442" s="31"/>
    </row>
    <row r="443" spans="6:33" x14ac:dyDescent="0.3">
      <c r="F443" s="22"/>
      <c r="G443" s="22"/>
      <c r="H443" s="26"/>
      <c r="I443" s="38"/>
      <c r="M443" s="31"/>
      <c r="N443" s="31"/>
      <c r="O443" s="31"/>
      <c r="P443" s="31"/>
      <c r="Q443" s="31"/>
      <c r="R443" s="31"/>
      <c r="T443" s="31"/>
      <c r="U443" s="31"/>
      <c r="V443" s="31"/>
      <c r="W443" s="31"/>
      <c r="X443" s="31"/>
      <c r="Y443" s="31"/>
      <c r="AA443" s="31"/>
      <c r="AB443" s="31"/>
      <c r="AC443" s="31"/>
      <c r="AD443" s="31"/>
      <c r="AE443" s="31"/>
      <c r="AF443" s="31"/>
      <c r="AG443" s="31"/>
    </row>
    <row r="444" spans="6:33" x14ac:dyDescent="0.3">
      <c r="F444" s="22"/>
      <c r="G444" s="22"/>
      <c r="H444" s="26"/>
      <c r="I444" s="38"/>
      <c r="M444" s="31"/>
      <c r="N444" s="31"/>
      <c r="O444" s="31"/>
      <c r="P444" s="31"/>
      <c r="Q444" s="31"/>
      <c r="R444" s="31"/>
      <c r="T444" s="31"/>
      <c r="U444" s="31"/>
      <c r="V444" s="31"/>
      <c r="W444" s="31"/>
      <c r="X444" s="31"/>
      <c r="Y444" s="31"/>
      <c r="AA444" s="31"/>
      <c r="AB444" s="31"/>
      <c r="AC444" s="31"/>
      <c r="AD444" s="31"/>
      <c r="AE444" s="31"/>
      <c r="AF444" s="31"/>
      <c r="AG444" s="31"/>
    </row>
    <row r="445" spans="6:33" x14ac:dyDescent="0.3">
      <c r="F445" s="22"/>
      <c r="G445" s="22"/>
      <c r="H445" s="26"/>
      <c r="I445" s="38"/>
      <c r="M445" s="31"/>
      <c r="N445" s="31"/>
      <c r="O445" s="31"/>
      <c r="P445" s="31"/>
      <c r="Q445" s="31"/>
      <c r="R445" s="31"/>
      <c r="T445" s="31"/>
      <c r="U445" s="31"/>
      <c r="V445" s="31"/>
      <c r="W445" s="31"/>
      <c r="X445" s="31"/>
      <c r="Y445" s="31"/>
      <c r="AA445" s="31"/>
      <c r="AB445" s="31"/>
      <c r="AC445" s="31"/>
      <c r="AD445" s="31"/>
      <c r="AE445" s="31"/>
      <c r="AF445" s="31"/>
      <c r="AG445" s="31"/>
    </row>
    <row r="446" spans="6:33" x14ac:dyDescent="0.3">
      <c r="F446" s="22"/>
      <c r="G446" s="22"/>
      <c r="H446" s="26"/>
      <c r="I446" s="38"/>
      <c r="M446" s="31"/>
      <c r="N446" s="31"/>
      <c r="O446" s="31"/>
      <c r="P446" s="31"/>
      <c r="Q446" s="31"/>
      <c r="R446" s="31"/>
      <c r="T446" s="31"/>
      <c r="U446" s="31"/>
      <c r="V446" s="31"/>
      <c r="W446" s="31"/>
      <c r="X446" s="31"/>
      <c r="Y446" s="31"/>
      <c r="AA446" s="31"/>
      <c r="AB446" s="31"/>
      <c r="AC446" s="31"/>
      <c r="AD446" s="31"/>
      <c r="AE446" s="31"/>
      <c r="AF446" s="31"/>
      <c r="AG446" s="31"/>
    </row>
    <row r="447" spans="6:33" x14ac:dyDescent="0.3">
      <c r="F447" s="22"/>
      <c r="G447" s="22"/>
      <c r="H447" s="26"/>
      <c r="I447" s="38"/>
      <c r="M447" s="31"/>
      <c r="N447" s="31"/>
      <c r="O447" s="31"/>
      <c r="P447" s="31"/>
      <c r="Q447" s="31"/>
      <c r="R447" s="31"/>
      <c r="T447" s="31"/>
      <c r="U447" s="31"/>
      <c r="V447" s="31"/>
      <c r="W447" s="31"/>
      <c r="X447" s="31"/>
      <c r="Y447" s="31"/>
      <c r="AA447" s="31"/>
      <c r="AB447" s="31"/>
      <c r="AC447" s="31"/>
      <c r="AD447" s="31"/>
      <c r="AE447" s="31"/>
      <c r="AF447" s="31"/>
      <c r="AG447" s="31"/>
    </row>
    <row r="448" spans="6:33" x14ac:dyDescent="0.3">
      <c r="F448" s="22"/>
      <c r="G448" s="22"/>
      <c r="H448" s="26"/>
      <c r="I448" s="38"/>
      <c r="M448" s="31"/>
      <c r="N448" s="31"/>
      <c r="O448" s="31"/>
      <c r="P448" s="31"/>
      <c r="Q448" s="31"/>
      <c r="R448" s="31"/>
      <c r="T448" s="31"/>
      <c r="U448" s="31"/>
      <c r="V448" s="31"/>
      <c r="W448" s="31"/>
      <c r="X448" s="31"/>
      <c r="Y448" s="31"/>
      <c r="AA448" s="31"/>
      <c r="AB448" s="31"/>
      <c r="AC448" s="31"/>
      <c r="AD448" s="31"/>
      <c r="AE448" s="31"/>
      <c r="AF448" s="31"/>
      <c r="AG448" s="31"/>
    </row>
    <row r="449" spans="6:33" x14ac:dyDescent="0.3">
      <c r="F449" s="22"/>
      <c r="G449" s="22"/>
      <c r="H449" s="26"/>
      <c r="I449" s="38"/>
      <c r="M449" s="31"/>
      <c r="N449" s="31"/>
      <c r="O449" s="31"/>
      <c r="P449" s="31"/>
      <c r="Q449" s="31"/>
      <c r="R449" s="31"/>
      <c r="T449" s="31"/>
      <c r="U449" s="31"/>
      <c r="V449" s="31"/>
      <c r="W449" s="31"/>
      <c r="X449" s="31"/>
      <c r="Y449" s="31"/>
      <c r="AA449" s="31"/>
      <c r="AB449" s="31"/>
      <c r="AC449" s="31"/>
      <c r="AD449" s="31"/>
      <c r="AE449" s="31"/>
      <c r="AF449" s="31"/>
      <c r="AG449" s="31"/>
    </row>
    <row r="450" spans="6:33" x14ac:dyDescent="0.3">
      <c r="F450" s="22"/>
      <c r="G450" s="22"/>
      <c r="H450" s="26"/>
      <c r="I450" s="38"/>
      <c r="M450" s="31"/>
      <c r="N450" s="31"/>
      <c r="O450" s="31"/>
      <c r="P450" s="31"/>
      <c r="Q450" s="31"/>
      <c r="R450" s="31"/>
      <c r="T450" s="31"/>
      <c r="U450" s="31"/>
      <c r="V450" s="31"/>
      <c r="W450" s="31"/>
      <c r="X450" s="31"/>
      <c r="Y450" s="31"/>
      <c r="AA450" s="31"/>
      <c r="AB450" s="31"/>
      <c r="AC450" s="31"/>
      <c r="AD450" s="31"/>
      <c r="AE450" s="31"/>
      <c r="AF450" s="31"/>
      <c r="AG450" s="31"/>
    </row>
    <row r="451" spans="6:33" x14ac:dyDescent="0.3">
      <c r="F451" s="22"/>
      <c r="G451" s="22"/>
      <c r="H451" s="26"/>
      <c r="I451" s="38"/>
      <c r="M451" s="31"/>
      <c r="N451" s="31"/>
      <c r="O451" s="31"/>
      <c r="P451" s="31"/>
      <c r="Q451" s="31"/>
      <c r="R451" s="31"/>
      <c r="T451" s="31"/>
      <c r="U451" s="31"/>
      <c r="V451" s="31"/>
      <c r="W451" s="31"/>
      <c r="X451" s="31"/>
      <c r="Y451" s="31"/>
      <c r="AA451" s="31"/>
      <c r="AB451" s="31"/>
      <c r="AC451" s="31"/>
      <c r="AD451" s="31"/>
      <c r="AE451" s="31"/>
      <c r="AF451" s="31"/>
      <c r="AG451" s="31"/>
    </row>
    <row r="452" spans="6:33" x14ac:dyDescent="0.3">
      <c r="F452" s="22"/>
      <c r="G452" s="22"/>
      <c r="H452" s="26"/>
      <c r="I452" s="38"/>
      <c r="M452" s="31"/>
      <c r="N452" s="31"/>
      <c r="O452" s="31"/>
      <c r="P452" s="31"/>
      <c r="Q452" s="31"/>
      <c r="R452" s="31"/>
      <c r="T452" s="31"/>
      <c r="U452" s="31"/>
      <c r="V452" s="31"/>
      <c r="W452" s="31"/>
      <c r="X452" s="31"/>
      <c r="Y452" s="31"/>
      <c r="AA452" s="31"/>
      <c r="AB452" s="31"/>
      <c r="AC452" s="31"/>
      <c r="AD452" s="31"/>
      <c r="AE452" s="31"/>
      <c r="AF452" s="31"/>
      <c r="AG452" s="31"/>
    </row>
    <row r="453" spans="6:33" x14ac:dyDescent="0.3">
      <c r="F453" s="22"/>
      <c r="G453" s="22"/>
      <c r="H453" s="26"/>
      <c r="I453" s="38"/>
      <c r="M453" s="31"/>
      <c r="N453" s="31"/>
      <c r="O453" s="31"/>
      <c r="P453" s="31"/>
      <c r="Q453" s="31"/>
      <c r="R453" s="31"/>
      <c r="T453" s="31"/>
      <c r="U453" s="31"/>
      <c r="V453" s="31"/>
      <c r="W453" s="31"/>
      <c r="X453" s="31"/>
      <c r="Y453" s="31"/>
      <c r="AA453" s="31"/>
      <c r="AB453" s="31"/>
      <c r="AC453" s="31"/>
      <c r="AD453" s="31"/>
      <c r="AE453" s="31"/>
      <c r="AF453" s="31"/>
      <c r="AG453" s="31"/>
    </row>
    <row r="454" spans="6:33" x14ac:dyDescent="0.3">
      <c r="F454" s="22"/>
      <c r="G454" s="22"/>
      <c r="H454" s="26"/>
      <c r="I454" s="38"/>
      <c r="M454" s="31"/>
      <c r="N454" s="31"/>
      <c r="O454" s="31"/>
      <c r="P454" s="31"/>
      <c r="Q454" s="31"/>
      <c r="R454" s="31"/>
      <c r="T454" s="31"/>
      <c r="U454" s="31"/>
      <c r="V454" s="31"/>
      <c r="W454" s="31"/>
      <c r="X454" s="31"/>
      <c r="Y454" s="31"/>
      <c r="AA454" s="31"/>
      <c r="AB454" s="31"/>
      <c r="AC454" s="31"/>
      <c r="AD454" s="31"/>
      <c r="AE454" s="31"/>
      <c r="AF454" s="31"/>
      <c r="AG454" s="31"/>
    </row>
    <row r="455" spans="6:33" x14ac:dyDescent="0.3">
      <c r="F455" s="22"/>
      <c r="G455" s="22"/>
      <c r="H455" s="26"/>
      <c r="I455" s="38"/>
      <c r="M455" s="31"/>
      <c r="N455" s="31"/>
      <c r="O455" s="31"/>
      <c r="P455" s="31"/>
      <c r="Q455" s="31"/>
      <c r="R455" s="31"/>
      <c r="T455" s="31"/>
      <c r="U455" s="31"/>
      <c r="V455" s="31"/>
      <c r="W455" s="31"/>
      <c r="X455" s="31"/>
      <c r="Y455" s="31"/>
      <c r="AA455" s="31"/>
      <c r="AB455" s="31"/>
      <c r="AC455" s="31"/>
      <c r="AD455" s="31"/>
      <c r="AE455" s="31"/>
      <c r="AF455" s="31"/>
      <c r="AG455" s="31"/>
    </row>
    <row r="456" spans="6:33" x14ac:dyDescent="0.3">
      <c r="F456" s="22"/>
      <c r="G456" s="22"/>
      <c r="H456" s="26"/>
      <c r="I456" s="38"/>
      <c r="M456" s="31"/>
      <c r="N456" s="31"/>
      <c r="O456" s="31"/>
      <c r="P456" s="31"/>
      <c r="Q456" s="31"/>
      <c r="R456" s="31"/>
      <c r="T456" s="31"/>
      <c r="U456" s="31"/>
      <c r="V456" s="31"/>
      <c r="W456" s="31"/>
      <c r="X456" s="31"/>
      <c r="Y456" s="31"/>
      <c r="AA456" s="31"/>
      <c r="AB456" s="31"/>
      <c r="AC456" s="31"/>
      <c r="AD456" s="31"/>
      <c r="AE456" s="31"/>
      <c r="AF456" s="31"/>
      <c r="AG456" s="31"/>
    </row>
    <row r="457" spans="6:33" x14ac:dyDescent="0.3">
      <c r="F457" s="22"/>
      <c r="G457" s="22"/>
      <c r="H457" s="26"/>
      <c r="I457" s="38"/>
      <c r="M457" s="31"/>
      <c r="N457" s="31"/>
      <c r="O457" s="31"/>
      <c r="P457" s="31"/>
      <c r="Q457" s="31"/>
      <c r="R457" s="31"/>
      <c r="T457" s="31"/>
      <c r="U457" s="31"/>
      <c r="V457" s="31"/>
      <c r="W457" s="31"/>
      <c r="X457" s="31"/>
      <c r="Y457" s="31"/>
      <c r="AA457" s="31"/>
      <c r="AB457" s="31"/>
      <c r="AC457" s="31"/>
      <c r="AD457" s="31"/>
      <c r="AE457" s="31"/>
      <c r="AF457" s="31"/>
      <c r="AG457" s="31"/>
    </row>
    <row r="458" spans="6:33" x14ac:dyDescent="0.3">
      <c r="F458" s="22"/>
      <c r="G458" s="22"/>
      <c r="H458" s="26"/>
      <c r="I458" s="38"/>
      <c r="M458" s="31"/>
      <c r="N458" s="31"/>
      <c r="O458" s="31"/>
      <c r="P458" s="31"/>
      <c r="Q458" s="31"/>
      <c r="R458" s="31"/>
      <c r="T458" s="31"/>
      <c r="U458" s="31"/>
      <c r="V458" s="31"/>
      <c r="W458" s="31"/>
      <c r="X458" s="31"/>
      <c r="Y458" s="31"/>
      <c r="AA458" s="31"/>
      <c r="AB458" s="31"/>
      <c r="AC458" s="31"/>
      <c r="AD458" s="31"/>
      <c r="AE458" s="31"/>
      <c r="AF458" s="31"/>
      <c r="AG458" s="31"/>
    </row>
    <row r="459" spans="6:33" x14ac:dyDescent="0.3">
      <c r="F459" s="22"/>
      <c r="G459" s="22"/>
      <c r="H459" s="26"/>
      <c r="I459" s="38"/>
      <c r="M459" s="31"/>
      <c r="N459" s="31"/>
      <c r="O459" s="31"/>
      <c r="P459" s="31"/>
      <c r="Q459" s="31"/>
      <c r="R459" s="31"/>
      <c r="T459" s="31"/>
      <c r="U459" s="31"/>
      <c r="V459" s="31"/>
      <c r="W459" s="31"/>
      <c r="X459" s="31"/>
      <c r="Y459" s="31"/>
      <c r="AA459" s="31"/>
      <c r="AB459" s="31"/>
      <c r="AC459" s="31"/>
      <c r="AD459" s="31"/>
      <c r="AE459" s="31"/>
      <c r="AF459" s="31"/>
      <c r="AG459" s="31"/>
    </row>
    <row r="460" spans="6:33" x14ac:dyDescent="0.3">
      <c r="F460" s="22"/>
      <c r="G460" s="22"/>
      <c r="H460" s="26"/>
      <c r="I460" s="38"/>
      <c r="M460" s="31"/>
      <c r="N460" s="31"/>
      <c r="O460" s="31"/>
      <c r="P460" s="31"/>
      <c r="Q460" s="31"/>
      <c r="R460" s="31"/>
      <c r="T460" s="31"/>
      <c r="U460" s="31"/>
      <c r="V460" s="31"/>
      <c r="W460" s="31"/>
      <c r="X460" s="31"/>
      <c r="Y460" s="31"/>
      <c r="AA460" s="31"/>
      <c r="AB460" s="31"/>
      <c r="AC460" s="31"/>
      <c r="AD460" s="31"/>
      <c r="AE460" s="31"/>
      <c r="AF460" s="31"/>
      <c r="AG460" s="31"/>
    </row>
    <row r="461" spans="6:33" x14ac:dyDescent="0.3">
      <c r="F461" s="22"/>
      <c r="G461" s="22"/>
      <c r="H461" s="26"/>
      <c r="I461" s="38"/>
      <c r="M461" s="31"/>
      <c r="N461" s="31"/>
      <c r="O461" s="31"/>
      <c r="P461" s="31"/>
      <c r="Q461" s="31"/>
      <c r="R461" s="31"/>
      <c r="T461" s="31"/>
      <c r="U461" s="31"/>
      <c r="V461" s="31"/>
      <c r="W461" s="31"/>
      <c r="X461" s="31"/>
      <c r="Y461" s="31"/>
      <c r="AA461" s="31"/>
      <c r="AB461" s="31"/>
      <c r="AC461" s="31"/>
      <c r="AD461" s="31"/>
      <c r="AE461" s="31"/>
      <c r="AF461" s="31"/>
      <c r="AG461" s="31"/>
    </row>
    <row r="462" spans="6:33" x14ac:dyDescent="0.3">
      <c r="F462" s="22"/>
      <c r="G462" s="22"/>
      <c r="H462" s="26"/>
      <c r="I462" s="38"/>
      <c r="M462" s="31"/>
      <c r="N462" s="31"/>
      <c r="O462" s="31"/>
      <c r="P462" s="31"/>
      <c r="Q462" s="31"/>
      <c r="R462" s="31"/>
      <c r="T462" s="31"/>
      <c r="U462" s="31"/>
      <c r="V462" s="31"/>
      <c r="W462" s="31"/>
      <c r="X462" s="31"/>
      <c r="Y462" s="31"/>
      <c r="AA462" s="31"/>
      <c r="AB462" s="31"/>
      <c r="AC462" s="31"/>
      <c r="AD462" s="31"/>
      <c r="AE462" s="31"/>
      <c r="AF462" s="31"/>
      <c r="AG462" s="31"/>
    </row>
    <row r="463" spans="6:33" x14ac:dyDescent="0.3">
      <c r="F463" s="22"/>
      <c r="G463" s="22"/>
      <c r="H463" s="26"/>
      <c r="I463" s="38"/>
      <c r="M463" s="31"/>
      <c r="N463" s="31"/>
      <c r="O463" s="31"/>
      <c r="P463" s="31"/>
      <c r="Q463" s="31"/>
      <c r="R463" s="31"/>
      <c r="T463" s="31"/>
      <c r="U463" s="31"/>
      <c r="V463" s="31"/>
      <c r="W463" s="31"/>
      <c r="X463" s="31"/>
      <c r="Y463" s="31"/>
      <c r="AA463" s="31"/>
      <c r="AB463" s="31"/>
      <c r="AC463" s="31"/>
      <c r="AD463" s="31"/>
      <c r="AE463" s="31"/>
      <c r="AF463" s="31"/>
      <c r="AG463" s="31"/>
    </row>
    <row r="464" spans="6:33" x14ac:dyDescent="0.3">
      <c r="F464" s="22"/>
      <c r="G464" s="22"/>
      <c r="H464" s="26"/>
      <c r="I464" s="38"/>
      <c r="M464" s="31"/>
      <c r="N464" s="31"/>
      <c r="O464" s="31"/>
      <c r="P464" s="31"/>
      <c r="Q464" s="31"/>
      <c r="R464" s="31"/>
      <c r="T464" s="31"/>
      <c r="U464" s="31"/>
      <c r="V464" s="31"/>
      <c r="W464" s="31"/>
      <c r="X464" s="31"/>
      <c r="Y464" s="31"/>
      <c r="AA464" s="31"/>
      <c r="AB464" s="31"/>
      <c r="AC464" s="31"/>
      <c r="AD464" s="31"/>
      <c r="AE464" s="31"/>
      <c r="AF464" s="31"/>
      <c r="AG464" s="31"/>
    </row>
    <row r="465" spans="6:33" x14ac:dyDescent="0.3">
      <c r="F465" s="22"/>
      <c r="G465" s="22"/>
      <c r="H465" s="26"/>
      <c r="I465" s="38"/>
      <c r="M465" s="31"/>
      <c r="N465" s="31"/>
      <c r="O465" s="31"/>
      <c r="P465" s="31"/>
      <c r="Q465" s="31"/>
      <c r="R465" s="31"/>
      <c r="T465" s="31"/>
      <c r="U465" s="31"/>
      <c r="V465" s="31"/>
      <c r="W465" s="31"/>
      <c r="X465" s="31"/>
      <c r="Y465" s="31"/>
      <c r="AA465" s="31"/>
      <c r="AB465" s="31"/>
      <c r="AC465" s="31"/>
      <c r="AD465" s="31"/>
      <c r="AE465" s="31"/>
      <c r="AF465" s="31"/>
      <c r="AG465" s="31"/>
    </row>
    <row r="466" spans="6:33" x14ac:dyDescent="0.3">
      <c r="F466" s="22"/>
      <c r="G466" s="22"/>
      <c r="H466" s="26"/>
      <c r="I466" s="38"/>
      <c r="M466" s="31"/>
      <c r="N466" s="31"/>
      <c r="O466" s="31"/>
      <c r="P466" s="31"/>
      <c r="Q466" s="31"/>
      <c r="R466" s="31"/>
      <c r="T466" s="31"/>
      <c r="U466" s="31"/>
      <c r="V466" s="31"/>
      <c r="W466" s="31"/>
      <c r="X466" s="31"/>
      <c r="Y466" s="31"/>
      <c r="AA466" s="31"/>
      <c r="AB466" s="31"/>
      <c r="AC466" s="31"/>
      <c r="AD466" s="31"/>
      <c r="AE466" s="31"/>
      <c r="AF466" s="31"/>
      <c r="AG466" s="31"/>
    </row>
    <row r="467" spans="6:33" x14ac:dyDescent="0.3">
      <c r="F467" s="22"/>
      <c r="G467" s="22"/>
      <c r="H467" s="26"/>
      <c r="I467" s="38"/>
      <c r="M467" s="31"/>
      <c r="N467" s="31"/>
      <c r="O467" s="31"/>
      <c r="P467" s="31"/>
      <c r="Q467" s="31"/>
      <c r="R467" s="31"/>
      <c r="T467" s="31"/>
      <c r="U467" s="31"/>
      <c r="V467" s="31"/>
      <c r="W467" s="31"/>
      <c r="X467" s="31"/>
      <c r="Y467" s="31"/>
      <c r="AA467" s="31"/>
      <c r="AB467" s="31"/>
      <c r="AC467" s="31"/>
      <c r="AD467" s="31"/>
      <c r="AE467" s="31"/>
      <c r="AF467" s="31"/>
      <c r="AG467" s="31"/>
    </row>
    <row r="468" spans="6:33" x14ac:dyDescent="0.3">
      <c r="F468" s="22"/>
      <c r="G468" s="22"/>
      <c r="H468" s="26"/>
      <c r="I468" s="38"/>
      <c r="M468" s="31"/>
      <c r="N468" s="31"/>
      <c r="O468" s="31"/>
      <c r="P468" s="31"/>
      <c r="Q468" s="31"/>
      <c r="R468" s="31"/>
      <c r="T468" s="31"/>
      <c r="U468" s="31"/>
      <c r="V468" s="31"/>
      <c r="W468" s="31"/>
      <c r="X468" s="31"/>
      <c r="Y468" s="31"/>
      <c r="AA468" s="31"/>
      <c r="AB468" s="31"/>
      <c r="AC468" s="31"/>
      <c r="AD468" s="31"/>
      <c r="AE468" s="31"/>
      <c r="AF468" s="31"/>
      <c r="AG468" s="31"/>
    </row>
    <row r="469" spans="6:33" x14ac:dyDescent="0.3">
      <c r="F469" s="22"/>
      <c r="G469" s="22"/>
      <c r="H469" s="26"/>
      <c r="I469" s="38"/>
      <c r="M469" s="31"/>
      <c r="N469" s="31"/>
      <c r="O469" s="31"/>
      <c r="P469" s="31"/>
      <c r="Q469" s="31"/>
      <c r="R469" s="31"/>
      <c r="T469" s="31"/>
      <c r="U469" s="31"/>
      <c r="V469" s="31"/>
      <c r="W469" s="31"/>
      <c r="X469" s="31"/>
      <c r="Y469" s="31"/>
      <c r="AA469" s="31"/>
      <c r="AB469" s="31"/>
      <c r="AC469" s="31"/>
      <c r="AD469" s="31"/>
      <c r="AE469" s="31"/>
      <c r="AF469" s="31"/>
      <c r="AG469" s="31"/>
    </row>
    <row r="470" spans="6:33" x14ac:dyDescent="0.3">
      <c r="F470" s="22"/>
      <c r="G470" s="22"/>
      <c r="H470" s="26"/>
      <c r="I470" s="38"/>
      <c r="M470" s="31"/>
      <c r="N470" s="31"/>
      <c r="O470" s="31"/>
      <c r="P470" s="31"/>
      <c r="Q470" s="31"/>
      <c r="R470" s="31"/>
      <c r="T470" s="31"/>
      <c r="U470" s="31"/>
      <c r="V470" s="31"/>
      <c r="W470" s="31"/>
      <c r="X470" s="31"/>
      <c r="Y470" s="31"/>
      <c r="AA470" s="31"/>
      <c r="AB470" s="31"/>
      <c r="AC470" s="31"/>
      <c r="AD470" s="31"/>
      <c r="AE470" s="31"/>
      <c r="AF470" s="31"/>
      <c r="AG470" s="31"/>
    </row>
    <row r="471" spans="6:33" x14ac:dyDescent="0.3">
      <c r="F471" s="22"/>
      <c r="G471" s="22"/>
      <c r="H471" s="26"/>
      <c r="I471" s="38"/>
      <c r="M471" s="31"/>
      <c r="N471" s="31"/>
      <c r="O471" s="31"/>
      <c r="P471" s="31"/>
      <c r="Q471" s="31"/>
      <c r="R471" s="31"/>
      <c r="T471" s="31"/>
      <c r="U471" s="31"/>
      <c r="V471" s="31"/>
      <c r="W471" s="31"/>
      <c r="X471" s="31"/>
      <c r="Y471" s="31"/>
      <c r="AA471" s="31"/>
      <c r="AB471" s="31"/>
      <c r="AC471" s="31"/>
      <c r="AD471" s="31"/>
      <c r="AE471" s="31"/>
      <c r="AF471" s="31"/>
      <c r="AG471" s="31"/>
    </row>
    <row r="472" spans="6:33" x14ac:dyDescent="0.3">
      <c r="F472" s="22"/>
      <c r="G472" s="22"/>
      <c r="H472" s="26"/>
      <c r="I472" s="38"/>
      <c r="M472" s="31"/>
      <c r="N472" s="31"/>
      <c r="O472" s="31"/>
      <c r="P472" s="31"/>
      <c r="Q472" s="31"/>
      <c r="R472" s="31"/>
      <c r="T472" s="31"/>
      <c r="U472" s="31"/>
      <c r="V472" s="31"/>
      <c r="W472" s="31"/>
      <c r="X472" s="31"/>
      <c r="Y472" s="31"/>
      <c r="AA472" s="31"/>
      <c r="AB472" s="31"/>
      <c r="AC472" s="31"/>
      <c r="AD472" s="31"/>
      <c r="AE472" s="31"/>
      <c r="AF472" s="31"/>
      <c r="AG472" s="31"/>
    </row>
    <row r="473" spans="6:33" x14ac:dyDescent="0.3">
      <c r="F473" s="22"/>
      <c r="G473" s="22"/>
      <c r="H473" s="26"/>
      <c r="I473" s="38"/>
      <c r="M473" s="31"/>
      <c r="N473" s="31"/>
      <c r="O473" s="31"/>
      <c r="P473" s="31"/>
      <c r="Q473" s="31"/>
      <c r="R473" s="31"/>
      <c r="T473" s="31"/>
      <c r="U473" s="31"/>
      <c r="V473" s="31"/>
      <c r="W473" s="31"/>
      <c r="X473" s="31"/>
      <c r="Y473" s="31"/>
      <c r="AA473" s="31"/>
      <c r="AB473" s="31"/>
      <c r="AC473" s="31"/>
      <c r="AD473" s="31"/>
      <c r="AE473" s="31"/>
      <c r="AF473" s="31"/>
      <c r="AG473" s="31"/>
    </row>
    <row r="474" spans="6:33" x14ac:dyDescent="0.3">
      <c r="F474" s="22"/>
      <c r="G474" s="22"/>
      <c r="H474" s="26"/>
      <c r="I474" s="38"/>
      <c r="M474" s="31"/>
      <c r="N474" s="31"/>
      <c r="O474" s="31"/>
      <c r="P474" s="31"/>
      <c r="Q474" s="31"/>
      <c r="R474" s="31"/>
      <c r="T474" s="31"/>
      <c r="U474" s="31"/>
      <c r="V474" s="31"/>
      <c r="W474" s="31"/>
      <c r="X474" s="31"/>
      <c r="Y474" s="31"/>
      <c r="AA474" s="31"/>
      <c r="AB474" s="31"/>
      <c r="AC474" s="31"/>
      <c r="AD474" s="31"/>
      <c r="AE474" s="31"/>
      <c r="AF474" s="31"/>
      <c r="AG474" s="31"/>
    </row>
    <row r="475" spans="6:33" x14ac:dyDescent="0.3">
      <c r="F475" s="22"/>
      <c r="G475" s="22"/>
      <c r="H475" s="26"/>
      <c r="I475" s="38"/>
      <c r="M475" s="31"/>
      <c r="N475" s="31"/>
      <c r="O475" s="31"/>
      <c r="P475" s="31"/>
      <c r="Q475" s="31"/>
      <c r="R475" s="31"/>
      <c r="T475" s="31"/>
      <c r="U475" s="31"/>
      <c r="V475" s="31"/>
      <c r="W475" s="31"/>
      <c r="X475" s="31"/>
      <c r="Y475" s="31"/>
      <c r="AA475" s="31"/>
      <c r="AB475" s="31"/>
      <c r="AC475" s="31"/>
      <c r="AD475" s="31"/>
      <c r="AE475" s="31"/>
      <c r="AF475" s="31"/>
      <c r="AG475" s="31"/>
    </row>
    <row r="476" spans="6:33" x14ac:dyDescent="0.3">
      <c r="F476" s="22"/>
      <c r="G476" s="22"/>
      <c r="H476" s="26"/>
      <c r="I476" s="38"/>
      <c r="M476" s="31"/>
      <c r="N476" s="31"/>
      <c r="O476" s="31"/>
      <c r="P476" s="31"/>
      <c r="Q476" s="31"/>
      <c r="R476" s="31"/>
      <c r="T476" s="31"/>
      <c r="U476" s="31"/>
      <c r="V476" s="31"/>
      <c r="W476" s="31"/>
      <c r="X476" s="31"/>
      <c r="Y476" s="31"/>
      <c r="AA476" s="31"/>
      <c r="AB476" s="31"/>
      <c r="AC476" s="31"/>
      <c r="AD476" s="31"/>
      <c r="AE476" s="31"/>
      <c r="AF476" s="31"/>
      <c r="AG476" s="31"/>
    </row>
    <row r="477" spans="6:33" x14ac:dyDescent="0.3">
      <c r="F477" s="22"/>
      <c r="G477" s="22"/>
      <c r="H477" s="26"/>
      <c r="I477" s="38"/>
      <c r="M477" s="31"/>
      <c r="N477" s="31"/>
      <c r="O477" s="31"/>
      <c r="P477" s="31"/>
      <c r="Q477" s="31"/>
      <c r="R477" s="31"/>
      <c r="T477" s="31"/>
      <c r="U477" s="31"/>
      <c r="V477" s="31"/>
      <c r="W477" s="31"/>
      <c r="X477" s="31"/>
      <c r="Y477" s="31"/>
      <c r="AA477" s="31"/>
      <c r="AB477" s="31"/>
      <c r="AC477" s="31"/>
      <c r="AD477" s="31"/>
      <c r="AE477" s="31"/>
      <c r="AF477" s="31"/>
      <c r="AG477" s="31"/>
    </row>
    <row r="478" spans="6:33" x14ac:dyDescent="0.3">
      <c r="F478" s="22"/>
      <c r="G478" s="22"/>
      <c r="H478" s="26"/>
      <c r="I478" s="38"/>
      <c r="M478" s="31"/>
      <c r="N478" s="31"/>
      <c r="O478" s="31"/>
      <c r="P478" s="31"/>
      <c r="Q478" s="31"/>
      <c r="R478" s="31"/>
      <c r="T478" s="31"/>
      <c r="U478" s="31"/>
      <c r="V478" s="31"/>
      <c r="W478" s="31"/>
      <c r="X478" s="31"/>
      <c r="Y478" s="31"/>
      <c r="AA478" s="31"/>
      <c r="AB478" s="31"/>
      <c r="AC478" s="31"/>
      <c r="AD478" s="31"/>
      <c r="AE478" s="31"/>
      <c r="AF478" s="31"/>
      <c r="AG478" s="31"/>
    </row>
    <row r="479" spans="6:33" x14ac:dyDescent="0.3">
      <c r="F479" s="22"/>
      <c r="G479" s="22"/>
      <c r="H479" s="26"/>
      <c r="I479" s="38"/>
      <c r="M479" s="31"/>
      <c r="N479" s="31"/>
      <c r="O479" s="31"/>
      <c r="P479" s="31"/>
      <c r="Q479" s="31"/>
      <c r="R479" s="31"/>
      <c r="T479" s="31"/>
      <c r="U479" s="31"/>
      <c r="V479" s="31"/>
      <c r="W479" s="31"/>
      <c r="X479" s="31"/>
      <c r="Y479" s="31"/>
      <c r="AA479" s="31"/>
      <c r="AB479" s="31"/>
      <c r="AC479" s="31"/>
      <c r="AD479" s="31"/>
      <c r="AE479" s="31"/>
      <c r="AF479" s="31"/>
      <c r="AG479" s="31"/>
    </row>
    <row r="480" spans="6:33" x14ac:dyDescent="0.3">
      <c r="F480" s="22"/>
      <c r="G480" s="22"/>
      <c r="H480" s="26"/>
      <c r="I480" s="38"/>
      <c r="M480" s="31"/>
      <c r="N480" s="31"/>
      <c r="O480" s="31"/>
      <c r="P480" s="31"/>
      <c r="Q480" s="31"/>
      <c r="R480" s="31"/>
      <c r="T480" s="31"/>
      <c r="U480" s="31"/>
      <c r="V480" s="31"/>
      <c r="W480" s="31"/>
      <c r="X480" s="31"/>
      <c r="Y480" s="31"/>
      <c r="AA480" s="31"/>
      <c r="AB480" s="31"/>
      <c r="AC480" s="31"/>
      <c r="AD480" s="31"/>
      <c r="AE480" s="31"/>
      <c r="AF480" s="31"/>
      <c r="AG480" s="31"/>
    </row>
    <row r="481" spans="6:33" x14ac:dyDescent="0.3">
      <c r="F481" s="22"/>
      <c r="G481" s="22"/>
      <c r="H481" s="26"/>
      <c r="I481" s="38"/>
      <c r="M481" s="31"/>
      <c r="N481" s="31"/>
      <c r="O481" s="31"/>
      <c r="P481" s="31"/>
      <c r="Q481" s="31"/>
      <c r="R481" s="31"/>
      <c r="T481" s="31"/>
      <c r="U481" s="31"/>
      <c r="V481" s="31"/>
      <c r="W481" s="31"/>
      <c r="X481" s="31"/>
      <c r="Y481" s="31"/>
      <c r="AA481" s="31"/>
      <c r="AB481" s="31"/>
      <c r="AC481" s="31"/>
      <c r="AD481" s="31"/>
      <c r="AE481" s="31"/>
      <c r="AF481" s="31"/>
      <c r="AG481" s="31"/>
    </row>
    <row r="482" spans="6:33" x14ac:dyDescent="0.3">
      <c r="F482" s="22"/>
      <c r="G482" s="22"/>
      <c r="H482" s="26"/>
      <c r="I482" s="38"/>
      <c r="M482" s="31"/>
      <c r="N482" s="31"/>
      <c r="O482" s="31"/>
      <c r="P482" s="31"/>
      <c r="Q482" s="31"/>
      <c r="R482" s="31"/>
      <c r="T482" s="31"/>
      <c r="U482" s="31"/>
      <c r="V482" s="31"/>
      <c r="W482" s="31"/>
      <c r="X482" s="31"/>
      <c r="Y482" s="31"/>
      <c r="AA482" s="31"/>
      <c r="AB482" s="31"/>
      <c r="AC482" s="31"/>
      <c r="AD482" s="31"/>
      <c r="AE482" s="31"/>
      <c r="AF482" s="31"/>
      <c r="AG482" s="31"/>
    </row>
    <row r="483" spans="6:33" x14ac:dyDescent="0.3">
      <c r="F483" s="22"/>
      <c r="G483" s="22"/>
      <c r="H483" s="26"/>
      <c r="I483" s="38"/>
      <c r="M483" s="31"/>
      <c r="N483" s="31"/>
      <c r="O483" s="31"/>
      <c r="P483" s="31"/>
      <c r="Q483" s="31"/>
      <c r="R483" s="31"/>
      <c r="T483" s="31"/>
      <c r="U483" s="31"/>
      <c r="V483" s="31"/>
      <c r="W483" s="31"/>
      <c r="X483" s="31"/>
      <c r="Y483" s="31"/>
      <c r="AA483" s="31"/>
      <c r="AB483" s="31"/>
      <c r="AC483" s="31"/>
      <c r="AD483" s="31"/>
      <c r="AE483" s="31"/>
      <c r="AF483" s="31"/>
      <c r="AG483" s="31"/>
    </row>
    <row r="484" spans="6:33" x14ac:dyDescent="0.3">
      <c r="F484" s="22"/>
      <c r="G484" s="22"/>
      <c r="H484" s="26"/>
      <c r="I484" s="38"/>
      <c r="M484" s="31"/>
      <c r="N484" s="31"/>
      <c r="O484" s="31"/>
      <c r="P484" s="31"/>
      <c r="Q484" s="31"/>
      <c r="R484" s="31"/>
      <c r="T484" s="31"/>
      <c r="U484" s="31"/>
      <c r="V484" s="31"/>
      <c r="W484" s="31"/>
      <c r="X484" s="31"/>
      <c r="Y484" s="31"/>
      <c r="AA484" s="31"/>
      <c r="AB484" s="31"/>
      <c r="AC484" s="31"/>
      <c r="AD484" s="31"/>
      <c r="AE484" s="31"/>
      <c r="AF484" s="31"/>
      <c r="AG484" s="31"/>
    </row>
    <row r="485" spans="6:33" x14ac:dyDescent="0.3">
      <c r="F485" s="22"/>
      <c r="G485" s="22"/>
      <c r="H485" s="26"/>
      <c r="I485" s="38"/>
      <c r="M485" s="31"/>
      <c r="N485" s="31"/>
      <c r="O485" s="31"/>
      <c r="P485" s="31"/>
      <c r="Q485" s="31"/>
      <c r="R485" s="31"/>
      <c r="T485" s="31"/>
      <c r="U485" s="31"/>
      <c r="V485" s="31"/>
      <c r="W485" s="31"/>
      <c r="X485" s="31"/>
      <c r="Y485" s="31"/>
      <c r="AA485" s="31"/>
      <c r="AB485" s="31"/>
      <c r="AC485" s="31"/>
      <c r="AD485" s="31"/>
      <c r="AE485" s="31"/>
      <c r="AF485" s="31"/>
      <c r="AG485" s="31"/>
    </row>
    <row r="486" spans="6:33" x14ac:dyDescent="0.3">
      <c r="F486" s="22"/>
      <c r="G486" s="22"/>
      <c r="H486" s="26"/>
      <c r="I486" s="38"/>
      <c r="M486" s="31"/>
      <c r="N486" s="31"/>
      <c r="O486" s="31"/>
      <c r="P486" s="31"/>
      <c r="Q486" s="31"/>
      <c r="R486" s="31"/>
      <c r="T486" s="31"/>
      <c r="U486" s="31"/>
      <c r="V486" s="31"/>
      <c r="W486" s="31"/>
      <c r="X486" s="31"/>
      <c r="Y486" s="31"/>
      <c r="AA486" s="31"/>
      <c r="AB486" s="31"/>
      <c r="AC486" s="31"/>
      <c r="AD486" s="31"/>
      <c r="AE486" s="31"/>
      <c r="AF486" s="31"/>
      <c r="AG486" s="31"/>
    </row>
    <row r="487" spans="6:33" x14ac:dyDescent="0.3">
      <c r="F487" s="22"/>
      <c r="G487" s="22"/>
      <c r="H487" s="26"/>
      <c r="I487" s="38"/>
      <c r="M487" s="31"/>
      <c r="N487" s="31"/>
      <c r="O487" s="31"/>
      <c r="P487" s="31"/>
      <c r="Q487" s="31"/>
      <c r="R487" s="31"/>
      <c r="T487" s="31"/>
      <c r="U487" s="31"/>
      <c r="V487" s="31"/>
      <c r="W487" s="31"/>
      <c r="X487" s="31"/>
      <c r="Y487" s="31"/>
      <c r="AA487" s="31"/>
      <c r="AB487" s="31"/>
      <c r="AC487" s="31"/>
      <c r="AD487" s="31"/>
      <c r="AE487" s="31"/>
      <c r="AF487" s="31"/>
      <c r="AG487" s="31"/>
    </row>
    <row r="488" spans="6:33" x14ac:dyDescent="0.3">
      <c r="F488" s="22"/>
      <c r="G488" s="22"/>
      <c r="H488" s="26"/>
      <c r="I488" s="38"/>
      <c r="M488" s="31"/>
      <c r="N488" s="31"/>
      <c r="O488" s="31"/>
      <c r="P488" s="31"/>
      <c r="Q488" s="31"/>
      <c r="R488" s="31"/>
      <c r="T488" s="31"/>
      <c r="U488" s="31"/>
      <c r="V488" s="31"/>
      <c r="W488" s="31"/>
      <c r="X488" s="31"/>
      <c r="Y488" s="31"/>
      <c r="AA488" s="31"/>
      <c r="AB488" s="31"/>
      <c r="AC488" s="31"/>
      <c r="AD488" s="31"/>
      <c r="AE488" s="31"/>
      <c r="AF488" s="31"/>
      <c r="AG488" s="31"/>
    </row>
    <row r="489" spans="6:33" x14ac:dyDescent="0.3">
      <c r="F489" s="22"/>
      <c r="G489" s="22"/>
      <c r="H489" s="26"/>
      <c r="I489" s="38"/>
      <c r="M489" s="31"/>
      <c r="N489" s="31"/>
      <c r="O489" s="31"/>
      <c r="P489" s="31"/>
      <c r="Q489" s="31"/>
      <c r="R489" s="31"/>
      <c r="T489" s="31"/>
      <c r="U489" s="31"/>
      <c r="V489" s="31"/>
      <c r="W489" s="31"/>
      <c r="X489" s="31"/>
      <c r="Y489" s="31"/>
      <c r="AA489" s="31"/>
      <c r="AB489" s="31"/>
      <c r="AC489" s="31"/>
      <c r="AD489" s="31"/>
      <c r="AE489" s="31"/>
      <c r="AF489" s="31"/>
      <c r="AG489" s="31"/>
    </row>
    <row r="490" spans="6:33" x14ac:dyDescent="0.3">
      <c r="F490" s="22"/>
      <c r="G490" s="22"/>
      <c r="H490" s="26"/>
      <c r="I490" s="38"/>
      <c r="M490" s="31"/>
      <c r="N490" s="31"/>
      <c r="O490" s="31"/>
      <c r="P490" s="31"/>
      <c r="Q490" s="31"/>
      <c r="R490" s="31"/>
      <c r="T490" s="31"/>
      <c r="U490" s="31"/>
      <c r="V490" s="31"/>
      <c r="W490" s="31"/>
      <c r="X490" s="31"/>
      <c r="Y490" s="31"/>
      <c r="AA490" s="31"/>
      <c r="AB490" s="31"/>
      <c r="AC490" s="31"/>
      <c r="AD490" s="31"/>
      <c r="AE490" s="31"/>
      <c r="AF490" s="31"/>
      <c r="AG490" s="31"/>
    </row>
    <row r="491" spans="6:33" x14ac:dyDescent="0.3">
      <c r="F491" s="22"/>
      <c r="G491" s="22"/>
      <c r="H491" s="26"/>
      <c r="I491" s="38"/>
      <c r="M491" s="31"/>
      <c r="N491" s="31"/>
      <c r="O491" s="31"/>
      <c r="P491" s="31"/>
      <c r="Q491" s="31"/>
      <c r="R491" s="31"/>
      <c r="T491" s="31"/>
      <c r="U491" s="31"/>
      <c r="V491" s="31"/>
      <c r="W491" s="31"/>
      <c r="X491" s="31"/>
      <c r="Y491" s="31"/>
      <c r="AA491" s="31"/>
      <c r="AB491" s="31"/>
      <c r="AC491" s="31"/>
      <c r="AD491" s="31"/>
      <c r="AE491" s="31"/>
      <c r="AF491" s="31"/>
      <c r="AG491" s="31"/>
    </row>
    <row r="492" spans="6:33" x14ac:dyDescent="0.3">
      <c r="F492" s="22"/>
      <c r="G492" s="22"/>
      <c r="H492" s="26"/>
      <c r="I492" s="38"/>
      <c r="M492" s="31"/>
      <c r="N492" s="31"/>
      <c r="O492" s="31"/>
      <c r="P492" s="31"/>
      <c r="Q492" s="31"/>
      <c r="R492" s="31"/>
      <c r="T492" s="31"/>
      <c r="U492" s="31"/>
      <c r="V492" s="31"/>
      <c r="W492" s="31"/>
      <c r="X492" s="31"/>
      <c r="Y492" s="31"/>
      <c r="AA492" s="31"/>
      <c r="AB492" s="31"/>
      <c r="AC492" s="31"/>
      <c r="AD492" s="31"/>
      <c r="AE492" s="31"/>
      <c r="AF492" s="31"/>
      <c r="AG492" s="31"/>
    </row>
    <row r="493" spans="6:33" x14ac:dyDescent="0.3">
      <c r="F493" s="22"/>
      <c r="G493" s="22"/>
      <c r="H493" s="26"/>
      <c r="I493" s="38"/>
      <c r="M493" s="31"/>
      <c r="N493" s="31"/>
      <c r="O493" s="31"/>
      <c r="P493" s="31"/>
      <c r="Q493" s="31"/>
      <c r="R493" s="31"/>
      <c r="T493" s="31"/>
      <c r="U493" s="31"/>
      <c r="V493" s="31"/>
      <c r="W493" s="31"/>
      <c r="X493" s="31"/>
      <c r="Y493" s="31"/>
      <c r="AA493" s="31"/>
      <c r="AB493" s="31"/>
      <c r="AC493" s="31"/>
      <c r="AD493" s="31"/>
      <c r="AE493" s="31"/>
      <c r="AF493" s="31"/>
      <c r="AG493" s="31"/>
    </row>
    <row r="494" spans="6:33" x14ac:dyDescent="0.3">
      <c r="F494" s="22"/>
      <c r="G494" s="22"/>
      <c r="H494" s="26"/>
      <c r="I494" s="38"/>
      <c r="M494" s="31"/>
      <c r="N494" s="31"/>
      <c r="O494" s="31"/>
      <c r="P494" s="31"/>
      <c r="Q494" s="31"/>
      <c r="R494" s="31"/>
      <c r="T494" s="31"/>
      <c r="U494" s="31"/>
      <c r="V494" s="31"/>
      <c r="W494" s="31"/>
      <c r="X494" s="31"/>
      <c r="Y494" s="31"/>
      <c r="AA494" s="31"/>
      <c r="AB494" s="31"/>
      <c r="AC494" s="31"/>
      <c r="AD494" s="31"/>
      <c r="AE494" s="31"/>
      <c r="AF494" s="31"/>
      <c r="AG494" s="31"/>
    </row>
    <row r="495" spans="6:33" x14ac:dyDescent="0.3">
      <c r="F495" s="22"/>
      <c r="G495" s="22"/>
      <c r="H495" s="26"/>
      <c r="I495" s="38"/>
      <c r="M495" s="31"/>
      <c r="N495" s="31"/>
      <c r="O495" s="31"/>
      <c r="P495" s="31"/>
      <c r="Q495" s="31"/>
      <c r="R495" s="31"/>
      <c r="T495" s="31"/>
      <c r="U495" s="31"/>
      <c r="V495" s="31"/>
      <c r="W495" s="31"/>
      <c r="X495" s="31"/>
      <c r="Y495" s="31"/>
      <c r="AA495" s="31"/>
      <c r="AB495" s="31"/>
      <c r="AC495" s="31"/>
      <c r="AD495" s="31"/>
      <c r="AE495" s="31"/>
      <c r="AF495" s="31"/>
      <c r="AG495" s="31"/>
    </row>
    <row r="496" spans="6:33" x14ac:dyDescent="0.3">
      <c r="F496" s="22"/>
      <c r="G496" s="22"/>
      <c r="H496" s="26"/>
      <c r="I496" s="38"/>
      <c r="M496" s="31"/>
      <c r="N496" s="31"/>
      <c r="O496" s="31"/>
      <c r="P496" s="31"/>
      <c r="Q496" s="31"/>
      <c r="R496" s="31"/>
      <c r="T496" s="31"/>
      <c r="U496" s="31"/>
      <c r="V496" s="31"/>
      <c r="W496" s="31"/>
      <c r="X496" s="31"/>
      <c r="Y496" s="31"/>
      <c r="AA496" s="31"/>
      <c r="AB496" s="31"/>
      <c r="AC496" s="31"/>
      <c r="AD496" s="31"/>
      <c r="AE496" s="31"/>
      <c r="AF496" s="31"/>
      <c r="AG496" s="31"/>
    </row>
    <row r="497" spans="6:33" x14ac:dyDescent="0.3">
      <c r="F497" s="22"/>
      <c r="G497" s="22"/>
      <c r="H497" s="26"/>
      <c r="I497" s="38"/>
      <c r="M497" s="31"/>
      <c r="N497" s="31"/>
      <c r="O497" s="31"/>
      <c r="P497" s="31"/>
      <c r="Q497" s="31"/>
      <c r="R497" s="31"/>
      <c r="T497" s="31"/>
      <c r="U497" s="31"/>
      <c r="V497" s="31"/>
      <c r="W497" s="31"/>
      <c r="X497" s="31"/>
      <c r="Y497" s="31"/>
      <c r="AA497" s="31"/>
      <c r="AB497" s="31"/>
      <c r="AC497" s="31"/>
      <c r="AD497" s="31"/>
      <c r="AE497" s="31"/>
      <c r="AF497" s="31"/>
      <c r="AG497" s="31"/>
    </row>
    <row r="498" spans="6:33" x14ac:dyDescent="0.3">
      <c r="F498" s="22"/>
      <c r="G498" s="22"/>
      <c r="H498" s="26"/>
      <c r="I498" s="38"/>
      <c r="M498" s="31"/>
      <c r="N498" s="31"/>
      <c r="O498" s="31"/>
      <c r="P498" s="31"/>
      <c r="Q498" s="31"/>
      <c r="R498" s="31"/>
      <c r="T498" s="31"/>
      <c r="U498" s="31"/>
      <c r="V498" s="31"/>
      <c r="W498" s="31"/>
      <c r="X498" s="31"/>
      <c r="Y498" s="31"/>
      <c r="AA498" s="31"/>
      <c r="AB498" s="31"/>
      <c r="AC498" s="31"/>
      <c r="AD498" s="31"/>
      <c r="AE498" s="31"/>
      <c r="AF498" s="31"/>
      <c r="AG498" s="31"/>
    </row>
    <row r="499" spans="6:33" x14ac:dyDescent="0.3">
      <c r="F499" s="22"/>
      <c r="G499" s="22"/>
      <c r="H499" s="26"/>
      <c r="I499" s="38"/>
      <c r="M499" s="31"/>
      <c r="N499" s="31"/>
      <c r="O499" s="31"/>
      <c r="P499" s="31"/>
      <c r="Q499" s="31"/>
      <c r="R499" s="31"/>
      <c r="T499" s="31"/>
      <c r="U499" s="31"/>
      <c r="V499" s="31"/>
      <c r="W499" s="31"/>
      <c r="X499" s="31"/>
      <c r="Y499" s="31"/>
      <c r="AA499" s="31"/>
      <c r="AB499" s="31"/>
      <c r="AC499" s="31"/>
      <c r="AD499" s="31"/>
      <c r="AE499" s="31"/>
      <c r="AF499" s="31"/>
      <c r="AG499" s="31"/>
    </row>
    <row r="500" spans="6:33" x14ac:dyDescent="0.3">
      <c r="F500" s="22"/>
      <c r="G500" s="22"/>
      <c r="H500" s="26"/>
      <c r="I500" s="38"/>
      <c r="M500" s="31"/>
      <c r="N500" s="31"/>
      <c r="O500" s="31"/>
      <c r="P500" s="31"/>
      <c r="Q500" s="31"/>
      <c r="R500" s="31"/>
      <c r="T500" s="31"/>
      <c r="U500" s="31"/>
      <c r="V500" s="31"/>
      <c r="W500" s="31"/>
      <c r="X500" s="31"/>
      <c r="Y500" s="31"/>
      <c r="AA500" s="31"/>
      <c r="AB500" s="31"/>
      <c r="AC500" s="31"/>
      <c r="AD500" s="31"/>
      <c r="AE500" s="31"/>
      <c r="AF500" s="31"/>
      <c r="AG500" s="31"/>
    </row>
    <row r="501" spans="6:33" x14ac:dyDescent="0.3">
      <c r="F501" s="22"/>
      <c r="G501" s="22"/>
      <c r="H501" s="26"/>
      <c r="I501" s="38"/>
      <c r="M501" s="31"/>
      <c r="N501" s="31"/>
      <c r="O501" s="31"/>
      <c r="P501" s="31"/>
      <c r="Q501" s="31"/>
      <c r="R501" s="31"/>
      <c r="T501" s="31"/>
      <c r="U501" s="31"/>
      <c r="V501" s="31"/>
      <c r="W501" s="31"/>
      <c r="X501" s="31"/>
      <c r="Y501" s="31"/>
      <c r="AA501" s="31"/>
      <c r="AB501" s="31"/>
      <c r="AC501" s="31"/>
      <c r="AD501" s="31"/>
      <c r="AE501" s="31"/>
      <c r="AF501" s="31"/>
      <c r="AG501" s="31"/>
    </row>
    <row r="502" spans="6:33" x14ac:dyDescent="0.3">
      <c r="F502" s="22"/>
      <c r="G502" s="22"/>
      <c r="H502" s="26"/>
      <c r="I502" s="38"/>
      <c r="M502" s="31"/>
      <c r="N502" s="31"/>
      <c r="O502" s="31"/>
      <c r="P502" s="31"/>
      <c r="Q502" s="31"/>
      <c r="R502" s="31"/>
      <c r="T502" s="31"/>
      <c r="U502" s="31"/>
      <c r="V502" s="31"/>
      <c r="W502" s="31"/>
      <c r="X502" s="31"/>
      <c r="Y502" s="31"/>
      <c r="AA502" s="31"/>
      <c r="AB502" s="31"/>
      <c r="AC502" s="31"/>
      <c r="AD502" s="31"/>
      <c r="AE502" s="31"/>
      <c r="AF502" s="31"/>
      <c r="AG502" s="31"/>
    </row>
    <row r="503" spans="6:33" x14ac:dyDescent="0.3">
      <c r="F503" s="22"/>
      <c r="G503" s="22"/>
      <c r="H503" s="26"/>
      <c r="I503" s="38"/>
      <c r="M503" s="31"/>
      <c r="N503" s="31"/>
      <c r="O503" s="31"/>
      <c r="P503" s="31"/>
      <c r="Q503" s="31"/>
      <c r="R503" s="31"/>
      <c r="T503" s="31"/>
      <c r="U503" s="31"/>
      <c r="V503" s="31"/>
      <c r="W503" s="31"/>
      <c r="X503" s="31"/>
      <c r="Y503" s="31"/>
      <c r="AA503" s="31"/>
      <c r="AB503" s="31"/>
      <c r="AC503" s="31"/>
      <c r="AD503" s="31"/>
      <c r="AE503" s="31"/>
      <c r="AF503" s="31"/>
      <c r="AG503" s="31"/>
    </row>
    <row r="504" spans="6:33" x14ac:dyDescent="0.3">
      <c r="F504" s="22"/>
      <c r="G504" s="22"/>
      <c r="H504" s="26"/>
      <c r="I504" s="38"/>
      <c r="M504" s="31"/>
      <c r="N504" s="31"/>
      <c r="O504" s="31"/>
      <c r="P504" s="31"/>
      <c r="Q504" s="31"/>
      <c r="R504" s="31"/>
      <c r="T504" s="31"/>
      <c r="U504" s="31"/>
      <c r="V504" s="31"/>
      <c r="W504" s="31"/>
      <c r="X504" s="31"/>
      <c r="Y504" s="31"/>
      <c r="AA504" s="31"/>
      <c r="AB504" s="31"/>
      <c r="AC504" s="31"/>
      <c r="AD504" s="31"/>
      <c r="AE504" s="31"/>
      <c r="AF504" s="31"/>
      <c r="AG504" s="31"/>
    </row>
    <row r="505" spans="6:33" x14ac:dyDescent="0.3">
      <c r="F505" s="22"/>
      <c r="G505" s="22"/>
      <c r="H505" s="26"/>
      <c r="I505" s="38"/>
      <c r="M505" s="31"/>
      <c r="N505" s="31"/>
      <c r="O505" s="31"/>
      <c r="P505" s="31"/>
      <c r="Q505" s="31"/>
      <c r="R505" s="31"/>
      <c r="T505" s="31"/>
      <c r="U505" s="31"/>
      <c r="V505" s="31"/>
      <c r="W505" s="31"/>
      <c r="X505" s="31"/>
      <c r="Y505" s="31"/>
      <c r="AA505" s="31"/>
      <c r="AB505" s="31"/>
      <c r="AC505" s="31"/>
      <c r="AD505" s="31"/>
      <c r="AE505" s="31"/>
      <c r="AF505" s="31"/>
      <c r="AG505" s="31"/>
    </row>
    <row r="506" spans="6:33" x14ac:dyDescent="0.3">
      <c r="F506" s="22"/>
      <c r="G506" s="22"/>
      <c r="H506" s="26"/>
      <c r="I506" s="38"/>
      <c r="M506" s="31"/>
      <c r="N506" s="31"/>
      <c r="O506" s="31"/>
      <c r="P506" s="31"/>
      <c r="Q506" s="31"/>
      <c r="R506" s="31"/>
      <c r="T506" s="31"/>
      <c r="U506" s="31"/>
      <c r="V506" s="31"/>
      <c r="W506" s="31"/>
      <c r="X506" s="31"/>
      <c r="Y506" s="31"/>
      <c r="AA506" s="31"/>
      <c r="AB506" s="31"/>
      <c r="AC506" s="31"/>
      <c r="AD506" s="31"/>
      <c r="AE506" s="31"/>
      <c r="AF506" s="31"/>
      <c r="AG506" s="31"/>
    </row>
    <row r="507" spans="6:33" x14ac:dyDescent="0.3">
      <c r="F507" s="22"/>
      <c r="G507" s="22"/>
      <c r="H507" s="26"/>
      <c r="I507" s="38"/>
      <c r="M507" s="31"/>
      <c r="N507" s="31"/>
      <c r="O507" s="31"/>
      <c r="P507" s="31"/>
      <c r="Q507" s="31"/>
      <c r="R507" s="31"/>
      <c r="T507" s="31"/>
      <c r="U507" s="31"/>
      <c r="V507" s="31"/>
      <c r="W507" s="31"/>
      <c r="X507" s="31"/>
      <c r="Y507" s="31"/>
      <c r="AA507" s="31"/>
      <c r="AB507" s="31"/>
      <c r="AC507" s="31"/>
      <c r="AD507" s="31"/>
      <c r="AE507" s="31"/>
      <c r="AF507" s="31"/>
      <c r="AG507" s="31"/>
    </row>
    <row r="508" spans="6:33" x14ac:dyDescent="0.3">
      <c r="F508" s="22"/>
      <c r="G508" s="22"/>
      <c r="H508" s="26"/>
      <c r="I508" s="38"/>
      <c r="M508" s="31"/>
      <c r="N508" s="31"/>
      <c r="O508" s="31"/>
      <c r="P508" s="31"/>
      <c r="Q508" s="31"/>
      <c r="R508" s="31"/>
      <c r="T508" s="31"/>
      <c r="U508" s="31"/>
      <c r="V508" s="31"/>
      <c r="W508" s="31"/>
      <c r="X508" s="31"/>
      <c r="Y508" s="31"/>
      <c r="AA508" s="31"/>
      <c r="AB508" s="31"/>
      <c r="AC508" s="31"/>
      <c r="AD508" s="31"/>
      <c r="AE508" s="31"/>
      <c r="AF508" s="31"/>
      <c r="AG508" s="31"/>
    </row>
    <row r="509" spans="6:33" x14ac:dyDescent="0.3">
      <c r="F509" s="22"/>
      <c r="G509" s="22"/>
      <c r="H509" s="26"/>
      <c r="I509" s="38"/>
      <c r="M509" s="31"/>
      <c r="N509" s="31"/>
      <c r="O509" s="31"/>
      <c r="P509" s="31"/>
      <c r="Q509" s="31"/>
      <c r="R509" s="31"/>
      <c r="T509" s="31"/>
      <c r="U509" s="31"/>
      <c r="V509" s="31"/>
      <c r="W509" s="31"/>
      <c r="X509" s="31"/>
      <c r="Y509" s="31"/>
      <c r="AA509" s="31"/>
      <c r="AB509" s="31"/>
      <c r="AC509" s="31"/>
      <c r="AD509" s="31"/>
      <c r="AE509" s="31"/>
      <c r="AF509" s="31"/>
      <c r="AG509" s="31"/>
    </row>
    <row r="510" spans="6:33" x14ac:dyDescent="0.3">
      <c r="F510" s="22"/>
      <c r="G510" s="22"/>
      <c r="H510" s="26"/>
      <c r="I510" s="38"/>
      <c r="M510" s="31"/>
      <c r="N510" s="31"/>
      <c r="O510" s="31"/>
      <c r="P510" s="31"/>
      <c r="Q510" s="31"/>
      <c r="R510" s="31"/>
      <c r="T510" s="31"/>
      <c r="U510" s="31"/>
      <c r="V510" s="31"/>
      <c r="W510" s="31"/>
      <c r="X510" s="31"/>
      <c r="Y510" s="31"/>
      <c r="AA510" s="31"/>
      <c r="AB510" s="31"/>
      <c r="AC510" s="31"/>
      <c r="AD510" s="31"/>
      <c r="AE510" s="31"/>
      <c r="AF510" s="31"/>
      <c r="AG510" s="31"/>
    </row>
    <row r="511" spans="6:33" x14ac:dyDescent="0.3">
      <c r="F511" s="22"/>
      <c r="G511" s="22"/>
      <c r="H511" s="26"/>
      <c r="I511" s="38"/>
      <c r="M511" s="31"/>
      <c r="N511" s="31"/>
      <c r="O511" s="31"/>
      <c r="P511" s="31"/>
      <c r="Q511" s="31"/>
      <c r="R511" s="31"/>
      <c r="T511" s="31"/>
      <c r="U511" s="31"/>
      <c r="V511" s="31"/>
      <c r="W511" s="31"/>
      <c r="X511" s="31"/>
      <c r="Y511" s="31"/>
      <c r="AA511" s="31"/>
      <c r="AB511" s="31"/>
      <c r="AC511" s="31"/>
      <c r="AD511" s="31"/>
      <c r="AE511" s="31"/>
      <c r="AF511" s="31"/>
      <c r="AG511" s="31"/>
    </row>
    <row r="512" spans="6:33" x14ac:dyDescent="0.3">
      <c r="F512" s="22"/>
      <c r="G512" s="22"/>
      <c r="H512" s="26"/>
      <c r="I512" s="38"/>
      <c r="M512" s="31"/>
      <c r="N512" s="31"/>
      <c r="O512" s="31"/>
      <c r="P512" s="31"/>
      <c r="Q512" s="31"/>
      <c r="R512" s="31"/>
      <c r="T512" s="31"/>
      <c r="U512" s="31"/>
      <c r="V512" s="31"/>
      <c r="W512" s="31"/>
      <c r="X512" s="31"/>
      <c r="Y512" s="31"/>
      <c r="AA512" s="31"/>
      <c r="AB512" s="31"/>
      <c r="AC512" s="31"/>
      <c r="AD512" s="31"/>
      <c r="AE512" s="31"/>
      <c r="AF512" s="31"/>
      <c r="AG512" s="31"/>
    </row>
    <row r="513" spans="6:33" x14ac:dyDescent="0.3">
      <c r="F513" s="22"/>
      <c r="G513" s="22"/>
      <c r="H513" s="26"/>
      <c r="I513" s="38"/>
      <c r="M513" s="31"/>
      <c r="N513" s="31"/>
      <c r="O513" s="31"/>
      <c r="P513" s="31"/>
      <c r="Q513" s="31"/>
      <c r="R513" s="31"/>
      <c r="T513" s="31"/>
      <c r="U513" s="31"/>
      <c r="V513" s="31"/>
      <c r="W513" s="31"/>
      <c r="X513" s="31"/>
      <c r="Y513" s="31"/>
      <c r="AA513" s="31"/>
      <c r="AB513" s="31"/>
      <c r="AC513" s="31"/>
      <c r="AD513" s="31"/>
      <c r="AE513" s="31"/>
      <c r="AF513" s="31"/>
      <c r="AG513" s="31"/>
    </row>
    <row r="514" spans="6:33" x14ac:dyDescent="0.3">
      <c r="F514" s="22"/>
      <c r="G514" s="22"/>
      <c r="H514" s="26"/>
      <c r="I514" s="38"/>
      <c r="M514" s="31"/>
      <c r="N514" s="31"/>
      <c r="O514" s="31"/>
      <c r="P514" s="31"/>
      <c r="Q514" s="31"/>
      <c r="R514" s="31"/>
      <c r="T514" s="31"/>
      <c r="U514" s="31"/>
      <c r="V514" s="31"/>
      <c r="W514" s="31"/>
      <c r="X514" s="31"/>
      <c r="Y514" s="31"/>
      <c r="AA514" s="31"/>
      <c r="AB514" s="31"/>
      <c r="AC514" s="31"/>
      <c r="AD514" s="31"/>
      <c r="AE514" s="31"/>
      <c r="AF514" s="31"/>
      <c r="AG514" s="31"/>
    </row>
    <row r="515" spans="6:33" x14ac:dyDescent="0.3">
      <c r="F515" s="22"/>
      <c r="G515" s="22"/>
      <c r="H515" s="26"/>
      <c r="I515" s="38"/>
      <c r="M515" s="31"/>
      <c r="N515" s="31"/>
      <c r="O515" s="31"/>
      <c r="P515" s="31"/>
      <c r="Q515" s="31"/>
      <c r="R515" s="31"/>
      <c r="T515" s="31"/>
      <c r="U515" s="31"/>
      <c r="V515" s="31"/>
      <c r="W515" s="31"/>
      <c r="X515" s="31"/>
      <c r="Y515" s="31"/>
      <c r="AA515" s="31"/>
      <c r="AB515" s="31"/>
      <c r="AC515" s="31"/>
      <c r="AD515" s="31"/>
      <c r="AE515" s="31"/>
      <c r="AF515" s="31"/>
      <c r="AG515" s="31"/>
    </row>
    <row r="516" spans="6:33" x14ac:dyDescent="0.3">
      <c r="F516" s="22"/>
      <c r="G516" s="22"/>
      <c r="H516" s="26"/>
      <c r="I516" s="38"/>
      <c r="M516" s="31"/>
      <c r="N516" s="31"/>
      <c r="O516" s="31"/>
      <c r="P516" s="31"/>
      <c r="Q516" s="31"/>
      <c r="R516" s="31"/>
      <c r="T516" s="31"/>
      <c r="U516" s="31"/>
      <c r="V516" s="31"/>
      <c r="W516" s="31"/>
      <c r="X516" s="31"/>
      <c r="Y516" s="31"/>
      <c r="AA516" s="31"/>
      <c r="AB516" s="31"/>
      <c r="AC516" s="31"/>
      <c r="AD516" s="31"/>
      <c r="AE516" s="31"/>
      <c r="AF516" s="31"/>
      <c r="AG516" s="31"/>
    </row>
    <row r="517" spans="6:33" x14ac:dyDescent="0.3">
      <c r="F517" s="22"/>
      <c r="G517" s="22"/>
      <c r="H517" s="26"/>
      <c r="I517" s="38"/>
      <c r="M517" s="31"/>
      <c r="N517" s="31"/>
      <c r="O517" s="31"/>
      <c r="P517" s="31"/>
      <c r="Q517" s="31"/>
      <c r="R517" s="31"/>
      <c r="T517" s="31"/>
      <c r="U517" s="31"/>
      <c r="V517" s="31"/>
      <c r="W517" s="31"/>
      <c r="X517" s="31"/>
      <c r="Y517" s="31"/>
      <c r="AA517" s="31"/>
      <c r="AB517" s="31"/>
      <c r="AC517" s="31"/>
      <c r="AD517" s="31"/>
      <c r="AE517" s="31"/>
      <c r="AF517" s="31"/>
      <c r="AG517" s="31"/>
    </row>
    <row r="518" spans="6:33" x14ac:dyDescent="0.3">
      <c r="F518" s="22"/>
      <c r="G518" s="22"/>
      <c r="H518" s="26"/>
      <c r="I518" s="38"/>
      <c r="M518" s="31"/>
      <c r="N518" s="31"/>
      <c r="O518" s="31"/>
      <c r="P518" s="31"/>
      <c r="Q518" s="31"/>
      <c r="R518" s="31"/>
      <c r="T518" s="31"/>
      <c r="U518" s="31"/>
      <c r="V518" s="31"/>
      <c r="W518" s="31"/>
      <c r="X518" s="31"/>
      <c r="Y518" s="31"/>
      <c r="AA518" s="31"/>
      <c r="AB518" s="31"/>
      <c r="AC518" s="31"/>
      <c r="AD518" s="31"/>
      <c r="AE518" s="31"/>
      <c r="AF518" s="31"/>
      <c r="AG518" s="31"/>
    </row>
    <row r="519" spans="6:33" x14ac:dyDescent="0.3">
      <c r="F519" s="22"/>
      <c r="G519" s="22"/>
      <c r="H519" s="26"/>
      <c r="I519" s="38"/>
      <c r="M519" s="31"/>
      <c r="N519" s="31"/>
      <c r="O519" s="31"/>
      <c r="P519" s="31"/>
      <c r="Q519" s="31"/>
      <c r="R519" s="31"/>
      <c r="T519" s="31"/>
      <c r="U519" s="31"/>
      <c r="V519" s="31"/>
      <c r="W519" s="31"/>
      <c r="X519" s="31"/>
      <c r="Y519" s="31"/>
      <c r="AA519" s="31"/>
      <c r="AB519" s="31"/>
      <c r="AC519" s="31"/>
      <c r="AD519" s="31"/>
      <c r="AE519" s="31"/>
      <c r="AF519" s="31"/>
      <c r="AG519" s="31"/>
    </row>
    <row r="520" spans="6:33" x14ac:dyDescent="0.3">
      <c r="F520" s="22"/>
      <c r="G520" s="22"/>
      <c r="H520" s="26"/>
      <c r="I520" s="38"/>
      <c r="M520" s="31"/>
      <c r="N520" s="31"/>
      <c r="O520" s="31"/>
      <c r="P520" s="31"/>
      <c r="Q520" s="31"/>
      <c r="R520" s="31"/>
      <c r="T520" s="31"/>
      <c r="U520" s="31"/>
      <c r="V520" s="31"/>
      <c r="W520" s="31"/>
      <c r="X520" s="31"/>
      <c r="Y520" s="31"/>
      <c r="AA520" s="31"/>
      <c r="AB520" s="31"/>
      <c r="AC520" s="31"/>
      <c r="AD520" s="31"/>
      <c r="AE520" s="31"/>
      <c r="AF520" s="31"/>
      <c r="AG520" s="31"/>
    </row>
    <row r="521" spans="6:33" x14ac:dyDescent="0.3">
      <c r="F521" s="22"/>
      <c r="G521" s="22"/>
      <c r="H521" s="26"/>
      <c r="I521" s="38"/>
      <c r="M521" s="31"/>
      <c r="N521" s="31"/>
      <c r="O521" s="31"/>
      <c r="P521" s="31"/>
      <c r="Q521" s="31"/>
      <c r="R521" s="31"/>
      <c r="T521" s="31"/>
      <c r="U521" s="31"/>
      <c r="V521" s="31"/>
      <c r="W521" s="31"/>
      <c r="X521" s="31"/>
      <c r="Y521" s="31"/>
      <c r="AA521" s="31"/>
      <c r="AB521" s="31"/>
      <c r="AC521" s="31"/>
      <c r="AD521" s="31"/>
      <c r="AE521" s="31"/>
      <c r="AF521" s="31"/>
      <c r="AG521" s="31"/>
    </row>
    <row r="522" spans="6:33" x14ac:dyDescent="0.3">
      <c r="F522" s="22"/>
      <c r="G522" s="22"/>
      <c r="H522" s="26"/>
      <c r="I522" s="38"/>
      <c r="M522" s="31"/>
      <c r="N522" s="31"/>
      <c r="O522" s="31"/>
      <c r="P522" s="31"/>
      <c r="Q522" s="31"/>
      <c r="R522" s="31"/>
      <c r="T522" s="31"/>
      <c r="U522" s="31"/>
      <c r="V522" s="31"/>
      <c r="W522" s="31"/>
      <c r="X522" s="31"/>
      <c r="Y522" s="31"/>
      <c r="AA522" s="31"/>
      <c r="AB522" s="31"/>
      <c r="AC522" s="31"/>
      <c r="AD522" s="31"/>
      <c r="AE522" s="31"/>
      <c r="AF522" s="31"/>
      <c r="AG522" s="31"/>
    </row>
    <row r="523" spans="6:33" x14ac:dyDescent="0.3">
      <c r="F523" s="22"/>
      <c r="G523" s="22"/>
      <c r="H523" s="26"/>
      <c r="I523" s="38"/>
      <c r="M523" s="31"/>
      <c r="N523" s="31"/>
      <c r="O523" s="31"/>
      <c r="P523" s="31"/>
      <c r="Q523" s="31"/>
      <c r="R523" s="31"/>
      <c r="T523" s="31"/>
      <c r="U523" s="31"/>
      <c r="V523" s="31"/>
      <c r="W523" s="31"/>
      <c r="X523" s="31"/>
      <c r="Y523" s="31"/>
      <c r="AA523" s="31"/>
      <c r="AB523" s="31"/>
      <c r="AC523" s="31"/>
      <c r="AD523" s="31"/>
      <c r="AE523" s="31"/>
      <c r="AF523" s="31"/>
      <c r="AG523" s="31"/>
    </row>
    <row r="524" spans="6:33" x14ac:dyDescent="0.3">
      <c r="F524" s="22"/>
      <c r="G524" s="22"/>
      <c r="H524" s="26"/>
      <c r="I524" s="38"/>
      <c r="M524" s="31"/>
      <c r="N524" s="31"/>
      <c r="O524" s="31"/>
      <c r="P524" s="31"/>
      <c r="Q524" s="31"/>
      <c r="R524" s="31"/>
      <c r="T524" s="31"/>
      <c r="U524" s="31"/>
      <c r="V524" s="31"/>
      <c r="W524" s="31"/>
      <c r="X524" s="31"/>
      <c r="Y524" s="31"/>
      <c r="AA524" s="31"/>
      <c r="AB524" s="31"/>
      <c r="AC524" s="31"/>
      <c r="AD524" s="31"/>
      <c r="AE524" s="31"/>
      <c r="AF524" s="31"/>
      <c r="AG524" s="31"/>
    </row>
    <row r="525" spans="6:33" x14ac:dyDescent="0.3">
      <c r="F525" s="22"/>
      <c r="G525" s="22"/>
      <c r="H525" s="26"/>
      <c r="I525" s="38"/>
      <c r="M525" s="31"/>
      <c r="N525" s="31"/>
      <c r="O525" s="31"/>
      <c r="P525" s="31"/>
      <c r="Q525" s="31"/>
      <c r="R525" s="31"/>
      <c r="T525" s="31"/>
      <c r="U525" s="31"/>
      <c r="V525" s="31"/>
      <c r="W525" s="31"/>
      <c r="X525" s="31"/>
      <c r="Y525" s="31"/>
      <c r="AA525" s="31"/>
      <c r="AB525" s="31"/>
      <c r="AC525" s="31"/>
      <c r="AD525" s="31"/>
      <c r="AE525" s="31"/>
      <c r="AF525" s="31"/>
      <c r="AG525" s="31"/>
    </row>
    <row r="526" spans="6:33" x14ac:dyDescent="0.3">
      <c r="F526" s="22"/>
      <c r="G526" s="22"/>
      <c r="H526" s="26"/>
      <c r="I526" s="38"/>
      <c r="M526" s="31"/>
      <c r="N526" s="31"/>
      <c r="O526" s="31"/>
      <c r="P526" s="31"/>
      <c r="Q526" s="31"/>
      <c r="R526" s="31"/>
      <c r="T526" s="31"/>
      <c r="U526" s="31"/>
      <c r="V526" s="31"/>
      <c r="W526" s="31"/>
      <c r="X526" s="31"/>
      <c r="Y526" s="31"/>
      <c r="AA526" s="31"/>
      <c r="AB526" s="31"/>
      <c r="AC526" s="31"/>
      <c r="AD526" s="31"/>
      <c r="AE526" s="31"/>
      <c r="AF526" s="31"/>
      <c r="AG526" s="31"/>
    </row>
    <row r="527" spans="6:33" x14ac:dyDescent="0.3">
      <c r="F527" s="22"/>
      <c r="G527" s="22"/>
      <c r="H527" s="26"/>
      <c r="I527" s="38"/>
      <c r="M527" s="31"/>
      <c r="N527" s="31"/>
      <c r="O527" s="31"/>
      <c r="P527" s="31"/>
      <c r="Q527" s="31"/>
      <c r="R527" s="31"/>
      <c r="T527" s="31"/>
      <c r="U527" s="31"/>
      <c r="V527" s="31"/>
      <c r="W527" s="31"/>
      <c r="X527" s="31"/>
      <c r="Y527" s="31"/>
      <c r="AA527" s="31"/>
      <c r="AB527" s="31"/>
      <c r="AC527" s="31"/>
      <c r="AD527" s="31"/>
      <c r="AE527" s="31"/>
      <c r="AF527" s="31"/>
      <c r="AG527" s="31"/>
    </row>
    <row r="528" spans="6:33" x14ac:dyDescent="0.3">
      <c r="F528" s="22"/>
      <c r="G528" s="22"/>
      <c r="H528" s="26"/>
      <c r="I528" s="38"/>
      <c r="M528" s="31"/>
      <c r="N528" s="31"/>
      <c r="O528" s="31"/>
      <c r="P528" s="31"/>
      <c r="Q528" s="31"/>
      <c r="R528" s="31"/>
      <c r="T528" s="31"/>
      <c r="U528" s="31"/>
      <c r="V528" s="31"/>
      <c r="W528" s="31"/>
      <c r="X528" s="31"/>
      <c r="Y528" s="31"/>
      <c r="AA528" s="31"/>
      <c r="AB528" s="31"/>
      <c r="AC528" s="31"/>
      <c r="AD528" s="31"/>
      <c r="AE528" s="31"/>
      <c r="AF528" s="31"/>
      <c r="AG528" s="31"/>
    </row>
    <row r="529" spans="6:33" x14ac:dyDescent="0.3">
      <c r="F529" s="22"/>
      <c r="G529" s="22"/>
      <c r="H529" s="26"/>
      <c r="I529" s="38"/>
      <c r="M529" s="31"/>
      <c r="N529" s="31"/>
      <c r="O529" s="31"/>
      <c r="P529" s="31"/>
      <c r="Q529" s="31"/>
      <c r="R529" s="31"/>
      <c r="T529" s="31"/>
      <c r="U529" s="31"/>
      <c r="V529" s="31"/>
      <c r="W529" s="31"/>
      <c r="X529" s="31"/>
      <c r="Y529" s="31"/>
      <c r="AA529" s="31"/>
      <c r="AB529" s="31"/>
      <c r="AC529" s="31"/>
      <c r="AD529" s="31"/>
      <c r="AE529" s="31"/>
      <c r="AF529" s="31"/>
      <c r="AG529" s="31"/>
    </row>
    <row r="530" spans="6:33" x14ac:dyDescent="0.3">
      <c r="F530" s="22"/>
      <c r="G530" s="22"/>
      <c r="H530" s="26"/>
      <c r="I530" s="38"/>
      <c r="M530" s="31"/>
      <c r="N530" s="31"/>
      <c r="O530" s="31"/>
      <c r="P530" s="31"/>
      <c r="Q530" s="31"/>
      <c r="R530" s="31"/>
      <c r="T530" s="31"/>
      <c r="U530" s="31"/>
      <c r="V530" s="31"/>
      <c r="W530" s="31"/>
      <c r="X530" s="31"/>
      <c r="Y530" s="31"/>
      <c r="AA530" s="31"/>
      <c r="AB530" s="31"/>
      <c r="AC530" s="31"/>
      <c r="AD530" s="31"/>
      <c r="AE530" s="31"/>
      <c r="AF530" s="31"/>
      <c r="AG530" s="31"/>
    </row>
    <row r="531" spans="6:33" x14ac:dyDescent="0.3">
      <c r="F531" s="22"/>
      <c r="G531" s="22"/>
      <c r="H531" s="26"/>
      <c r="I531" s="38"/>
      <c r="M531" s="31"/>
      <c r="N531" s="31"/>
      <c r="O531" s="31"/>
      <c r="P531" s="31"/>
      <c r="Q531" s="31"/>
      <c r="R531" s="31"/>
      <c r="T531" s="31"/>
      <c r="U531" s="31"/>
      <c r="V531" s="31"/>
      <c r="W531" s="31"/>
      <c r="X531" s="31"/>
      <c r="Y531" s="31"/>
      <c r="AA531" s="31"/>
      <c r="AB531" s="31"/>
      <c r="AC531" s="31"/>
      <c r="AD531" s="31"/>
      <c r="AE531" s="31"/>
      <c r="AF531" s="31"/>
      <c r="AG531" s="31"/>
    </row>
    <row r="532" spans="6:33" x14ac:dyDescent="0.3">
      <c r="F532" s="22"/>
      <c r="G532" s="22"/>
      <c r="H532" s="26"/>
      <c r="I532" s="38"/>
      <c r="M532" s="31"/>
      <c r="N532" s="31"/>
      <c r="O532" s="31"/>
      <c r="P532" s="31"/>
      <c r="Q532" s="31"/>
      <c r="R532" s="31"/>
      <c r="T532" s="31"/>
      <c r="U532" s="31"/>
      <c r="V532" s="31"/>
      <c r="W532" s="31"/>
      <c r="X532" s="31"/>
      <c r="Y532" s="31"/>
      <c r="AA532" s="31"/>
      <c r="AB532" s="31"/>
      <c r="AC532" s="31"/>
      <c r="AD532" s="31"/>
      <c r="AE532" s="31"/>
      <c r="AF532" s="31"/>
      <c r="AG532" s="31"/>
    </row>
    <row r="533" spans="6:33" x14ac:dyDescent="0.3">
      <c r="F533" s="22"/>
      <c r="G533" s="22"/>
      <c r="H533" s="26"/>
      <c r="I533" s="38"/>
      <c r="M533" s="31"/>
      <c r="N533" s="31"/>
      <c r="O533" s="31"/>
      <c r="P533" s="31"/>
      <c r="Q533" s="31"/>
      <c r="R533" s="31"/>
      <c r="T533" s="31"/>
      <c r="U533" s="31"/>
      <c r="V533" s="31"/>
      <c r="W533" s="31"/>
      <c r="X533" s="31"/>
      <c r="Y533" s="31"/>
      <c r="AA533" s="31"/>
      <c r="AB533" s="31"/>
      <c r="AC533" s="31"/>
      <c r="AD533" s="31"/>
      <c r="AE533" s="31"/>
      <c r="AF533" s="31"/>
      <c r="AG533" s="31"/>
    </row>
    <row r="534" spans="6:33" x14ac:dyDescent="0.3">
      <c r="F534" s="22"/>
      <c r="G534" s="22"/>
      <c r="H534" s="26"/>
      <c r="I534" s="38"/>
      <c r="M534" s="31"/>
      <c r="N534" s="31"/>
      <c r="O534" s="31"/>
      <c r="P534" s="31"/>
      <c r="Q534" s="31"/>
      <c r="R534" s="31"/>
      <c r="T534" s="31"/>
      <c r="U534" s="31"/>
      <c r="V534" s="31"/>
      <c r="W534" s="31"/>
      <c r="X534" s="31"/>
      <c r="Y534" s="31"/>
      <c r="AA534" s="31"/>
      <c r="AB534" s="31"/>
      <c r="AC534" s="31"/>
      <c r="AD534" s="31"/>
      <c r="AE534" s="31"/>
      <c r="AF534" s="31"/>
      <c r="AG534" s="31"/>
    </row>
    <row r="535" spans="6:33" x14ac:dyDescent="0.3">
      <c r="F535" s="22"/>
      <c r="G535" s="22"/>
      <c r="H535" s="26"/>
      <c r="I535" s="38"/>
      <c r="M535" s="31"/>
      <c r="N535" s="31"/>
      <c r="O535" s="31"/>
      <c r="P535" s="31"/>
      <c r="Q535" s="31"/>
      <c r="R535" s="31"/>
      <c r="T535" s="31"/>
      <c r="U535" s="31"/>
      <c r="V535" s="31"/>
      <c r="W535" s="31"/>
      <c r="X535" s="31"/>
      <c r="Y535" s="31"/>
      <c r="AA535" s="31"/>
      <c r="AB535" s="31"/>
      <c r="AC535" s="31"/>
      <c r="AD535" s="31"/>
      <c r="AE535" s="31"/>
      <c r="AF535" s="31"/>
      <c r="AG535" s="31"/>
    </row>
    <row r="536" spans="6:33" x14ac:dyDescent="0.3">
      <c r="F536" s="22"/>
      <c r="G536" s="22"/>
      <c r="H536" s="26"/>
      <c r="I536" s="38"/>
      <c r="M536" s="31"/>
      <c r="N536" s="31"/>
      <c r="O536" s="31"/>
      <c r="P536" s="31"/>
      <c r="Q536" s="31"/>
      <c r="R536" s="31"/>
      <c r="T536" s="31"/>
      <c r="U536" s="31"/>
      <c r="V536" s="31"/>
      <c r="W536" s="31"/>
      <c r="X536" s="31"/>
      <c r="Y536" s="31"/>
      <c r="AA536" s="31"/>
      <c r="AB536" s="31"/>
      <c r="AC536" s="31"/>
      <c r="AD536" s="31"/>
      <c r="AE536" s="31"/>
      <c r="AF536" s="31"/>
      <c r="AG536" s="31"/>
    </row>
    <row r="537" spans="6:33" x14ac:dyDescent="0.3">
      <c r="F537" s="22"/>
      <c r="G537" s="22"/>
      <c r="H537" s="26"/>
      <c r="I537" s="38"/>
      <c r="M537" s="31"/>
      <c r="N537" s="31"/>
      <c r="O537" s="31"/>
      <c r="P537" s="31"/>
      <c r="Q537" s="31"/>
      <c r="R537" s="31"/>
      <c r="T537" s="31"/>
      <c r="U537" s="31"/>
      <c r="V537" s="31"/>
      <c r="W537" s="31"/>
      <c r="X537" s="31"/>
      <c r="Y537" s="31"/>
      <c r="AA537" s="31"/>
      <c r="AB537" s="31"/>
      <c r="AC537" s="31"/>
      <c r="AD537" s="31"/>
      <c r="AE537" s="31"/>
      <c r="AF537" s="31"/>
      <c r="AG537" s="31"/>
    </row>
    <row r="538" spans="6:33" x14ac:dyDescent="0.3">
      <c r="F538" s="22"/>
      <c r="G538" s="22"/>
      <c r="H538" s="26"/>
      <c r="I538" s="38"/>
      <c r="M538" s="31"/>
      <c r="N538" s="31"/>
      <c r="O538" s="31"/>
      <c r="P538" s="31"/>
      <c r="Q538" s="31"/>
      <c r="R538" s="31"/>
      <c r="T538" s="31"/>
      <c r="U538" s="31"/>
      <c r="V538" s="31"/>
      <c r="W538" s="31"/>
      <c r="X538" s="31"/>
      <c r="Y538" s="31"/>
      <c r="AA538" s="31"/>
      <c r="AB538" s="31"/>
      <c r="AC538" s="31"/>
      <c r="AD538" s="31"/>
      <c r="AE538" s="31"/>
      <c r="AF538" s="31"/>
      <c r="AG538" s="31"/>
    </row>
    <row r="539" spans="6:33" x14ac:dyDescent="0.3">
      <c r="F539" s="22"/>
      <c r="G539" s="22"/>
      <c r="H539" s="26"/>
      <c r="I539" s="38"/>
      <c r="M539" s="31"/>
      <c r="N539" s="31"/>
      <c r="O539" s="31"/>
      <c r="P539" s="31"/>
      <c r="Q539" s="31"/>
      <c r="R539" s="31"/>
      <c r="T539" s="31"/>
      <c r="U539" s="31"/>
      <c r="V539" s="31"/>
      <c r="W539" s="31"/>
      <c r="X539" s="31"/>
      <c r="Y539" s="31"/>
      <c r="AA539" s="31"/>
      <c r="AB539" s="31"/>
      <c r="AC539" s="31"/>
      <c r="AD539" s="31"/>
      <c r="AE539" s="31"/>
      <c r="AF539" s="31"/>
      <c r="AG539" s="31"/>
    </row>
    <row r="540" spans="6:33" x14ac:dyDescent="0.3">
      <c r="F540" s="22"/>
      <c r="G540" s="22"/>
      <c r="H540" s="26"/>
      <c r="I540" s="38"/>
      <c r="M540" s="31"/>
      <c r="N540" s="31"/>
      <c r="O540" s="31"/>
      <c r="P540" s="31"/>
      <c r="Q540" s="31"/>
      <c r="R540" s="31"/>
      <c r="T540" s="31"/>
      <c r="U540" s="31"/>
      <c r="V540" s="31"/>
      <c r="W540" s="31"/>
      <c r="X540" s="31"/>
      <c r="Y540" s="31"/>
      <c r="AA540" s="31"/>
      <c r="AB540" s="31"/>
      <c r="AC540" s="31"/>
      <c r="AD540" s="31"/>
      <c r="AE540" s="31"/>
      <c r="AF540" s="31"/>
      <c r="AG540" s="31"/>
    </row>
    <row r="541" spans="6:33" x14ac:dyDescent="0.3">
      <c r="F541" s="22"/>
      <c r="G541" s="22"/>
      <c r="H541" s="26"/>
      <c r="I541" s="38"/>
      <c r="M541" s="31"/>
      <c r="N541" s="31"/>
      <c r="O541" s="31"/>
      <c r="P541" s="31"/>
      <c r="Q541" s="31"/>
      <c r="R541" s="31"/>
      <c r="T541" s="31"/>
      <c r="U541" s="31"/>
      <c r="V541" s="31"/>
      <c r="W541" s="31"/>
      <c r="X541" s="31"/>
      <c r="Y541" s="31"/>
      <c r="AA541" s="31"/>
      <c r="AB541" s="31"/>
      <c r="AC541" s="31"/>
      <c r="AD541" s="31"/>
      <c r="AE541" s="31"/>
      <c r="AF541" s="31"/>
      <c r="AG541" s="31"/>
    </row>
    <row r="542" spans="6:33" x14ac:dyDescent="0.3">
      <c r="F542" s="22"/>
      <c r="G542" s="22"/>
      <c r="H542" s="26"/>
      <c r="I542" s="38"/>
      <c r="M542" s="31"/>
      <c r="N542" s="31"/>
      <c r="O542" s="31"/>
      <c r="P542" s="31"/>
      <c r="Q542" s="31"/>
      <c r="R542" s="31"/>
      <c r="T542" s="31"/>
      <c r="U542" s="31"/>
      <c r="V542" s="31"/>
      <c r="W542" s="31"/>
      <c r="X542" s="31"/>
      <c r="Y542" s="31"/>
      <c r="AA542" s="31"/>
      <c r="AB542" s="31"/>
      <c r="AC542" s="31"/>
      <c r="AD542" s="31"/>
      <c r="AE542" s="31"/>
      <c r="AF542" s="31"/>
      <c r="AG542" s="31"/>
    </row>
    <row r="543" spans="6:33" x14ac:dyDescent="0.3">
      <c r="F543" s="22"/>
      <c r="G543" s="22"/>
      <c r="H543" s="26"/>
      <c r="I543" s="38"/>
      <c r="M543" s="31"/>
      <c r="N543" s="31"/>
      <c r="O543" s="31"/>
      <c r="P543" s="31"/>
      <c r="Q543" s="31"/>
      <c r="R543" s="31"/>
      <c r="T543" s="31"/>
      <c r="U543" s="31"/>
      <c r="V543" s="31"/>
      <c r="W543" s="31"/>
      <c r="X543" s="31"/>
      <c r="Y543" s="31"/>
      <c r="AA543" s="31"/>
      <c r="AB543" s="31"/>
      <c r="AC543" s="31"/>
      <c r="AD543" s="31"/>
      <c r="AE543" s="31"/>
      <c r="AF543" s="31"/>
      <c r="AG543" s="31"/>
    </row>
    <row r="544" spans="6:33" x14ac:dyDescent="0.3">
      <c r="F544" s="22"/>
      <c r="G544" s="22"/>
      <c r="H544" s="26"/>
      <c r="I544" s="38"/>
      <c r="M544" s="31"/>
      <c r="N544" s="31"/>
      <c r="O544" s="31"/>
      <c r="P544" s="31"/>
      <c r="Q544" s="31"/>
      <c r="R544" s="31"/>
      <c r="T544" s="31"/>
      <c r="U544" s="31"/>
      <c r="V544" s="31"/>
      <c r="W544" s="31"/>
      <c r="X544" s="31"/>
      <c r="Y544" s="31"/>
      <c r="AA544" s="31"/>
      <c r="AB544" s="31"/>
      <c r="AC544" s="31"/>
      <c r="AD544" s="31"/>
      <c r="AE544" s="31"/>
      <c r="AF544" s="31"/>
      <c r="AG544" s="31"/>
    </row>
    <row r="545" spans="6:33" x14ac:dyDescent="0.3">
      <c r="F545" s="22"/>
      <c r="G545" s="22"/>
      <c r="H545" s="26"/>
      <c r="I545" s="38"/>
      <c r="M545" s="31"/>
      <c r="N545" s="31"/>
      <c r="O545" s="31"/>
      <c r="P545" s="31"/>
      <c r="Q545" s="31"/>
      <c r="R545" s="31"/>
      <c r="T545" s="31"/>
      <c r="U545" s="31"/>
      <c r="V545" s="31"/>
      <c r="W545" s="31"/>
      <c r="X545" s="31"/>
      <c r="Y545" s="31"/>
      <c r="AA545" s="31"/>
      <c r="AB545" s="31"/>
      <c r="AC545" s="31"/>
      <c r="AD545" s="31"/>
      <c r="AE545" s="31"/>
      <c r="AF545" s="31"/>
      <c r="AG545" s="31"/>
    </row>
    <row r="546" spans="6:33" x14ac:dyDescent="0.3">
      <c r="F546" s="22"/>
      <c r="G546" s="22"/>
      <c r="H546" s="26"/>
      <c r="I546" s="38"/>
      <c r="M546" s="31"/>
      <c r="N546" s="31"/>
      <c r="O546" s="31"/>
      <c r="P546" s="31"/>
      <c r="Q546" s="31"/>
      <c r="R546" s="31"/>
      <c r="T546" s="31"/>
      <c r="U546" s="31"/>
      <c r="V546" s="31"/>
      <c r="W546" s="31"/>
      <c r="X546" s="31"/>
      <c r="Y546" s="31"/>
      <c r="AA546" s="31"/>
      <c r="AB546" s="31"/>
      <c r="AC546" s="31"/>
      <c r="AD546" s="31"/>
      <c r="AE546" s="31"/>
      <c r="AF546" s="31"/>
      <c r="AG546" s="31"/>
    </row>
    <row r="547" spans="6:33" x14ac:dyDescent="0.3">
      <c r="F547" s="22"/>
      <c r="G547" s="22"/>
      <c r="H547" s="26"/>
      <c r="I547" s="38"/>
      <c r="M547" s="31"/>
      <c r="N547" s="31"/>
      <c r="O547" s="31"/>
      <c r="P547" s="31"/>
      <c r="Q547" s="31"/>
      <c r="R547" s="31"/>
      <c r="T547" s="31"/>
      <c r="U547" s="31"/>
      <c r="V547" s="31"/>
      <c r="W547" s="31"/>
      <c r="X547" s="31"/>
      <c r="Y547" s="31"/>
      <c r="AA547" s="31"/>
      <c r="AB547" s="31"/>
      <c r="AC547" s="31"/>
      <c r="AD547" s="31"/>
      <c r="AE547" s="31"/>
      <c r="AF547" s="31"/>
      <c r="AG547" s="31"/>
    </row>
    <row r="548" spans="6:33" x14ac:dyDescent="0.3">
      <c r="F548" s="22"/>
      <c r="G548" s="22"/>
      <c r="H548" s="26"/>
      <c r="I548" s="38"/>
      <c r="M548" s="31"/>
      <c r="N548" s="31"/>
      <c r="O548" s="31"/>
      <c r="P548" s="31"/>
      <c r="Q548" s="31"/>
      <c r="R548" s="31"/>
      <c r="T548" s="31"/>
      <c r="U548" s="31"/>
      <c r="V548" s="31"/>
      <c r="W548" s="31"/>
      <c r="X548" s="31"/>
      <c r="Y548" s="31"/>
      <c r="AA548" s="31"/>
      <c r="AB548" s="31"/>
      <c r="AC548" s="31"/>
      <c r="AD548" s="31"/>
      <c r="AE548" s="31"/>
      <c r="AF548" s="31"/>
      <c r="AG548" s="31"/>
    </row>
    <row r="549" spans="6:33" x14ac:dyDescent="0.3">
      <c r="F549" s="22"/>
      <c r="G549" s="22"/>
      <c r="H549" s="26"/>
      <c r="I549" s="38"/>
      <c r="M549" s="31"/>
      <c r="N549" s="31"/>
      <c r="O549" s="31"/>
      <c r="P549" s="31"/>
      <c r="Q549" s="31"/>
      <c r="R549" s="31"/>
      <c r="T549" s="31"/>
      <c r="U549" s="31"/>
      <c r="V549" s="31"/>
      <c r="W549" s="31"/>
      <c r="X549" s="31"/>
      <c r="Y549" s="31"/>
      <c r="AA549" s="31"/>
      <c r="AB549" s="31"/>
      <c r="AC549" s="31"/>
      <c r="AD549" s="31"/>
      <c r="AE549" s="31"/>
      <c r="AF549" s="31"/>
      <c r="AG549" s="31"/>
    </row>
    <row r="550" spans="6:33" x14ac:dyDescent="0.3">
      <c r="F550" s="22"/>
      <c r="G550" s="22"/>
      <c r="H550" s="26"/>
      <c r="I550" s="38"/>
      <c r="M550" s="31"/>
      <c r="N550" s="31"/>
      <c r="O550" s="31"/>
      <c r="P550" s="31"/>
      <c r="Q550" s="31"/>
      <c r="R550" s="31"/>
      <c r="T550" s="31"/>
      <c r="U550" s="31"/>
      <c r="V550" s="31"/>
      <c r="W550" s="31"/>
      <c r="X550" s="31"/>
      <c r="Y550" s="31"/>
      <c r="AA550" s="31"/>
      <c r="AB550" s="31"/>
      <c r="AC550" s="31"/>
      <c r="AD550" s="31"/>
      <c r="AE550" s="31"/>
      <c r="AF550" s="31"/>
      <c r="AG550" s="31"/>
    </row>
    <row r="551" spans="6:33" x14ac:dyDescent="0.3">
      <c r="F551" s="22"/>
      <c r="G551" s="22"/>
      <c r="H551" s="26"/>
      <c r="I551" s="38"/>
      <c r="M551" s="31"/>
      <c r="N551" s="31"/>
      <c r="O551" s="31"/>
      <c r="P551" s="31"/>
      <c r="Q551" s="31"/>
      <c r="R551" s="31"/>
      <c r="T551" s="31"/>
      <c r="U551" s="31"/>
      <c r="V551" s="31"/>
      <c r="W551" s="31"/>
      <c r="X551" s="31"/>
      <c r="Y551" s="31"/>
      <c r="AA551" s="31"/>
      <c r="AB551" s="31"/>
      <c r="AC551" s="31"/>
      <c r="AD551" s="31"/>
      <c r="AE551" s="31"/>
      <c r="AF551" s="31"/>
      <c r="AG551" s="31"/>
    </row>
    <row r="552" spans="6:33" x14ac:dyDescent="0.3">
      <c r="F552" s="22"/>
      <c r="G552" s="22"/>
      <c r="H552" s="26"/>
      <c r="I552" s="38"/>
      <c r="M552" s="31"/>
      <c r="N552" s="31"/>
      <c r="O552" s="31"/>
      <c r="P552" s="31"/>
      <c r="Q552" s="31"/>
      <c r="R552" s="31"/>
      <c r="T552" s="31"/>
      <c r="U552" s="31"/>
      <c r="V552" s="31"/>
      <c r="W552" s="31"/>
      <c r="X552" s="31"/>
      <c r="Y552" s="31"/>
      <c r="AA552" s="31"/>
      <c r="AB552" s="31"/>
      <c r="AC552" s="31"/>
      <c r="AD552" s="31"/>
      <c r="AE552" s="31"/>
      <c r="AF552" s="31"/>
      <c r="AG552" s="31"/>
    </row>
    <row r="553" spans="6:33" x14ac:dyDescent="0.3">
      <c r="F553" s="22"/>
      <c r="G553" s="22"/>
      <c r="H553" s="26"/>
      <c r="I553" s="38"/>
      <c r="M553" s="31"/>
      <c r="N553" s="31"/>
      <c r="O553" s="31"/>
      <c r="P553" s="31"/>
      <c r="Q553" s="31"/>
      <c r="R553" s="31"/>
      <c r="T553" s="31"/>
      <c r="U553" s="31"/>
      <c r="V553" s="31"/>
      <c r="W553" s="31"/>
      <c r="X553" s="31"/>
      <c r="Y553" s="31"/>
      <c r="AA553" s="31"/>
      <c r="AB553" s="31"/>
      <c r="AC553" s="31"/>
      <c r="AD553" s="31"/>
      <c r="AE553" s="31"/>
      <c r="AF553" s="31"/>
      <c r="AG553" s="31"/>
    </row>
    <row r="554" spans="6:33" x14ac:dyDescent="0.3">
      <c r="F554" s="22"/>
      <c r="G554" s="22"/>
      <c r="H554" s="26"/>
      <c r="I554" s="38"/>
      <c r="M554" s="31"/>
      <c r="N554" s="31"/>
      <c r="O554" s="31"/>
      <c r="P554" s="31"/>
      <c r="Q554" s="31"/>
      <c r="R554" s="31"/>
      <c r="T554" s="31"/>
      <c r="U554" s="31"/>
      <c r="V554" s="31"/>
      <c r="W554" s="31"/>
      <c r="X554" s="31"/>
      <c r="Y554" s="31"/>
      <c r="AA554" s="31"/>
      <c r="AB554" s="31"/>
      <c r="AC554" s="31"/>
      <c r="AD554" s="31"/>
      <c r="AE554" s="31"/>
      <c r="AF554" s="31"/>
      <c r="AG554" s="31"/>
    </row>
    <row r="555" spans="6:33" x14ac:dyDescent="0.3">
      <c r="F555" s="22"/>
      <c r="G555" s="22"/>
      <c r="H555" s="26"/>
      <c r="I555" s="38"/>
      <c r="M555" s="31"/>
      <c r="N555" s="31"/>
      <c r="O555" s="31"/>
      <c r="P555" s="31"/>
      <c r="Q555" s="31"/>
      <c r="R555" s="31"/>
      <c r="T555" s="31"/>
      <c r="U555" s="31"/>
      <c r="V555" s="31"/>
      <c r="W555" s="31"/>
      <c r="X555" s="31"/>
      <c r="Y555" s="31"/>
      <c r="AA555" s="31"/>
      <c r="AB555" s="31"/>
      <c r="AC555" s="31"/>
      <c r="AD555" s="31"/>
      <c r="AE555" s="31"/>
      <c r="AF555" s="31"/>
      <c r="AG555" s="31"/>
    </row>
    <row r="556" spans="6:33" x14ac:dyDescent="0.3">
      <c r="F556" s="22"/>
      <c r="G556" s="22"/>
      <c r="H556" s="26"/>
      <c r="I556" s="38"/>
      <c r="M556" s="31"/>
      <c r="N556" s="31"/>
      <c r="O556" s="31"/>
      <c r="P556" s="31"/>
      <c r="Q556" s="31"/>
      <c r="R556" s="31"/>
      <c r="T556" s="31"/>
      <c r="U556" s="31"/>
      <c r="V556" s="31"/>
      <c r="W556" s="31"/>
      <c r="X556" s="31"/>
      <c r="Y556" s="31"/>
      <c r="AA556" s="31"/>
      <c r="AB556" s="31"/>
      <c r="AC556" s="31"/>
      <c r="AD556" s="31"/>
      <c r="AE556" s="31"/>
      <c r="AF556" s="31"/>
      <c r="AG556" s="31"/>
    </row>
    <row r="557" spans="6:33" x14ac:dyDescent="0.3">
      <c r="F557" s="22"/>
      <c r="G557" s="22"/>
      <c r="H557" s="26"/>
      <c r="I557" s="38"/>
      <c r="M557" s="31"/>
      <c r="N557" s="31"/>
      <c r="O557" s="31"/>
      <c r="P557" s="31"/>
      <c r="Q557" s="31"/>
      <c r="R557" s="31"/>
      <c r="T557" s="31"/>
      <c r="U557" s="31"/>
      <c r="V557" s="31"/>
      <c r="W557" s="31"/>
      <c r="X557" s="31"/>
      <c r="Y557" s="31"/>
      <c r="AA557" s="31"/>
      <c r="AB557" s="31"/>
      <c r="AC557" s="31"/>
      <c r="AD557" s="31"/>
      <c r="AE557" s="31"/>
      <c r="AF557" s="31"/>
      <c r="AG557" s="31"/>
    </row>
    <row r="558" spans="6:33" x14ac:dyDescent="0.3">
      <c r="F558" s="22"/>
      <c r="G558" s="22"/>
      <c r="H558" s="26"/>
      <c r="I558" s="38"/>
      <c r="M558" s="31"/>
      <c r="N558" s="31"/>
      <c r="O558" s="31"/>
      <c r="P558" s="31"/>
      <c r="Q558" s="31"/>
      <c r="R558" s="31"/>
      <c r="T558" s="31"/>
      <c r="U558" s="31"/>
      <c r="V558" s="31"/>
      <c r="W558" s="31"/>
      <c r="X558" s="31"/>
      <c r="Y558" s="31"/>
      <c r="AA558" s="31"/>
      <c r="AB558" s="31"/>
      <c r="AC558" s="31"/>
      <c r="AD558" s="31"/>
      <c r="AE558" s="31"/>
      <c r="AF558" s="31"/>
      <c r="AG558" s="31"/>
    </row>
    <row r="559" spans="6:33" x14ac:dyDescent="0.3">
      <c r="F559" s="22"/>
      <c r="G559" s="22"/>
      <c r="H559" s="26"/>
      <c r="I559" s="38"/>
      <c r="M559" s="31"/>
      <c r="N559" s="31"/>
      <c r="O559" s="31"/>
      <c r="P559" s="31"/>
      <c r="Q559" s="31"/>
      <c r="R559" s="31"/>
      <c r="T559" s="31"/>
      <c r="U559" s="31"/>
      <c r="V559" s="31"/>
      <c r="W559" s="31"/>
      <c r="X559" s="31"/>
      <c r="Y559" s="31"/>
      <c r="AA559" s="31"/>
      <c r="AB559" s="31"/>
      <c r="AC559" s="31"/>
      <c r="AD559" s="31"/>
      <c r="AE559" s="31"/>
      <c r="AF559" s="31"/>
      <c r="AG559" s="31"/>
    </row>
    <row r="560" spans="6:33" x14ac:dyDescent="0.3">
      <c r="F560" s="22"/>
      <c r="G560" s="22"/>
      <c r="H560" s="26"/>
      <c r="I560" s="38"/>
      <c r="M560" s="31"/>
      <c r="N560" s="31"/>
      <c r="O560" s="31"/>
      <c r="P560" s="31"/>
      <c r="Q560" s="31"/>
      <c r="R560" s="31"/>
      <c r="T560" s="31"/>
      <c r="U560" s="31"/>
      <c r="V560" s="31"/>
      <c r="W560" s="31"/>
      <c r="X560" s="31"/>
      <c r="Y560" s="31"/>
      <c r="AA560" s="31"/>
      <c r="AB560" s="31"/>
      <c r="AC560" s="31"/>
      <c r="AD560" s="31"/>
      <c r="AE560" s="31"/>
      <c r="AF560" s="31"/>
      <c r="AG560" s="31"/>
    </row>
    <row r="561" spans="6:33" x14ac:dyDescent="0.3">
      <c r="F561" s="22"/>
      <c r="G561" s="22"/>
      <c r="H561" s="26"/>
      <c r="I561" s="38"/>
      <c r="M561" s="31"/>
      <c r="N561" s="31"/>
      <c r="O561" s="31"/>
      <c r="P561" s="31"/>
      <c r="Q561" s="31"/>
      <c r="R561" s="31"/>
      <c r="T561" s="31"/>
      <c r="U561" s="31"/>
      <c r="V561" s="31"/>
      <c r="W561" s="31"/>
      <c r="X561" s="31"/>
      <c r="Y561" s="31"/>
      <c r="AA561" s="31"/>
      <c r="AB561" s="31"/>
      <c r="AC561" s="31"/>
      <c r="AD561" s="31"/>
      <c r="AE561" s="31"/>
      <c r="AF561" s="31"/>
      <c r="AG561" s="31"/>
    </row>
    <row r="562" spans="6:33" x14ac:dyDescent="0.3">
      <c r="F562" s="22"/>
      <c r="G562" s="22"/>
      <c r="H562" s="26"/>
      <c r="I562" s="38"/>
      <c r="M562" s="31"/>
      <c r="N562" s="31"/>
      <c r="O562" s="31"/>
      <c r="P562" s="31"/>
      <c r="Q562" s="31"/>
      <c r="R562" s="31"/>
      <c r="T562" s="31"/>
      <c r="U562" s="31"/>
      <c r="V562" s="31"/>
      <c r="W562" s="31"/>
      <c r="X562" s="31"/>
      <c r="Y562" s="31"/>
      <c r="AA562" s="31"/>
      <c r="AB562" s="31"/>
      <c r="AC562" s="31"/>
      <c r="AD562" s="31"/>
      <c r="AE562" s="31"/>
      <c r="AF562" s="31"/>
      <c r="AG562" s="31"/>
    </row>
    <row r="563" spans="6:33" x14ac:dyDescent="0.3">
      <c r="F563" s="22"/>
      <c r="G563" s="22"/>
      <c r="H563" s="26"/>
      <c r="I563" s="38"/>
      <c r="M563" s="31"/>
      <c r="N563" s="31"/>
      <c r="O563" s="31"/>
      <c r="P563" s="31"/>
      <c r="Q563" s="31"/>
      <c r="R563" s="31"/>
      <c r="T563" s="31"/>
      <c r="U563" s="31"/>
      <c r="V563" s="31"/>
      <c r="W563" s="31"/>
      <c r="X563" s="31"/>
      <c r="Y563" s="31"/>
      <c r="AA563" s="31"/>
      <c r="AB563" s="31"/>
      <c r="AC563" s="31"/>
      <c r="AD563" s="31"/>
      <c r="AE563" s="31"/>
      <c r="AF563" s="31"/>
      <c r="AG563" s="31"/>
    </row>
    <row r="564" spans="6:33" x14ac:dyDescent="0.3">
      <c r="F564" s="22"/>
      <c r="G564" s="22"/>
      <c r="H564" s="26"/>
      <c r="I564" s="38"/>
      <c r="M564" s="31"/>
      <c r="N564" s="31"/>
      <c r="O564" s="31"/>
      <c r="P564" s="31"/>
      <c r="Q564" s="31"/>
      <c r="R564" s="31"/>
      <c r="T564" s="31"/>
      <c r="U564" s="31"/>
      <c r="V564" s="31"/>
      <c r="W564" s="31"/>
      <c r="X564" s="31"/>
      <c r="Y564" s="31"/>
      <c r="AA564" s="31"/>
      <c r="AB564" s="31"/>
      <c r="AC564" s="31"/>
      <c r="AD564" s="31"/>
      <c r="AE564" s="31"/>
      <c r="AF564" s="31"/>
      <c r="AG564" s="31"/>
    </row>
    <row r="565" spans="6:33" x14ac:dyDescent="0.3">
      <c r="F565" s="22"/>
      <c r="G565" s="22"/>
      <c r="H565" s="26"/>
      <c r="I565" s="38"/>
      <c r="M565" s="31"/>
      <c r="N565" s="31"/>
      <c r="O565" s="31"/>
      <c r="P565" s="31"/>
      <c r="Q565" s="31"/>
      <c r="R565" s="31"/>
      <c r="T565" s="31"/>
      <c r="U565" s="31"/>
      <c r="V565" s="31"/>
      <c r="W565" s="31"/>
      <c r="X565" s="31"/>
      <c r="Y565" s="31"/>
      <c r="AA565" s="31"/>
      <c r="AB565" s="31"/>
      <c r="AC565" s="31"/>
      <c r="AD565" s="31"/>
      <c r="AE565" s="31"/>
      <c r="AF565" s="31"/>
      <c r="AG565" s="31"/>
    </row>
    <row r="566" spans="6:33" x14ac:dyDescent="0.3">
      <c r="F566" s="22"/>
      <c r="G566" s="22"/>
      <c r="H566" s="26"/>
      <c r="I566" s="38"/>
      <c r="M566" s="31"/>
      <c r="N566" s="31"/>
      <c r="O566" s="31"/>
      <c r="P566" s="31"/>
      <c r="Q566" s="31"/>
      <c r="R566" s="31"/>
      <c r="T566" s="31"/>
      <c r="U566" s="31"/>
      <c r="V566" s="31"/>
      <c r="W566" s="31"/>
      <c r="X566" s="31"/>
      <c r="Y566" s="31"/>
      <c r="AA566" s="31"/>
      <c r="AB566" s="31"/>
      <c r="AC566" s="31"/>
      <c r="AD566" s="31"/>
      <c r="AE566" s="31"/>
      <c r="AF566" s="31"/>
      <c r="AG566" s="31"/>
    </row>
    <row r="567" spans="6:33" x14ac:dyDescent="0.3">
      <c r="F567" s="22"/>
      <c r="G567" s="22"/>
      <c r="H567" s="26"/>
      <c r="I567" s="38"/>
      <c r="M567" s="31"/>
      <c r="N567" s="31"/>
      <c r="O567" s="31"/>
      <c r="P567" s="31"/>
      <c r="Q567" s="31"/>
      <c r="R567" s="31"/>
      <c r="T567" s="31"/>
      <c r="U567" s="31"/>
      <c r="V567" s="31"/>
      <c r="W567" s="31"/>
      <c r="X567" s="31"/>
      <c r="Y567" s="31"/>
      <c r="AA567" s="31"/>
      <c r="AB567" s="31"/>
      <c r="AC567" s="31"/>
      <c r="AD567" s="31"/>
      <c r="AE567" s="31"/>
      <c r="AF567" s="31"/>
      <c r="AG567" s="31"/>
    </row>
    <row r="568" spans="6:33" x14ac:dyDescent="0.3">
      <c r="F568" s="22"/>
      <c r="G568" s="22"/>
      <c r="H568" s="26"/>
      <c r="I568" s="38"/>
      <c r="M568" s="31"/>
      <c r="N568" s="31"/>
      <c r="O568" s="31"/>
      <c r="P568" s="31"/>
      <c r="Q568" s="31"/>
      <c r="R568" s="31"/>
      <c r="T568" s="31"/>
      <c r="U568" s="31"/>
      <c r="V568" s="31"/>
      <c r="W568" s="31"/>
      <c r="X568" s="31"/>
      <c r="Y568" s="31"/>
      <c r="AA568" s="31"/>
      <c r="AB568" s="31"/>
      <c r="AC568" s="31"/>
      <c r="AD568" s="31"/>
      <c r="AE568" s="31"/>
      <c r="AF568" s="31"/>
      <c r="AG568" s="31"/>
    </row>
    <row r="569" spans="6:33" x14ac:dyDescent="0.3">
      <c r="F569" s="22"/>
      <c r="G569" s="22"/>
      <c r="H569" s="26"/>
      <c r="I569" s="38"/>
      <c r="M569" s="31"/>
      <c r="N569" s="31"/>
      <c r="O569" s="31"/>
      <c r="P569" s="31"/>
      <c r="Q569" s="31"/>
      <c r="R569" s="31"/>
      <c r="T569" s="31"/>
      <c r="U569" s="31"/>
      <c r="V569" s="31"/>
      <c r="W569" s="31"/>
      <c r="X569" s="31"/>
      <c r="Y569" s="31"/>
      <c r="AA569" s="31"/>
      <c r="AB569" s="31"/>
      <c r="AC569" s="31"/>
      <c r="AD569" s="31"/>
      <c r="AE569" s="31"/>
      <c r="AF569" s="31"/>
      <c r="AG569" s="31"/>
    </row>
    <row r="570" spans="6:33" x14ac:dyDescent="0.3">
      <c r="F570" s="22"/>
      <c r="G570" s="22"/>
      <c r="H570" s="26"/>
      <c r="I570" s="38"/>
      <c r="M570" s="31"/>
      <c r="N570" s="31"/>
      <c r="O570" s="31"/>
      <c r="P570" s="31"/>
      <c r="Q570" s="31"/>
      <c r="R570" s="31"/>
      <c r="T570" s="31"/>
      <c r="U570" s="31"/>
      <c r="V570" s="31"/>
      <c r="W570" s="31"/>
      <c r="X570" s="31"/>
      <c r="Y570" s="31"/>
      <c r="AA570" s="31"/>
      <c r="AB570" s="31"/>
      <c r="AC570" s="31"/>
      <c r="AD570" s="31"/>
      <c r="AE570" s="31"/>
      <c r="AF570" s="31"/>
      <c r="AG570" s="31"/>
    </row>
    <row r="571" spans="6:33" x14ac:dyDescent="0.3">
      <c r="F571" s="22"/>
      <c r="G571" s="22"/>
      <c r="H571" s="26"/>
      <c r="I571" s="38"/>
      <c r="M571" s="31"/>
      <c r="N571" s="31"/>
      <c r="O571" s="31"/>
      <c r="P571" s="31"/>
      <c r="Q571" s="31"/>
      <c r="R571" s="31"/>
      <c r="T571" s="31"/>
      <c r="U571" s="31"/>
      <c r="V571" s="31"/>
      <c r="W571" s="31"/>
      <c r="X571" s="31"/>
      <c r="Y571" s="31"/>
      <c r="AA571" s="31"/>
      <c r="AB571" s="31"/>
      <c r="AC571" s="31"/>
      <c r="AD571" s="31"/>
      <c r="AE571" s="31"/>
      <c r="AF571" s="31"/>
      <c r="AG571" s="31"/>
    </row>
    <row r="572" spans="6:33" x14ac:dyDescent="0.3">
      <c r="F572" s="22"/>
      <c r="G572" s="22"/>
      <c r="H572" s="26"/>
      <c r="I572" s="38"/>
      <c r="M572" s="31"/>
      <c r="N572" s="31"/>
      <c r="O572" s="31"/>
      <c r="P572" s="31"/>
      <c r="Q572" s="31"/>
      <c r="R572" s="31"/>
      <c r="T572" s="31"/>
      <c r="U572" s="31"/>
      <c r="V572" s="31"/>
      <c r="W572" s="31"/>
      <c r="X572" s="31"/>
      <c r="Y572" s="31"/>
      <c r="AA572" s="31"/>
      <c r="AB572" s="31"/>
      <c r="AC572" s="31"/>
      <c r="AD572" s="31"/>
      <c r="AE572" s="31"/>
      <c r="AF572" s="31"/>
      <c r="AG572" s="31"/>
    </row>
    <row r="573" spans="6:33" x14ac:dyDescent="0.3">
      <c r="F573" s="22"/>
      <c r="G573" s="22"/>
      <c r="H573" s="26"/>
      <c r="I573" s="38"/>
      <c r="M573" s="31"/>
      <c r="N573" s="31"/>
      <c r="O573" s="31"/>
      <c r="P573" s="31"/>
      <c r="Q573" s="31"/>
      <c r="R573" s="31"/>
      <c r="T573" s="31"/>
      <c r="U573" s="31"/>
      <c r="V573" s="31"/>
      <c r="W573" s="31"/>
      <c r="X573" s="31"/>
      <c r="Y573" s="31"/>
      <c r="AA573" s="31"/>
      <c r="AB573" s="31"/>
      <c r="AC573" s="31"/>
      <c r="AD573" s="31"/>
      <c r="AE573" s="31"/>
      <c r="AF573" s="31"/>
      <c r="AG573" s="31"/>
    </row>
    <row r="574" spans="6:33" x14ac:dyDescent="0.3">
      <c r="F574" s="22"/>
      <c r="G574" s="22"/>
      <c r="H574" s="26"/>
      <c r="I574" s="38"/>
      <c r="M574" s="31"/>
      <c r="N574" s="31"/>
      <c r="O574" s="31"/>
      <c r="P574" s="31"/>
      <c r="Q574" s="31"/>
      <c r="R574" s="31"/>
      <c r="T574" s="31"/>
      <c r="U574" s="31"/>
      <c r="V574" s="31"/>
      <c r="W574" s="31"/>
      <c r="X574" s="31"/>
      <c r="Y574" s="31"/>
      <c r="AA574" s="31"/>
      <c r="AB574" s="31"/>
      <c r="AC574" s="31"/>
      <c r="AD574" s="31"/>
      <c r="AE574" s="31"/>
      <c r="AF574" s="31"/>
      <c r="AG574" s="31"/>
    </row>
    <row r="575" spans="6:33" x14ac:dyDescent="0.3">
      <c r="F575" s="22"/>
      <c r="G575" s="22"/>
      <c r="H575" s="26"/>
      <c r="I575" s="38"/>
      <c r="M575" s="31"/>
      <c r="N575" s="31"/>
      <c r="O575" s="31"/>
      <c r="P575" s="31"/>
      <c r="Q575" s="31"/>
      <c r="R575" s="31"/>
      <c r="T575" s="31"/>
      <c r="U575" s="31"/>
      <c r="V575" s="31"/>
      <c r="W575" s="31"/>
      <c r="X575" s="31"/>
      <c r="Y575" s="31"/>
      <c r="AA575" s="31"/>
      <c r="AB575" s="31"/>
      <c r="AC575" s="31"/>
      <c r="AD575" s="31"/>
      <c r="AE575" s="31"/>
      <c r="AF575" s="31"/>
      <c r="AG575" s="31"/>
    </row>
    <row r="576" spans="6:33" x14ac:dyDescent="0.3">
      <c r="F576" s="22"/>
      <c r="G576" s="22"/>
      <c r="H576" s="26"/>
      <c r="I576" s="38"/>
      <c r="M576" s="31"/>
      <c r="N576" s="31"/>
      <c r="O576" s="31"/>
      <c r="P576" s="31"/>
      <c r="Q576" s="31"/>
      <c r="R576" s="31"/>
      <c r="T576" s="31"/>
      <c r="U576" s="31"/>
      <c r="V576" s="31"/>
      <c r="W576" s="31"/>
      <c r="X576" s="31"/>
      <c r="Y576" s="31"/>
      <c r="AA576" s="31"/>
      <c r="AB576" s="31"/>
      <c r="AC576" s="31"/>
      <c r="AD576" s="31"/>
      <c r="AE576" s="31"/>
      <c r="AF576" s="31"/>
      <c r="AG576" s="31"/>
    </row>
    <row r="577" spans="6:33" x14ac:dyDescent="0.3">
      <c r="F577" s="22"/>
      <c r="G577" s="22"/>
      <c r="H577" s="26"/>
      <c r="I577" s="38"/>
      <c r="M577" s="31"/>
      <c r="N577" s="31"/>
      <c r="O577" s="31"/>
      <c r="P577" s="31"/>
      <c r="Q577" s="31"/>
      <c r="R577" s="31"/>
      <c r="T577" s="31"/>
      <c r="U577" s="31"/>
      <c r="V577" s="31"/>
      <c r="W577" s="31"/>
      <c r="X577" s="31"/>
      <c r="Y577" s="31"/>
      <c r="AA577" s="31"/>
      <c r="AB577" s="31"/>
      <c r="AC577" s="31"/>
      <c r="AD577" s="31"/>
      <c r="AE577" s="31"/>
      <c r="AF577" s="31"/>
      <c r="AG577" s="31"/>
    </row>
    <row r="578" spans="6:33" x14ac:dyDescent="0.3">
      <c r="F578" s="22"/>
      <c r="G578" s="22"/>
      <c r="H578" s="26"/>
      <c r="I578" s="38"/>
      <c r="M578" s="31"/>
      <c r="N578" s="31"/>
      <c r="O578" s="31"/>
      <c r="P578" s="31"/>
      <c r="Q578" s="31"/>
      <c r="R578" s="31"/>
      <c r="T578" s="31"/>
      <c r="U578" s="31"/>
      <c r="V578" s="31"/>
      <c r="W578" s="31"/>
      <c r="X578" s="31"/>
      <c r="Y578" s="31"/>
      <c r="AA578" s="31"/>
      <c r="AB578" s="31"/>
      <c r="AC578" s="31"/>
      <c r="AD578" s="31"/>
      <c r="AE578" s="31"/>
      <c r="AF578" s="31"/>
      <c r="AG578" s="31"/>
    </row>
    <row r="579" spans="6:33" x14ac:dyDescent="0.3">
      <c r="F579" s="22"/>
      <c r="G579" s="22"/>
      <c r="H579" s="26"/>
      <c r="I579" s="38"/>
      <c r="M579" s="31"/>
      <c r="N579" s="31"/>
      <c r="O579" s="31"/>
      <c r="P579" s="31"/>
      <c r="Q579" s="31"/>
      <c r="R579" s="31"/>
      <c r="T579" s="31"/>
      <c r="U579" s="31"/>
      <c r="V579" s="31"/>
      <c r="W579" s="31"/>
      <c r="X579" s="31"/>
      <c r="Y579" s="31"/>
      <c r="AA579" s="31"/>
      <c r="AB579" s="31"/>
      <c r="AC579" s="31"/>
      <c r="AD579" s="31"/>
      <c r="AE579" s="31"/>
      <c r="AF579" s="31"/>
      <c r="AG579" s="31"/>
    </row>
    <row r="580" spans="6:33" x14ac:dyDescent="0.3">
      <c r="F580" s="22"/>
      <c r="G580" s="22"/>
      <c r="H580" s="26"/>
      <c r="I580" s="38"/>
      <c r="M580" s="31"/>
      <c r="N580" s="31"/>
      <c r="O580" s="31"/>
      <c r="P580" s="31"/>
      <c r="Q580" s="31"/>
      <c r="R580" s="31"/>
      <c r="T580" s="31"/>
      <c r="U580" s="31"/>
      <c r="V580" s="31"/>
      <c r="W580" s="31"/>
      <c r="X580" s="31"/>
      <c r="Y580" s="31"/>
      <c r="AA580" s="31"/>
      <c r="AB580" s="31"/>
      <c r="AC580" s="31"/>
      <c r="AD580" s="31"/>
      <c r="AE580" s="31"/>
      <c r="AF580" s="31"/>
      <c r="AG580" s="31"/>
    </row>
    <row r="581" spans="6:33" x14ac:dyDescent="0.3">
      <c r="F581" s="22"/>
      <c r="G581" s="22"/>
      <c r="H581" s="26"/>
      <c r="I581" s="38"/>
      <c r="M581" s="31"/>
      <c r="N581" s="31"/>
      <c r="O581" s="31"/>
      <c r="P581" s="31"/>
      <c r="Q581" s="31"/>
      <c r="R581" s="31"/>
      <c r="T581" s="31"/>
      <c r="U581" s="31"/>
      <c r="V581" s="31"/>
      <c r="W581" s="31"/>
      <c r="X581" s="31"/>
      <c r="Y581" s="31"/>
      <c r="AA581" s="31"/>
      <c r="AB581" s="31"/>
      <c r="AC581" s="31"/>
      <c r="AD581" s="31"/>
      <c r="AE581" s="31"/>
      <c r="AF581" s="31"/>
      <c r="AG581" s="31"/>
    </row>
    <row r="582" spans="6:33" x14ac:dyDescent="0.3">
      <c r="F582" s="22"/>
      <c r="G582" s="22"/>
      <c r="H582" s="26"/>
      <c r="I582" s="38"/>
      <c r="M582" s="31"/>
      <c r="N582" s="31"/>
      <c r="O582" s="31"/>
      <c r="P582" s="31"/>
      <c r="Q582" s="31"/>
      <c r="R582" s="31"/>
      <c r="T582" s="31"/>
      <c r="U582" s="31"/>
      <c r="V582" s="31"/>
      <c r="W582" s="31"/>
      <c r="X582" s="31"/>
      <c r="Y582" s="31"/>
      <c r="AA582" s="31"/>
      <c r="AB582" s="31"/>
      <c r="AC582" s="31"/>
      <c r="AD582" s="31"/>
      <c r="AE582" s="31"/>
      <c r="AF582" s="31"/>
      <c r="AG582" s="31"/>
    </row>
    <row r="583" spans="6:33" x14ac:dyDescent="0.3">
      <c r="F583" s="22"/>
      <c r="G583" s="22"/>
      <c r="H583" s="26"/>
      <c r="I583" s="38"/>
      <c r="M583" s="31"/>
      <c r="N583" s="31"/>
      <c r="O583" s="31"/>
      <c r="P583" s="31"/>
      <c r="Q583" s="31"/>
      <c r="R583" s="31"/>
      <c r="T583" s="31"/>
      <c r="U583" s="31"/>
      <c r="V583" s="31"/>
      <c r="W583" s="31"/>
      <c r="X583" s="31"/>
      <c r="Y583" s="31"/>
      <c r="AA583" s="31"/>
      <c r="AB583" s="31"/>
      <c r="AC583" s="31"/>
      <c r="AD583" s="31"/>
      <c r="AE583" s="31"/>
      <c r="AF583" s="31"/>
      <c r="AG583" s="31"/>
    </row>
    <row r="584" spans="6:33" x14ac:dyDescent="0.3">
      <c r="F584" s="22"/>
      <c r="G584" s="22"/>
      <c r="H584" s="26"/>
      <c r="I584" s="38"/>
      <c r="M584" s="31"/>
      <c r="N584" s="31"/>
      <c r="O584" s="31"/>
      <c r="P584" s="31"/>
      <c r="Q584" s="31"/>
      <c r="R584" s="31"/>
      <c r="T584" s="31"/>
      <c r="U584" s="31"/>
      <c r="V584" s="31"/>
      <c r="W584" s="31"/>
      <c r="X584" s="31"/>
      <c r="Y584" s="31"/>
      <c r="AA584" s="31"/>
      <c r="AB584" s="31"/>
      <c r="AC584" s="31"/>
      <c r="AD584" s="31"/>
      <c r="AE584" s="31"/>
      <c r="AF584" s="31"/>
      <c r="AG584" s="31"/>
    </row>
    <row r="585" spans="6:33" x14ac:dyDescent="0.3">
      <c r="F585" s="22"/>
      <c r="G585" s="22"/>
      <c r="H585" s="26"/>
      <c r="I585" s="38"/>
      <c r="M585" s="31"/>
      <c r="N585" s="31"/>
      <c r="O585" s="31"/>
      <c r="P585" s="31"/>
      <c r="Q585" s="31"/>
      <c r="R585" s="31"/>
      <c r="T585" s="31"/>
      <c r="U585" s="31"/>
      <c r="V585" s="31"/>
      <c r="W585" s="31"/>
      <c r="X585" s="31"/>
      <c r="Y585" s="31"/>
      <c r="AA585" s="31"/>
      <c r="AB585" s="31"/>
      <c r="AC585" s="31"/>
      <c r="AD585" s="31"/>
      <c r="AE585" s="31"/>
      <c r="AF585" s="31"/>
      <c r="AG585" s="31"/>
    </row>
    <row r="586" spans="6:33" x14ac:dyDescent="0.3">
      <c r="F586" s="22"/>
      <c r="G586" s="22"/>
      <c r="H586" s="26"/>
      <c r="I586" s="38"/>
      <c r="M586" s="31"/>
      <c r="N586" s="31"/>
      <c r="O586" s="31"/>
      <c r="P586" s="31"/>
      <c r="Q586" s="31"/>
      <c r="R586" s="31"/>
      <c r="T586" s="31"/>
      <c r="U586" s="31"/>
      <c r="V586" s="31"/>
      <c r="W586" s="31"/>
      <c r="X586" s="31"/>
      <c r="Y586" s="31"/>
      <c r="AA586" s="31"/>
      <c r="AB586" s="31"/>
      <c r="AC586" s="31"/>
      <c r="AD586" s="31"/>
      <c r="AE586" s="31"/>
      <c r="AF586" s="31"/>
      <c r="AG586" s="31"/>
    </row>
    <row r="587" spans="6:33" x14ac:dyDescent="0.3">
      <c r="F587" s="22"/>
      <c r="G587" s="22"/>
      <c r="H587" s="26"/>
      <c r="I587" s="38"/>
      <c r="M587" s="31"/>
      <c r="N587" s="31"/>
      <c r="O587" s="31"/>
      <c r="P587" s="31"/>
      <c r="Q587" s="31"/>
      <c r="R587" s="31"/>
      <c r="T587" s="31"/>
      <c r="U587" s="31"/>
      <c r="V587" s="31"/>
      <c r="W587" s="31"/>
      <c r="X587" s="31"/>
      <c r="Y587" s="31"/>
      <c r="AA587" s="31"/>
      <c r="AB587" s="31"/>
      <c r="AC587" s="31"/>
      <c r="AD587" s="31"/>
      <c r="AE587" s="31"/>
      <c r="AF587" s="31"/>
      <c r="AG587" s="31"/>
    </row>
    <row r="588" spans="6:33" x14ac:dyDescent="0.3">
      <c r="F588" s="22"/>
      <c r="G588" s="22"/>
      <c r="H588" s="26"/>
      <c r="I588" s="38"/>
      <c r="M588" s="31"/>
      <c r="N588" s="31"/>
      <c r="O588" s="31"/>
      <c r="P588" s="31"/>
      <c r="Q588" s="31"/>
      <c r="R588" s="31"/>
      <c r="T588" s="31"/>
      <c r="U588" s="31"/>
      <c r="V588" s="31"/>
      <c r="W588" s="31"/>
      <c r="X588" s="31"/>
      <c r="Y588" s="31"/>
      <c r="AA588" s="31"/>
      <c r="AB588" s="31"/>
      <c r="AC588" s="31"/>
      <c r="AD588" s="31"/>
      <c r="AE588" s="31"/>
      <c r="AF588" s="31"/>
      <c r="AG588" s="31"/>
    </row>
    <row r="589" spans="6:33" x14ac:dyDescent="0.3">
      <c r="F589" s="22"/>
      <c r="G589" s="22"/>
      <c r="H589" s="26"/>
      <c r="I589" s="38"/>
      <c r="M589" s="31"/>
      <c r="N589" s="31"/>
      <c r="O589" s="31"/>
      <c r="P589" s="31"/>
      <c r="Q589" s="31"/>
      <c r="R589" s="31"/>
      <c r="T589" s="31"/>
      <c r="U589" s="31"/>
      <c r="V589" s="31"/>
      <c r="W589" s="31"/>
      <c r="X589" s="31"/>
      <c r="Y589" s="31"/>
      <c r="AA589" s="31"/>
      <c r="AB589" s="31"/>
      <c r="AC589" s="31"/>
      <c r="AD589" s="31"/>
      <c r="AE589" s="31"/>
      <c r="AF589" s="31"/>
      <c r="AG589" s="31"/>
    </row>
    <row r="590" spans="6:33" x14ac:dyDescent="0.3">
      <c r="F590" s="22"/>
      <c r="G590" s="22"/>
      <c r="H590" s="26"/>
      <c r="I590" s="38"/>
      <c r="M590" s="31"/>
      <c r="N590" s="31"/>
      <c r="O590" s="31"/>
      <c r="P590" s="31"/>
      <c r="Q590" s="31"/>
      <c r="R590" s="31"/>
      <c r="T590" s="31"/>
      <c r="U590" s="31"/>
      <c r="V590" s="31"/>
      <c r="W590" s="31"/>
      <c r="X590" s="31"/>
      <c r="Y590" s="31"/>
      <c r="AA590" s="31"/>
      <c r="AB590" s="31"/>
      <c r="AC590" s="31"/>
      <c r="AD590" s="31"/>
      <c r="AE590" s="31"/>
      <c r="AF590" s="31"/>
      <c r="AG590" s="31"/>
    </row>
    <row r="591" spans="6:33" x14ac:dyDescent="0.3">
      <c r="F591" s="22"/>
      <c r="G591" s="22"/>
      <c r="H591" s="26"/>
      <c r="I591" s="38"/>
      <c r="M591" s="31"/>
      <c r="N591" s="31"/>
      <c r="O591" s="31"/>
      <c r="P591" s="31"/>
      <c r="Q591" s="31"/>
      <c r="R591" s="31"/>
      <c r="T591" s="31"/>
      <c r="U591" s="31"/>
      <c r="V591" s="31"/>
      <c r="W591" s="31"/>
      <c r="X591" s="31"/>
      <c r="Y591" s="31"/>
      <c r="AA591" s="31"/>
      <c r="AB591" s="31"/>
      <c r="AC591" s="31"/>
      <c r="AD591" s="31"/>
      <c r="AE591" s="31"/>
      <c r="AF591" s="31"/>
      <c r="AG591" s="31"/>
    </row>
    <row r="592" spans="6:33" x14ac:dyDescent="0.3">
      <c r="F592" s="22"/>
      <c r="G592" s="22"/>
      <c r="H592" s="26"/>
      <c r="I592" s="38"/>
      <c r="M592" s="31"/>
      <c r="N592" s="31"/>
      <c r="O592" s="31"/>
      <c r="P592" s="31"/>
      <c r="Q592" s="31"/>
      <c r="R592" s="31"/>
      <c r="T592" s="31"/>
      <c r="U592" s="31"/>
      <c r="V592" s="31"/>
      <c r="W592" s="31"/>
      <c r="X592" s="31"/>
      <c r="Y592" s="31"/>
      <c r="AA592" s="31"/>
      <c r="AB592" s="31"/>
      <c r="AC592" s="31"/>
      <c r="AD592" s="31"/>
      <c r="AE592" s="31"/>
      <c r="AF592" s="31"/>
      <c r="AG592" s="31"/>
    </row>
    <row r="593" spans="6:33" x14ac:dyDescent="0.3">
      <c r="F593" s="22"/>
      <c r="G593" s="22"/>
      <c r="H593" s="26"/>
      <c r="I593" s="38"/>
      <c r="M593" s="31"/>
      <c r="N593" s="31"/>
      <c r="O593" s="31"/>
      <c r="P593" s="31"/>
      <c r="Q593" s="31"/>
      <c r="R593" s="31"/>
      <c r="T593" s="31"/>
      <c r="U593" s="31"/>
      <c r="V593" s="31"/>
      <c r="W593" s="31"/>
      <c r="X593" s="31"/>
      <c r="Y593" s="31"/>
      <c r="AA593" s="31"/>
      <c r="AB593" s="31"/>
      <c r="AC593" s="31"/>
      <c r="AD593" s="31"/>
      <c r="AE593" s="31"/>
      <c r="AF593" s="31"/>
      <c r="AG593" s="31"/>
    </row>
    <row r="594" spans="6:33" x14ac:dyDescent="0.3">
      <c r="F594" s="22"/>
      <c r="G594" s="22"/>
      <c r="H594" s="26"/>
      <c r="I594" s="38"/>
      <c r="M594" s="31"/>
      <c r="N594" s="31"/>
      <c r="O594" s="31"/>
      <c r="P594" s="31"/>
      <c r="Q594" s="31"/>
      <c r="R594" s="31"/>
      <c r="T594" s="31"/>
      <c r="U594" s="31"/>
      <c r="V594" s="31"/>
      <c r="W594" s="31"/>
      <c r="X594" s="31"/>
      <c r="Y594" s="31"/>
      <c r="AA594" s="31"/>
      <c r="AB594" s="31"/>
      <c r="AC594" s="31"/>
      <c r="AD594" s="31"/>
      <c r="AE594" s="31"/>
      <c r="AF594" s="31"/>
      <c r="AG594" s="31"/>
    </row>
    <row r="595" spans="6:33" x14ac:dyDescent="0.3">
      <c r="F595" s="22"/>
      <c r="G595" s="22"/>
      <c r="H595" s="26"/>
      <c r="I595" s="38"/>
      <c r="M595" s="31"/>
      <c r="N595" s="31"/>
      <c r="O595" s="31"/>
      <c r="P595" s="31"/>
      <c r="Q595" s="31"/>
      <c r="R595" s="31"/>
      <c r="T595" s="31"/>
      <c r="U595" s="31"/>
      <c r="V595" s="31"/>
      <c r="W595" s="31"/>
      <c r="X595" s="31"/>
      <c r="Y595" s="31"/>
      <c r="AA595" s="31"/>
      <c r="AB595" s="31"/>
      <c r="AC595" s="31"/>
      <c r="AD595" s="31"/>
      <c r="AE595" s="31"/>
      <c r="AF595" s="31"/>
      <c r="AG595" s="31"/>
    </row>
    <row r="596" spans="6:33" x14ac:dyDescent="0.3">
      <c r="F596" s="22"/>
      <c r="G596" s="22"/>
      <c r="H596" s="26"/>
      <c r="I596" s="38"/>
      <c r="M596" s="31"/>
      <c r="N596" s="31"/>
      <c r="O596" s="31"/>
      <c r="P596" s="31"/>
      <c r="Q596" s="31"/>
      <c r="R596" s="31"/>
      <c r="T596" s="31"/>
      <c r="U596" s="31"/>
      <c r="V596" s="31"/>
      <c r="W596" s="31"/>
      <c r="X596" s="31"/>
      <c r="Y596" s="31"/>
      <c r="AA596" s="31"/>
      <c r="AB596" s="31"/>
      <c r="AC596" s="31"/>
      <c r="AD596" s="31"/>
      <c r="AE596" s="31"/>
      <c r="AF596" s="31"/>
      <c r="AG596" s="31"/>
    </row>
    <row r="597" spans="6:33" x14ac:dyDescent="0.3">
      <c r="F597" s="22"/>
      <c r="G597" s="22"/>
      <c r="H597" s="26"/>
      <c r="I597" s="38"/>
      <c r="M597" s="31"/>
      <c r="N597" s="31"/>
      <c r="O597" s="31"/>
      <c r="P597" s="31"/>
      <c r="Q597" s="31"/>
      <c r="R597" s="31"/>
      <c r="T597" s="31"/>
      <c r="U597" s="31"/>
      <c r="V597" s="31"/>
      <c r="W597" s="31"/>
      <c r="X597" s="31"/>
      <c r="Y597" s="31"/>
      <c r="AA597" s="31"/>
      <c r="AB597" s="31"/>
      <c r="AC597" s="31"/>
      <c r="AD597" s="31"/>
      <c r="AE597" s="31"/>
      <c r="AF597" s="31"/>
      <c r="AG597" s="31"/>
    </row>
    <row r="598" spans="6:33" x14ac:dyDescent="0.3">
      <c r="F598" s="22"/>
      <c r="G598" s="22"/>
      <c r="H598" s="26"/>
      <c r="I598" s="38"/>
      <c r="M598" s="31"/>
      <c r="N598" s="31"/>
      <c r="O598" s="31"/>
      <c r="P598" s="31"/>
      <c r="Q598" s="31"/>
      <c r="R598" s="31"/>
      <c r="T598" s="31"/>
      <c r="U598" s="31"/>
      <c r="V598" s="31"/>
      <c r="W598" s="31"/>
      <c r="X598" s="31"/>
      <c r="Y598" s="31"/>
      <c r="AA598" s="31"/>
      <c r="AB598" s="31"/>
      <c r="AC598" s="31"/>
      <c r="AD598" s="31"/>
      <c r="AE598" s="31"/>
      <c r="AF598" s="31"/>
      <c r="AG598" s="31"/>
    </row>
    <row r="599" spans="6:33" x14ac:dyDescent="0.3">
      <c r="F599" s="22"/>
      <c r="G599" s="22"/>
      <c r="H599" s="26"/>
      <c r="I599" s="38"/>
      <c r="M599" s="31"/>
      <c r="N599" s="31"/>
      <c r="O599" s="31"/>
      <c r="P599" s="31"/>
      <c r="Q599" s="31"/>
      <c r="R599" s="31"/>
      <c r="T599" s="31"/>
      <c r="U599" s="31"/>
      <c r="V599" s="31"/>
      <c r="W599" s="31"/>
      <c r="X599" s="31"/>
      <c r="Y599" s="31"/>
      <c r="AA599" s="31"/>
      <c r="AB599" s="31"/>
      <c r="AC599" s="31"/>
      <c r="AD599" s="31"/>
      <c r="AE599" s="31"/>
      <c r="AF599" s="31"/>
      <c r="AG599" s="31"/>
    </row>
    <row r="600" spans="6:33" x14ac:dyDescent="0.3">
      <c r="F600" s="22"/>
      <c r="G600" s="22"/>
      <c r="H600" s="26"/>
      <c r="I600" s="38"/>
      <c r="M600" s="31"/>
      <c r="N600" s="31"/>
      <c r="O600" s="31"/>
      <c r="P600" s="31"/>
      <c r="Q600" s="31"/>
      <c r="R600" s="31"/>
      <c r="T600" s="31"/>
      <c r="U600" s="31"/>
      <c r="V600" s="31"/>
      <c r="W600" s="31"/>
      <c r="X600" s="31"/>
      <c r="Y600" s="31"/>
      <c r="AA600" s="31"/>
      <c r="AB600" s="31"/>
      <c r="AC600" s="31"/>
      <c r="AD600" s="31"/>
      <c r="AE600" s="31"/>
      <c r="AF600" s="31"/>
      <c r="AG600" s="31"/>
    </row>
    <row r="601" spans="6:33" x14ac:dyDescent="0.3">
      <c r="F601" s="22"/>
      <c r="G601" s="22"/>
      <c r="H601" s="26"/>
      <c r="I601" s="38"/>
      <c r="M601" s="31"/>
      <c r="N601" s="31"/>
      <c r="O601" s="31"/>
      <c r="P601" s="31"/>
      <c r="Q601" s="31"/>
      <c r="R601" s="31"/>
      <c r="T601" s="31"/>
      <c r="U601" s="31"/>
      <c r="V601" s="31"/>
      <c r="W601" s="31"/>
      <c r="X601" s="31"/>
      <c r="Y601" s="31"/>
      <c r="AA601" s="31"/>
      <c r="AB601" s="31"/>
      <c r="AC601" s="31"/>
      <c r="AD601" s="31"/>
      <c r="AE601" s="31"/>
      <c r="AF601" s="31"/>
      <c r="AG601" s="31"/>
    </row>
    <row r="602" spans="6:33" x14ac:dyDescent="0.3">
      <c r="F602" s="22"/>
      <c r="G602" s="22"/>
      <c r="H602" s="26"/>
      <c r="I602" s="38"/>
      <c r="M602" s="31"/>
      <c r="N602" s="31"/>
      <c r="O602" s="31"/>
      <c r="P602" s="31"/>
      <c r="Q602" s="31"/>
      <c r="R602" s="31"/>
      <c r="T602" s="31"/>
      <c r="U602" s="31"/>
      <c r="V602" s="31"/>
      <c r="W602" s="31"/>
      <c r="X602" s="31"/>
      <c r="Y602" s="31"/>
      <c r="AA602" s="31"/>
      <c r="AB602" s="31"/>
      <c r="AC602" s="31"/>
      <c r="AD602" s="31"/>
      <c r="AE602" s="31"/>
      <c r="AF602" s="31"/>
      <c r="AG602" s="31"/>
    </row>
    <row r="603" spans="6:33" x14ac:dyDescent="0.3">
      <c r="F603" s="22"/>
      <c r="G603" s="22"/>
      <c r="H603" s="26"/>
      <c r="I603" s="38"/>
      <c r="M603" s="31"/>
      <c r="N603" s="31"/>
      <c r="O603" s="31"/>
      <c r="P603" s="31"/>
      <c r="Q603" s="31"/>
      <c r="R603" s="31"/>
      <c r="T603" s="31"/>
      <c r="U603" s="31"/>
      <c r="V603" s="31"/>
      <c r="W603" s="31"/>
      <c r="X603" s="31"/>
      <c r="Y603" s="31"/>
      <c r="AA603" s="31"/>
      <c r="AB603" s="31"/>
      <c r="AC603" s="31"/>
      <c r="AD603" s="31"/>
      <c r="AE603" s="31"/>
      <c r="AF603" s="31"/>
      <c r="AG603" s="31"/>
    </row>
    <row r="604" spans="6:33" x14ac:dyDescent="0.3">
      <c r="F604" s="22"/>
      <c r="G604" s="22"/>
      <c r="H604" s="26"/>
      <c r="I604" s="38"/>
      <c r="M604" s="31"/>
      <c r="N604" s="31"/>
      <c r="O604" s="31"/>
      <c r="P604" s="31"/>
      <c r="Q604" s="31"/>
      <c r="R604" s="31"/>
      <c r="T604" s="31"/>
      <c r="U604" s="31"/>
      <c r="V604" s="31"/>
      <c r="W604" s="31"/>
      <c r="X604" s="31"/>
      <c r="Y604" s="31"/>
      <c r="AA604" s="31"/>
      <c r="AB604" s="31"/>
      <c r="AC604" s="31"/>
      <c r="AD604" s="31"/>
      <c r="AE604" s="31"/>
      <c r="AF604" s="31"/>
      <c r="AG604" s="31"/>
    </row>
    <row r="605" spans="6:33" x14ac:dyDescent="0.3">
      <c r="F605" s="22"/>
      <c r="G605" s="22"/>
      <c r="H605" s="26"/>
      <c r="I605" s="38"/>
      <c r="M605" s="31"/>
      <c r="N605" s="31"/>
      <c r="O605" s="31"/>
      <c r="P605" s="31"/>
      <c r="Q605" s="31"/>
      <c r="R605" s="31"/>
      <c r="T605" s="31"/>
      <c r="U605" s="31"/>
      <c r="V605" s="31"/>
      <c r="W605" s="31"/>
      <c r="X605" s="31"/>
      <c r="Y605" s="31"/>
      <c r="AA605" s="31"/>
      <c r="AB605" s="31"/>
      <c r="AC605" s="31"/>
      <c r="AD605" s="31"/>
      <c r="AE605" s="31"/>
      <c r="AF605" s="31"/>
      <c r="AG605" s="31"/>
    </row>
    <row r="606" spans="6:33" x14ac:dyDescent="0.3">
      <c r="F606" s="22"/>
      <c r="G606" s="22"/>
      <c r="H606" s="26"/>
      <c r="I606" s="38"/>
      <c r="M606" s="31"/>
      <c r="N606" s="31"/>
      <c r="O606" s="31"/>
      <c r="P606" s="31"/>
      <c r="Q606" s="31"/>
      <c r="R606" s="31"/>
      <c r="T606" s="31"/>
      <c r="U606" s="31"/>
      <c r="V606" s="31"/>
      <c r="W606" s="31"/>
      <c r="X606" s="31"/>
      <c r="Y606" s="31"/>
      <c r="AA606" s="31"/>
      <c r="AB606" s="31"/>
      <c r="AC606" s="31"/>
      <c r="AD606" s="31"/>
      <c r="AE606" s="31"/>
      <c r="AF606" s="31"/>
      <c r="AG606" s="31"/>
    </row>
    <row r="607" spans="6:33" x14ac:dyDescent="0.3">
      <c r="F607" s="22"/>
      <c r="G607" s="22"/>
      <c r="H607" s="26"/>
      <c r="I607" s="38"/>
      <c r="M607" s="31"/>
      <c r="N607" s="31"/>
      <c r="O607" s="31"/>
      <c r="P607" s="31"/>
      <c r="Q607" s="31"/>
      <c r="R607" s="31"/>
      <c r="T607" s="31"/>
      <c r="U607" s="31"/>
      <c r="V607" s="31"/>
      <c r="W607" s="31"/>
      <c r="X607" s="31"/>
      <c r="Y607" s="31"/>
      <c r="AA607" s="31"/>
      <c r="AB607" s="31"/>
      <c r="AC607" s="31"/>
      <c r="AD607" s="31"/>
      <c r="AE607" s="31"/>
      <c r="AF607" s="31"/>
      <c r="AG607" s="31"/>
    </row>
    <row r="608" spans="6:33" x14ac:dyDescent="0.3">
      <c r="F608" s="22"/>
      <c r="G608" s="22"/>
      <c r="H608" s="26"/>
      <c r="I608" s="38"/>
      <c r="M608" s="31"/>
      <c r="N608" s="31"/>
      <c r="O608" s="31"/>
      <c r="P608" s="31"/>
      <c r="Q608" s="31"/>
      <c r="R608" s="31"/>
      <c r="T608" s="31"/>
      <c r="U608" s="31"/>
      <c r="V608" s="31"/>
      <c r="W608" s="31"/>
      <c r="X608" s="31"/>
      <c r="Y608" s="31"/>
      <c r="AA608" s="31"/>
      <c r="AB608" s="31"/>
      <c r="AC608" s="31"/>
      <c r="AD608" s="31"/>
      <c r="AE608" s="31"/>
      <c r="AF608" s="31"/>
      <c r="AG608" s="31"/>
    </row>
    <row r="609" spans="6:33" x14ac:dyDescent="0.3">
      <c r="F609" s="22"/>
      <c r="G609" s="22"/>
      <c r="H609" s="26"/>
      <c r="I609" s="38"/>
      <c r="M609" s="31"/>
      <c r="N609" s="31"/>
      <c r="O609" s="31"/>
      <c r="P609" s="31"/>
      <c r="Q609" s="31"/>
      <c r="R609" s="31"/>
      <c r="T609" s="31"/>
      <c r="U609" s="31"/>
      <c r="V609" s="31"/>
      <c r="W609" s="31"/>
      <c r="X609" s="31"/>
      <c r="Y609" s="31"/>
      <c r="AA609" s="31"/>
      <c r="AB609" s="31"/>
      <c r="AC609" s="31"/>
      <c r="AD609" s="31"/>
      <c r="AE609" s="31"/>
      <c r="AF609" s="31"/>
      <c r="AG609" s="31"/>
    </row>
    <row r="610" spans="6:33" x14ac:dyDescent="0.3">
      <c r="F610" s="22"/>
      <c r="G610" s="22"/>
      <c r="H610" s="26"/>
      <c r="I610" s="38"/>
      <c r="M610" s="31"/>
      <c r="N610" s="31"/>
      <c r="O610" s="31"/>
      <c r="P610" s="31"/>
      <c r="Q610" s="31"/>
      <c r="R610" s="31"/>
      <c r="T610" s="31"/>
      <c r="U610" s="31"/>
      <c r="V610" s="31"/>
      <c r="W610" s="31"/>
      <c r="X610" s="31"/>
      <c r="Y610" s="31"/>
      <c r="AA610" s="31"/>
      <c r="AB610" s="31"/>
      <c r="AC610" s="31"/>
      <c r="AD610" s="31"/>
      <c r="AE610" s="31"/>
      <c r="AF610" s="31"/>
      <c r="AG610" s="31"/>
    </row>
    <row r="611" spans="6:33" x14ac:dyDescent="0.3">
      <c r="F611" s="22"/>
      <c r="G611" s="22"/>
      <c r="H611" s="26"/>
      <c r="I611" s="38"/>
      <c r="M611" s="31"/>
      <c r="N611" s="31"/>
      <c r="O611" s="31"/>
      <c r="P611" s="31"/>
      <c r="Q611" s="31"/>
      <c r="R611" s="31"/>
      <c r="T611" s="31"/>
      <c r="U611" s="31"/>
      <c r="V611" s="31"/>
      <c r="W611" s="31"/>
      <c r="X611" s="31"/>
      <c r="Y611" s="31"/>
      <c r="AA611" s="31"/>
      <c r="AB611" s="31"/>
      <c r="AC611" s="31"/>
      <c r="AD611" s="31"/>
      <c r="AE611" s="31"/>
      <c r="AF611" s="31"/>
      <c r="AG611" s="31"/>
    </row>
    <row r="612" spans="6:33" x14ac:dyDescent="0.3">
      <c r="F612" s="22"/>
      <c r="G612" s="22"/>
      <c r="H612" s="26"/>
      <c r="I612" s="38"/>
      <c r="M612" s="31"/>
      <c r="N612" s="31"/>
      <c r="O612" s="31"/>
      <c r="P612" s="31"/>
      <c r="Q612" s="31"/>
      <c r="R612" s="31"/>
      <c r="T612" s="31"/>
      <c r="U612" s="31"/>
      <c r="V612" s="31"/>
      <c r="W612" s="31"/>
      <c r="X612" s="31"/>
      <c r="Y612" s="31"/>
      <c r="AA612" s="31"/>
      <c r="AB612" s="31"/>
      <c r="AC612" s="31"/>
      <c r="AD612" s="31"/>
      <c r="AE612" s="31"/>
      <c r="AF612" s="31"/>
      <c r="AG612" s="31"/>
    </row>
    <row r="613" spans="6:33" x14ac:dyDescent="0.3">
      <c r="F613" s="22"/>
      <c r="G613" s="22"/>
      <c r="H613" s="26"/>
      <c r="I613" s="38"/>
      <c r="M613" s="31"/>
      <c r="N613" s="31"/>
      <c r="O613" s="31"/>
      <c r="P613" s="31"/>
      <c r="Q613" s="31"/>
      <c r="R613" s="31"/>
      <c r="T613" s="31"/>
      <c r="U613" s="31"/>
      <c r="V613" s="31"/>
      <c r="W613" s="31"/>
      <c r="X613" s="31"/>
      <c r="Y613" s="31"/>
      <c r="AA613" s="31"/>
      <c r="AB613" s="31"/>
      <c r="AC613" s="31"/>
      <c r="AD613" s="31"/>
      <c r="AE613" s="31"/>
      <c r="AF613" s="31"/>
      <c r="AG613" s="31"/>
    </row>
    <row r="614" spans="6:33" x14ac:dyDescent="0.3">
      <c r="F614" s="22"/>
      <c r="G614" s="22"/>
      <c r="H614" s="26"/>
      <c r="I614" s="38"/>
      <c r="M614" s="31"/>
      <c r="N614" s="31"/>
      <c r="O614" s="31"/>
      <c r="P614" s="31"/>
      <c r="Q614" s="31"/>
      <c r="R614" s="31"/>
      <c r="T614" s="31"/>
      <c r="U614" s="31"/>
      <c r="V614" s="31"/>
      <c r="W614" s="31"/>
      <c r="X614" s="31"/>
      <c r="Y614" s="31"/>
      <c r="AA614" s="31"/>
      <c r="AB614" s="31"/>
      <c r="AC614" s="31"/>
      <c r="AD614" s="31"/>
      <c r="AE614" s="31"/>
      <c r="AF614" s="31"/>
      <c r="AG614" s="31"/>
    </row>
    <row r="615" spans="6:33" x14ac:dyDescent="0.3">
      <c r="F615" s="22"/>
      <c r="G615" s="22"/>
      <c r="H615" s="26"/>
      <c r="I615" s="38"/>
      <c r="M615" s="31"/>
      <c r="N615" s="31"/>
      <c r="O615" s="31"/>
      <c r="P615" s="31"/>
      <c r="Q615" s="31"/>
      <c r="R615" s="31"/>
      <c r="T615" s="31"/>
      <c r="U615" s="31"/>
      <c r="V615" s="31"/>
      <c r="W615" s="31"/>
      <c r="X615" s="31"/>
      <c r="Y615" s="31"/>
      <c r="AA615" s="31"/>
      <c r="AB615" s="31"/>
      <c r="AC615" s="31"/>
      <c r="AD615" s="31"/>
      <c r="AE615" s="31"/>
      <c r="AF615" s="31"/>
      <c r="AG615" s="31"/>
    </row>
    <row r="616" spans="6:33" x14ac:dyDescent="0.3">
      <c r="F616" s="22"/>
      <c r="G616" s="22"/>
      <c r="H616" s="26"/>
      <c r="I616" s="38"/>
      <c r="M616" s="31"/>
      <c r="N616" s="31"/>
      <c r="O616" s="31"/>
      <c r="P616" s="31"/>
      <c r="Q616" s="31"/>
      <c r="R616" s="31"/>
      <c r="T616" s="31"/>
      <c r="U616" s="31"/>
      <c r="V616" s="31"/>
      <c r="W616" s="31"/>
      <c r="X616" s="31"/>
      <c r="Y616" s="31"/>
      <c r="AA616" s="31"/>
      <c r="AB616" s="31"/>
      <c r="AC616" s="31"/>
      <c r="AD616" s="31"/>
      <c r="AE616" s="31"/>
      <c r="AF616" s="31"/>
      <c r="AG616" s="31"/>
    </row>
    <row r="617" spans="6:33" x14ac:dyDescent="0.3">
      <c r="F617" s="22"/>
      <c r="G617" s="22"/>
      <c r="H617" s="26"/>
      <c r="I617" s="38"/>
      <c r="M617" s="31"/>
      <c r="N617" s="31"/>
      <c r="O617" s="31"/>
      <c r="P617" s="31"/>
      <c r="Q617" s="31"/>
      <c r="R617" s="31"/>
      <c r="T617" s="31"/>
      <c r="U617" s="31"/>
      <c r="V617" s="31"/>
      <c r="W617" s="31"/>
      <c r="X617" s="31"/>
      <c r="Y617" s="31"/>
      <c r="AA617" s="31"/>
      <c r="AB617" s="31"/>
      <c r="AC617" s="31"/>
      <c r="AD617" s="31"/>
      <c r="AE617" s="31"/>
      <c r="AF617" s="31"/>
      <c r="AG617" s="31"/>
    </row>
    <row r="618" spans="6:33" x14ac:dyDescent="0.3">
      <c r="F618" s="22"/>
      <c r="G618" s="22"/>
      <c r="H618" s="26"/>
      <c r="I618" s="38"/>
      <c r="M618" s="31"/>
      <c r="N618" s="31"/>
      <c r="O618" s="31"/>
      <c r="P618" s="31"/>
      <c r="Q618" s="31"/>
      <c r="R618" s="31"/>
      <c r="T618" s="31"/>
      <c r="U618" s="31"/>
      <c r="V618" s="31"/>
      <c r="W618" s="31"/>
      <c r="X618" s="31"/>
      <c r="Y618" s="31"/>
      <c r="AA618" s="31"/>
      <c r="AB618" s="31"/>
      <c r="AC618" s="31"/>
      <c r="AD618" s="31"/>
      <c r="AE618" s="31"/>
      <c r="AF618" s="31"/>
      <c r="AG618" s="31"/>
    </row>
    <row r="619" spans="6:33" x14ac:dyDescent="0.3">
      <c r="F619" s="22"/>
      <c r="G619" s="22"/>
      <c r="H619" s="26"/>
      <c r="I619" s="38"/>
      <c r="M619" s="31"/>
      <c r="N619" s="31"/>
      <c r="O619" s="31"/>
      <c r="P619" s="31"/>
      <c r="Q619" s="31"/>
      <c r="R619" s="31"/>
      <c r="T619" s="31"/>
      <c r="U619" s="31"/>
      <c r="V619" s="31"/>
      <c r="W619" s="31"/>
      <c r="X619" s="31"/>
      <c r="Y619" s="31"/>
      <c r="AA619" s="31"/>
      <c r="AB619" s="31"/>
      <c r="AC619" s="31"/>
      <c r="AD619" s="31"/>
      <c r="AE619" s="31"/>
      <c r="AF619" s="31"/>
      <c r="AG619" s="31"/>
    </row>
    <row r="620" spans="6:33" x14ac:dyDescent="0.3">
      <c r="F620" s="22"/>
      <c r="G620" s="22"/>
      <c r="H620" s="26"/>
      <c r="I620" s="38"/>
      <c r="M620" s="31"/>
      <c r="N620" s="31"/>
      <c r="O620" s="31"/>
      <c r="P620" s="31"/>
      <c r="Q620" s="31"/>
      <c r="R620" s="31"/>
      <c r="T620" s="31"/>
      <c r="U620" s="31"/>
      <c r="V620" s="31"/>
      <c r="W620" s="31"/>
      <c r="X620" s="31"/>
      <c r="Y620" s="31"/>
      <c r="AA620" s="31"/>
      <c r="AB620" s="31"/>
      <c r="AC620" s="31"/>
      <c r="AD620" s="31"/>
      <c r="AE620" s="31"/>
      <c r="AF620" s="31"/>
      <c r="AG620" s="31"/>
    </row>
    <row r="621" spans="6:33" x14ac:dyDescent="0.3">
      <c r="F621" s="22"/>
      <c r="G621" s="22"/>
      <c r="H621" s="26"/>
      <c r="I621" s="38"/>
      <c r="M621" s="31"/>
      <c r="N621" s="31"/>
      <c r="O621" s="31"/>
      <c r="P621" s="31"/>
      <c r="Q621" s="31"/>
      <c r="R621" s="31"/>
      <c r="T621" s="31"/>
      <c r="U621" s="31"/>
      <c r="V621" s="31"/>
      <c r="W621" s="31"/>
      <c r="X621" s="31"/>
      <c r="Y621" s="31"/>
      <c r="AA621" s="31"/>
      <c r="AB621" s="31"/>
      <c r="AC621" s="31"/>
      <c r="AD621" s="31"/>
      <c r="AE621" s="31"/>
      <c r="AF621" s="31"/>
      <c r="AG621" s="31"/>
    </row>
    <row r="622" spans="6:33" x14ac:dyDescent="0.3">
      <c r="F622" s="22"/>
      <c r="G622" s="22"/>
      <c r="H622" s="26"/>
      <c r="I622" s="38"/>
      <c r="M622" s="31"/>
      <c r="N622" s="31"/>
      <c r="O622" s="31"/>
      <c r="P622" s="31"/>
      <c r="Q622" s="31"/>
      <c r="R622" s="31"/>
      <c r="T622" s="31"/>
      <c r="U622" s="31"/>
      <c r="V622" s="31"/>
      <c r="W622" s="31"/>
      <c r="X622" s="31"/>
      <c r="Y622" s="31"/>
      <c r="AA622" s="31"/>
      <c r="AB622" s="31"/>
      <c r="AC622" s="31"/>
      <c r="AD622" s="31"/>
      <c r="AE622" s="31"/>
      <c r="AF622" s="31"/>
      <c r="AG622" s="31"/>
    </row>
    <row r="623" spans="6:33" x14ac:dyDescent="0.3">
      <c r="F623" s="22"/>
      <c r="G623" s="22"/>
      <c r="H623" s="26"/>
      <c r="I623" s="38"/>
      <c r="M623" s="31"/>
      <c r="N623" s="31"/>
      <c r="O623" s="31"/>
      <c r="P623" s="31"/>
      <c r="Q623" s="31"/>
      <c r="R623" s="31"/>
      <c r="T623" s="31"/>
      <c r="U623" s="31"/>
      <c r="V623" s="31"/>
      <c r="W623" s="31"/>
      <c r="X623" s="31"/>
      <c r="Y623" s="31"/>
      <c r="AA623" s="31"/>
      <c r="AB623" s="31"/>
      <c r="AC623" s="31"/>
      <c r="AD623" s="31"/>
      <c r="AE623" s="31"/>
      <c r="AF623" s="31"/>
      <c r="AG623" s="31"/>
    </row>
    <row r="624" spans="6:33" x14ac:dyDescent="0.3">
      <c r="F624" s="22"/>
      <c r="G624" s="22"/>
      <c r="H624" s="26"/>
      <c r="I624" s="38"/>
      <c r="M624" s="31"/>
      <c r="N624" s="31"/>
      <c r="O624" s="31"/>
      <c r="P624" s="31"/>
      <c r="Q624" s="31"/>
      <c r="R624" s="31"/>
      <c r="T624" s="31"/>
      <c r="U624" s="31"/>
      <c r="V624" s="31"/>
      <c r="W624" s="31"/>
      <c r="X624" s="31"/>
      <c r="Y624" s="31"/>
      <c r="AA624" s="31"/>
      <c r="AB624" s="31"/>
      <c r="AC624" s="31"/>
      <c r="AD624" s="31"/>
      <c r="AE624" s="31"/>
      <c r="AF624" s="31"/>
      <c r="AG624" s="31"/>
    </row>
    <row r="625" spans="6:43" x14ac:dyDescent="0.3">
      <c r="F625" s="22"/>
      <c r="G625" s="22"/>
      <c r="H625" s="26"/>
      <c r="I625" s="38"/>
      <c r="M625" s="31"/>
      <c r="N625" s="31"/>
      <c r="O625" s="31"/>
      <c r="P625" s="31"/>
      <c r="Q625" s="31"/>
      <c r="R625" s="31"/>
      <c r="T625" s="31"/>
      <c r="U625" s="31"/>
      <c r="V625" s="31"/>
      <c r="W625" s="31"/>
      <c r="X625" s="31"/>
      <c r="Y625" s="31"/>
      <c r="AA625" s="31"/>
      <c r="AB625" s="31"/>
      <c r="AC625" s="31"/>
      <c r="AD625" s="31"/>
      <c r="AE625" s="31"/>
      <c r="AF625" s="31"/>
      <c r="AG625" s="31"/>
    </row>
    <row r="626" spans="6:43" x14ac:dyDescent="0.3">
      <c r="F626" s="22"/>
      <c r="G626" s="22"/>
      <c r="H626" s="26"/>
      <c r="I626" s="38"/>
      <c r="M626" s="31"/>
      <c r="N626" s="31"/>
      <c r="O626" s="31"/>
      <c r="P626" s="31"/>
      <c r="Q626" s="31"/>
      <c r="R626" s="31"/>
      <c r="T626" s="31"/>
      <c r="U626" s="31"/>
      <c r="V626" s="31"/>
      <c r="W626" s="31"/>
      <c r="X626" s="31"/>
      <c r="Y626" s="31"/>
      <c r="AA626" s="31"/>
      <c r="AB626" s="31"/>
      <c r="AC626" s="31"/>
      <c r="AD626" s="31"/>
      <c r="AE626" s="31"/>
      <c r="AF626" s="31"/>
      <c r="AG626" s="31"/>
    </row>
    <row r="628" spans="6:43" x14ac:dyDescent="0.3">
      <c r="G628" s="39"/>
      <c r="H628" s="39"/>
      <c r="I628" s="39"/>
      <c r="J628" s="39"/>
      <c r="K628" s="27" t="s">
        <v>97</v>
      </c>
      <c r="L628" s="39">
        <f>S628</f>
        <v>0.6</v>
      </c>
      <c r="M628" s="24" t="s">
        <v>7</v>
      </c>
      <c r="N628" s="24" t="s">
        <v>8</v>
      </c>
      <c r="O628" s="24" t="s">
        <v>9</v>
      </c>
      <c r="P628" s="24" t="s">
        <v>10</v>
      </c>
      <c r="Q628" s="24" t="s">
        <v>11</v>
      </c>
      <c r="R628" s="24" t="s">
        <v>12</v>
      </c>
      <c r="S628" s="30">
        <f>X292</f>
        <v>0.6</v>
      </c>
      <c r="T628" s="24" t="s">
        <v>7</v>
      </c>
      <c r="U628" s="24" t="s">
        <v>8</v>
      </c>
      <c r="V628" s="24" t="s">
        <v>9</v>
      </c>
      <c r="W628" s="24" t="s">
        <v>10</v>
      </c>
      <c r="X628" s="24" t="s">
        <v>11</v>
      </c>
      <c r="Y628" s="40" t="s">
        <v>12</v>
      </c>
      <c r="Z628" s="39">
        <f t="shared" ref="Z628:Z635" si="105">S628</f>
        <v>0.6</v>
      </c>
      <c r="AA628" s="24" t="s">
        <v>7</v>
      </c>
      <c r="AB628" s="24" t="s">
        <v>8</v>
      </c>
      <c r="AC628" s="24" t="s">
        <v>9</v>
      </c>
      <c r="AD628" s="24" t="s">
        <v>10</v>
      </c>
      <c r="AE628" s="24" t="s">
        <v>11</v>
      </c>
      <c r="AF628" s="40" t="s">
        <v>12</v>
      </c>
      <c r="AK628" s="39"/>
      <c r="AL628" s="39"/>
      <c r="AM628" s="39"/>
      <c r="AN628" s="39"/>
      <c r="AO628" s="39"/>
    </row>
    <row r="629" spans="6:43" x14ac:dyDescent="0.3">
      <c r="G629" s="31"/>
      <c r="H629" s="31"/>
      <c r="I629" s="31"/>
      <c r="J629" s="31"/>
      <c r="K629" s="31"/>
      <c r="L629" s="31" t="str">
        <f>S629</f>
        <v>ALL</v>
      </c>
      <c r="M629" s="31">
        <f>-1 *AVERAGE(M339:M626)</f>
        <v>-0.21892153120315344</v>
      </c>
      <c r="N629" s="31">
        <f t="shared" ref="N629:R629" si="106">-1 *AVERAGE(N339:N626)</f>
        <v>-0.22481712366926448</v>
      </c>
      <c r="O629" s="31">
        <f t="shared" si="106"/>
        <v>0.32275798851203896</v>
      </c>
      <c r="P629" s="31">
        <f t="shared" si="106"/>
        <v>-0.14685704263765958</v>
      </c>
      <c r="Q629" s="31">
        <f t="shared" si="106"/>
        <v>0.14998799358925965</v>
      </c>
      <c r="R629" s="31">
        <f t="shared" si="106"/>
        <v>-3.0652223977742539</v>
      </c>
      <c r="S629" s="31" t="s">
        <v>98</v>
      </c>
      <c r="T629" s="31">
        <f>-1 *AVERAGE(T339:T626)</f>
        <v>1.3431055665026633E-2</v>
      </c>
      <c r="U629" s="31">
        <f t="shared" ref="U629:Y629" si="107">-1 *AVERAGE(U339:U626)</f>
        <v>1.7181723501160543E-2</v>
      </c>
      <c r="V629" s="31">
        <f t="shared" si="107"/>
        <v>0.31972766731678481</v>
      </c>
      <c r="W629" s="31">
        <f t="shared" si="107"/>
        <v>-0.11359788970468816</v>
      </c>
      <c r="X629" s="31">
        <f t="shared" si="107"/>
        <v>-0.10302017327597157</v>
      </c>
      <c r="Y629" s="31">
        <f t="shared" si="107"/>
        <v>-1.1692403078297477</v>
      </c>
      <c r="Z629" s="31" t="str">
        <f t="shared" si="105"/>
        <v>ALL</v>
      </c>
      <c r="AA629" s="31">
        <f>-1 *AVERAGE(AA339:AA626)</f>
        <v>0.67575490737403587</v>
      </c>
      <c r="AB629" s="31">
        <f t="shared" ref="AB629:AF629" si="108">-1 *AVERAGE(AB339:AB626)</f>
        <v>0.67571695066417836</v>
      </c>
      <c r="AC629" s="31">
        <f t="shared" si="108"/>
        <v>0.74998264862756747</v>
      </c>
      <c r="AD629" s="31">
        <f t="shared" si="108"/>
        <v>0.58065381527064386</v>
      </c>
      <c r="AE629" s="31">
        <f t="shared" si="108"/>
        <v>0.62370021886473825</v>
      </c>
      <c r="AF629" s="31">
        <f t="shared" si="108"/>
        <v>8.5553074550101527E-2</v>
      </c>
      <c r="AK629" s="31"/>
      <c r="AL629" s="31"/>
      <c r="AM629" s="31"/>
      <c r="AN629" s="31"/>
      <c r="AO629" s="31"/>
    </row>
    <row r="630" spans="6:43" x14ac:dyDescent="0.3">
      <c r="G630" s="31"/>
      <c r="H630" s="31"/>
      <c r="I630" s="31"/>
      <c r="J630" s="31"/>
      <c r="K630" s="31"/>
      <c r="L630" s="31" t="str">
        <f>S630</f>
        <v>Gain &gt; 0.6</v>
      </c>
      <c r="M630" s="31">
        <f t="shared" ref="M630:R630" si="109">-1* AVERAGEIF($BB339:$BB626,"&gt;"&amp;$S628,M339:M626)</f>
        <v>0.37919027751856771</v>
      </c>
      <c r="N630" s="31">
        <f t="shared" si="109"/>
        <v>0.37491575284316486</v>
      </c>
      <c r="O630" s="31">
        <f t="shared" si="109"/>
        <v>0.88247305415642285</v>
      </c>
      <c r="P630" s="31">
        <f t="shared" si="109"/>
        <v>0.80587849140534806</v>
      </c>
      <c r="Q630" s="31">
        <f t="shared" si="109"/>
        <v>0.35424919954758682</v>
      </c>
      <c r="R630" s="31">
        <f t="shared" si="109"/>
        <v>0.7922038877073323</v>
      </c>
      <c r="S630" s="31" t="str">
        <f>"Gain &gt; "&amp;S628</f>
        <v>Gain &gt; 0.6</v>
      </c>
      <c r="T630" s="31">
        <f t="shared" ref="T630:Y630" si="110">-1* AVERAGEIF($BB339:$BB626,"&gt;"&amp;$S628,T339:T626)</f>
        <v>0.33270741507147317</v>
      </c>
      <c r="U630" s="31">
        <f t="shared" si="110"/>
        <v>0.33441187395130206</v>
      </c>
      <c r="V630" s="31">
        <f t="shared" si="110"/>
        <v>0.66473705992203858</v>
      </c>
      <c r="W630" s="31">
        <f t="shared" si="110"/>
        <v>0.65749992910772237</v>
      </c>
      <c r="X630" s="31">
        <f t="shared" si="110"/>
        <v>0.304309833032546</v>
      </c>
      <c r="Y630" s="31">
        <f t="shared" si="110"/>
        <v>0.58363782609124282</v>
      </c>
      <c r="Z630" s="31" t="str">
        <f t="shared" si="105"/>
        <v>Gain &gt; 0.6</v>
      </c>
      <c r="AA630" s="31">
        <f t="shared" ref="AA630:AF630" si="111">-1* AVERAGEIF($BB339:$BB626,"&gt;"&amp;$S628,AA339:AA626)</f>
        <v>0.7556708068661333</v>
      </c>
      <c r="AB630" s="31">
        <f t="shared" si="111"/>
        <v>0.75750966960428856</v>
      </c>
      <c r="AC630" s="31">
        <f t="shared" si="111"/>
        <v>0.86265395301474335</v>
      </c>
      <c r="AD630" s="31">
        <f t="shared" si="111"/>
        <v>0.85397265891461571</v>
      </c>
      <c r="AE630" s="31">
        <f t="shared" si="111"/>
        <v>0.76068571818636865</v>
      </c>
      <c r="AF630" s="31">
        <f t="shared" si="111"/>
        <v>0.8300631545623206</v>
      </c>
      <c r="AK630" s="31"/>
      <c r="AL630" s="31"/>
      <c r="AM630" s="31"/>
      <c r="AN630" s="31"/>
      <c r="AO630" s="31"/>
    </row>
    <row r="631" spans="6:43" x14ac:dyDescent="0.3">
      <c r="L631" s="31" t="str">
        <f>S631</f>
        <v xml:space="preserve">Gain &gt; 0 </v>
      </c>
      <c r="M631" s="31">
        <f>-1* AVERAGEIF($J339:$J626,"=1",M339:M626)</f>
        <v>-2.4684527538363324E-2</v>
      </c>
      <c r="N631" s="31">
        <f t="shared" ref="N631:R631" si="112">-1* AVERAGEIF($J339:$J626,"=1",N339:N626)</f>
        <v>-3.0100388541615189E-2</v>
      </c>
      <c r="O631" s="31">
        <f t="shared" si="112"/>
        <v>0.41147261409262076</v>
      </c>
      <c r="P631" s="31">
        <f t="shared" si="112"/>
        <v>0.15296797222120709</v>
      </c>
      <c r="Q631" s="31">
        <f t="shared" si="112"/>
        <v>0.18368569902289458</v>
      </c>
      <c r="R631" s="31">
        <f t="shared" si="112"/>
        <v>0.17019436142579544</v>
      </c>
      <c r="S631" s="31" t="s">
        <v>126</v>
      </c>
      <c r="T631" s="31">
        <f>-1* AVERAGEIF($J339:$J626,"=1",T339:T626)</f>
        <v>0.12487591594555571</v>
      </c>
      <c r="U631" s="31">
        <f t="shared" ref="U631:Y631" si="113">-1* AVERAGEIF($J339:$J626,"=1",U339:U626)</f>
        <v>0.12821158119257187</v>
      </c>
      <c r="V631" s="31">
        <f t="shared" si="113"/>
        <v>0.41908246535273458</v>
      </c>
      <c r="W631" s="31">
        <f t="shared" si="113"/>
        <v>9.5739255954089372E-2</v>
      </c>
      <c r="X631" s="31">
        <f t="shared" si="113"/>
        <v>-1.9943330233600211E-2</v>
      </c>
      <c r="Y631" s="31">
        <f t="shared" si="113"/>
        <v>0.22419040895093822</v>
      </c>
      <c r="Z631" s="31" t="str">
        <f t="shared" si="105"/>
        <v xml:space="preserve">Gain &gt; 0 </v>
      </c>
      <c r="AA631" s="31">
        <f>-1* AVERAGEIF($J339:$J626,"=1",AA339:AA626)</f>
        <v>0.70596740784886458</v>
      </c>
      <c r="AB631" s="31">
        <f t="shared" ref="AB631:AF631" si="114">-1* AVERAGEIF($J339:$J626,"=1",AB339:AB626)</f>
        <v>0.70601494526790443</v>
      </c>
      <c r="AC631" s="31">
        <f t="shared" si="114"/>
        <v>0.78948282750695864</v>
      </c>
      <c r="AD631" s="31">
        <f t="shared" si="114"/>
        <v>0.64009688230171591</v>
      </c>
      <c r="AE631" s="31">
        <f t="shared" si="114"/>
        <v>0.65791225229868466</v>
      </c>
      <c r="AF631" s="31">
        <f t="shared" si="114"/>
        <v>0.62712053770530596</v>
      </c>
      <c r="AK631" s="31"/>
      <c r="AL631" s="31"/>
      <c r="AM631" s="31"/>
      <c r="AN631" s="31"/>
      <c r="AO631" s="31"/>
      <c r="AQ631" s="33"/>
    </row>
    <row r="632" spans="6:43" x14ac:dyDescent="0.3">
      <c r="L632" s="31" t="str">
        <f t="shared" ref="L632:L635" si="115">S632</f>
        <v>Gain &lt;= 0</v>
      </c>
      <c r="M632" s="31">
        <f>-1* AVERAGEIF($J339:$J626,"=0",M339:M626)</f>
        <v>-0.38726026771263827</v>
      </c>
      <c r="N632" s="31">
        <f t="shared" ref="N632:R632" si="116">-1* AVERAGEIF($J339:$J626,"=0",N339:N626)</f>
        <v>-0.39357162744656071</v>
      </c>
      <c r="O632" s="31">
        <f t="shared" si="116"/>
        <v>0.24587197967553481</v>
      </c>
      <c r="P632" s="31">
        <f t="shared" si="116"/>
        <v>-0.40670538884867724</v>
      </c>
      <c r="Q632" s="31">
        <f t="shared" si="116"/>
        <v>0.12078331554677606</v>
      </c>
      <c r="R632" s="31">
        <f t="shared" si="116"/>
        <v>-5.8692502557476312</v>
      </c>
      <c r="S632" s="31" t="s">
        <v>127</v>
      </c>
      <c r="T632" s="31">
        <f>-1* AVERAGEIF($J339:$J626,"=0",T339:T626)</f>
        <v>-8.31544899114319E-2</v>
      </c>
      <c r="U632" s="31">
        <f t="shared" ref="U632:Y632" si="117">-1* AVERAGEIF($J339:$J626,"=0",U339:U626)</f>
        <v>-7.9044153164729264E-2</v>
      </c>
      <c r="V632" s="31">
        <f t="shared" si="117"/>
        <v>0.2336201756856284</v>
      </c>
      <c r="W632" s="31">
        <f t="shared" si="117"/>
        <v>-0.29502341594229536</v>
      </c>
      <c r="X632" s="31">
        <f t="shared" si="117"/>
        <v>-0.17502010391269349</v>
      </c>
      <c r="Y632" s="31">
        <f t="shared" si="117"/>
        <v>-2.3768802623730085</v>
      </c>
      <c r="Z632" s="31" t="str">
        <f t="shared" si="105"/>
        <v>Gain &lt;= 0</v>
      </c>
      <c r="AA632" s="31">
        <f>-1* AVERAGEIF($J339:$J626,"=0",AA339:AA626)</f>
        <v>0.64957074029585149</v>
      </c>
      <c r="AB632" s="31">
        <f t="shared" ref="AB632:AF632" si="118">-1* AVERAGEIF($J339:$J626,"=0",AB339:AB626)</f>
        <v>0.64945868867428269</v>
      </c>
      <c r="AC632" s="31">
        <f t="shared" si="118"/>
        <v>0.71574916026542879</v>
      </c>
      <c r="AD632" s="31">
        <f t="shared" si="118"/>
        <v>0.52913649051038147</v>
      </c>
      <c r="AE632" s="31">
        <f t="shared" si="118"/>
        <v>0.59404978988865109</v>
      </c>
      <c r="AF632" s="31">
        <f t="shared" si="118"/>
        <v>-0.38380539351774257</v>
      </c>
      <c r="AK632" s="31"/>
      <c r="AL632" s="31"/>
      <c r="AM632" s="31"/>
      <c r="AN632" s="31"/>
      <c r="AO632" s="31"/>
      <c r="AQ632" s="33"/>
    </row>
    <row r="633" spans="6:43" x14ac:dyDescent="0.3">
      <c r="G633" s="39"/>
      <c r="H633" s="39"/>
      <c r="I633" s="39"/>
      <c r="J633" s="39"/>
      <c r="K633" s="39"/>
      <c r="L633" s="31" t="str">
        <f t="shared" si="115"/>
        <v>Target; Gain &gt; 0.6</v>
      </c>
      <c r="M633" s="31">
        <f t="shared" ref="M633:R633" si="119">-1* AVERAGEIFS(M339:M626,$H339:$H626,"=1",$BB$339:$BB$626,"&gt;="&amp;$L$628)</f>
        <v>0.37919027751856771</v>
      </c>
      <c r="N633" s="31">
        <f t="shared" si="119"/>
        <v>0.37491575284316486</v>
      </c>
      <c r="O633" s="31">
        <f t="shared" si="119"/>
        <v>0.88247305415642285</v>
      </c>
      <c r="P633" s="31">
        <f t="shared" si="119"/>
        <v>0.80587849140534806</v>
      </c>
      <c r="Q633" s="31">
        <f t="shared" si="119"/>
        <v>0.35424919954758682</v>
      </c>
      <c r="R633" s="31">
        <f t="shared" si="119"/>
        <v>0.7922038877073323</v>
      </c>
      <c r="S633" s="31" t="str">
        <f>"Target; Gain &gt; "&amp;S628</f>
        <v>Target; Gain &gt; 0.6</v>
      </c>
      <c r="T633" s="31">
        <f t="shared" ref="T633:Y633" si="120">-1* AVERAGEIFS(T339:T626,$H339:$H626,"=1",$BB$339:$BB$626,"&gt;="&amp;$L$628)</f>
        <v>0.33270741507147317</v>
      </c>
      <c r="U633" s="31">
        <f t="shared" si="120"/>
        <v>0.33441187395130206</v>
      </c>
      <c r="V633" s="31">
        <f t="shared" si="120"/>
        <v>0.66473705992203858</v>
      </c>
      <c r="W633" s="31">
        <f t="shared" si="120"/>
        <v>0.65749992910772237</v>
      </c>
      <c r="X633" s="31">
        <f t="shared" si="120"/>
        <v>0.304309833032546</v>
      </c>
      <c r="Y633" s="31">
        <f t="shared" si="120"/>
        <v>0.58363782609124282</v>
      </c>
      <c r="Z633" s="31" t="str">
        <f t="shared" si="105"/>
        <v>Target; Gain &gt; 0.6</v>
      </c>
      <c r="AA633" s="31">
        <f t="shared" ref="AA633:AF633" si="121">-1* AVERAGEIFS(AA339:AA626,$H339:$H626,"=1",$BB$339:$BB$626,"&gt;="&amp;$L$628)</f>
        <v>0.7556708068661333</v>
      </c>
      <c r="AB633" s="31">
        <f t="shared" si="121"/>
        <v>0.75750966960428856</v>
      </c>
      <c r="AC633" s="31">
        <f t="shared" si="121"/>
        <v>0.86265395301474335</v>
      </c>
      <c r="AD633" s="31">
        <f t="shared" si="121"/>
        <v>0.85397265891461571</v>
      </c>
      <c r="AE633" s="31">
        <f t="shared" si="121"/>
        <v>0.76068571818636865</v>
      </c>
      <c r="AF633" s="31">
        <f t="shared" si="121"/>
        <v>0.8300631545623206</v>
      </c>
      <c r="AK633" s="31"/>
    </row>
    <row r="634" spans="6:43" x14ac:dyDescent="0.3">
      <c r="G634" s="39"/>
      <c r="H634" s="39"/>
      <c r="I634" s="39"/>
      <c r="J634" s="39"/>
      <c r="K634" s="39"/>
      <c r="L634" s="31" t="str">
        <f t="shared" si="115"/>
        <v>Target (or sym)</v>
      </c>
      <c r="M634" s="31">
        <f>-1* AVERAGEIFS(M339:M626,$H339:$H626,"=1")</f>
        <v>-0.22575087066887994</v>
      </c>
      <c r="N634" s="31">
        <f t="shared" ref="N634:R634" si="122">-1* AVERAGEIFS(N339:N626,$H339:$H626,"=1")</f>
        <v>-0.22887045202957448</v>
      </c>
      <c r="O634" s="31">
        <f t="shared" si="122"/>
        <v>0.44747211766231959</v>
      </c>
      <c r="P634" s="31">
        <f t="shared" si="122"/>
        <v>0.4105362199296273</v>
      </c>
      <c r="Q634" s="31">
        <f t="shared" si="122"/>
        <v>0.1708482837490318</v>
      </c>
      <c r="R634" s="31">
        <f t="shared" si="122"/>
        <v>-16.163770023104277</v>
      </c>
      <c r="S634" s="31" t="s">
        <v>128</v>
      </c>
      <c r="T634" s="31">
        <f>-1* AVERAGEIFS(T339:T626,$H339:$H626,"=1")</f>
        <v>-7.8264287816491532E-3</v>
      </c>
      <c r="U634" s="31">
        <f t="shared" ref="U634:Y634" si="123">-1* AVERAGEIFS(U339:U626,$H339:$H626,"=1")</f>
        <v>-3.037937707514371E-3</v>
      </c>
      <c r="V634" s="31">
        <f t="shared" si="123"/>
        <v>0.31784745631472416</v>
      </c>
      <c r="W634" s="31">
        <f t="shared" si="123"/>
        <v>0.10301441712754719</v>
      </c>
      <c r="X634" s="31">
        <f t="shared" si="123"/>
        <v>-7.438448435498915E-2</v>
      </c>
      <c r="Y634" s="31">
        <f t="shared" si="123"/>
        <v>-6.0371051681421619</v>
      </c>
      <c r="Z634" s="31" t="str">
        <f t="shared" si="105"/>
        <v>Target (or sym)</v>
      </c>
      <c r="AA634" s="31">
        <f>-1* AVERAGEIFS(AA339:AA626,$H339:$H626,"=1")</f>
        <v>0.65597088626857958</v>
      </c>
      <c r="AB634" s="31">
        <f t="shared" ref="AB634:AF634" si="124">-1* AVERAGEIFS(AB339:AB626,$H339:$H626,"=1")</f>
        <v>0.6575728490304823</v>
      </c>
      <c r="AC634" s="31">
        <f t="shared" si="124"/>
        <v>0.7408246562701426</v>
      </c>
      <c r="AD634" s="31">
        <f t="shared" si="124"/>
        <v>0.56955991079906565</v>
      </c>
      <c r="AE634" s="31">
        <f t="shared" si="124"/>
        <v>0.6378452806807744</v>
      </c>
      <c r="AF634" s="31">
        <f t="shared" si="124"/>
        <v>-1.5881687473005393</v>
      </c>
      <c r="AK634" s="31"/>
    </row>
    <row r="635" spans="6:43" x14ac:dyDescent="0.3">
      <c r="G635" s="39"/>
      <c r="H635" s="39"/>
      <c r="I635" s="39"/>
      <c r="J635" s="39"/>
      <c r="K635" s="39"/>
      <c r="L635" s="31" t="str">
        <f t="shared" si="115"/>
        <v>Target (or sym); Gain &gt; 0</v>
      </c>
      <c r="M635" s="31">
        <f>-1* AVERAGEIFS(M339:M626,$H339:$H626,"=1",$J339:$J626,"=1")</f>
        <v>0.31106598861984708</v>
      </c>
      <c r="N635" s="31">
        <f t="shared" ref="N635:R635" si="125">-1* AVERAGEIFS(N339:N626,$H339:$H626,"=1",$J339:$J626,"=1")</f>
        <v>0.30833723327462792</v>
      </c>
      <c r="O635" s="31">
        <f t="shared" si="125"/>
        <v>0.63015601330773452</v>
      </c>
      <c r="P635" s="31">
        <f t="shared" si="125"/>
        <v>0.6643729986096667</v>
      </c>
      <c r="Q635" s="31">
        <f t="shared" si="125"/>
        <v>0.20391125744937316</v>
      </c>
      <c r="R635" s="31">
        <f t="shared" si="125"/>
        <v>0.79841700315243969</v>
      </c>
      <c r="S635" s="31" t="s">
        <v>129</v>
      </c>
      <c r="T635" s="31">
        <f>-1* AVERAGEIFS(T339:T626,$H339:$H626,"=1",$J339:$J626,"=1")</f>
        <v>0.25012447900843515</v>
      </c>
      <c r="U635" s="31">
        <f t="shared" ref="U635:Y635" si="126">-1* AVERAGEIFS(U339:U626,$H339:$H626,"=1",$J339:$J626,"=1")</f>
        <v>0.25270939000657233</v>
      </c>
      <c r="V635" s="31">
        <f t="shared" si="126"/>
        <v>0.48575495559287435</v>
      </c>
      <c r="W635" s="31">
        <f t="shared" si="126"/>
        <v>0.27508497424204464</v>
      </c>
      <c r="X635" s="31">
        <f t="shared" si="126"/>
        <v>3.2298609110868751E-2</v>
      </c>
      <c r="Y635" s="31">
        <f t="shared" si="126"/>
        <v>0.6014315104753859</v>
      </c>
      <c r="Z635" s="31" t="str">
        <f t="shared" si="105"/>
        <v>Target (or sym); Gain &gt; 0</v>
      </c>
      <c r="AA635" s="31">
        <f>-1* AVERAGEIFS(AA339:AA626,$H339:$H626,"=1",$J339:$J626,"=1")</f>
        <v>0.70814790273022754</v>
      </c>
      <c r="AB635" s="31">
        <f t="shared" ref="AB635:AF635" si="127">-1* AVERAGEIFS(AB339:AB626,$H339:$H626,"=1",$J339:$J626,"=1")</f>
        <v>0.7090282395578118</v>
      </c>
      <c r="AC635" s="31">
        <f t="shared" si="127"/>
        <v>0.78635771965544621</v>
      </c>
      <c r="AD635" s="31">
        <f t="shared" si="127"/>
        <v>0.57662120614380974</v>
      </c>
      <c r="AE635" s="31">
        <f t="shared" si="127"/>
        <v>0.65805487681422958</v>
      </c>
      <c r="AF635" s="31">
        <f t="shared" si="127"/>
        <v>0.80469024704534287</v>
      </c>
      <c r="AK635" s="31"/>
    </row>
    <row r="636" spans="6:43" x14ac:dyDescent="0.3">
      <c r="G636" s="39"/>
      <c r="H636" s="39"/>
      <c r="I636" s="39"/>
      <c r="J636" s="39"/>
      <c r="K636" s="39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K636" s="31"/>
    </row>
    <row r="637" spans="6:43" x14ac:dyDescent="0.3">
      <c r="G637" s="39"/>
      <c r="H637" s="39"/>
      <c r="I637" s="39"/>
      <c r="J637" s="39"/>
      <c r="K637" s="27" t="s">
        <v>104</v>
      </c>
      <c r="L637" s="39">
        <f>S637</f>
        <v>0.6</v>
      </c>
      <c r="M637" s="24" t="s">
        <v>7</v>
      </c>
      <c r="N637" s="24" t="s">
        <v>8</v>
      </c>
      <c r="O637" s="24" t="s">
        <v>9</v>
      </c>
      <c r="P637" s="24" t="s">
        <v>10</v>
      </c>
      <c r="Q637" s="24" t="s">
        <v>11</v>
      </c>
      <c r="R637" s="24" t="s">
        <v>12</v>
      </c>
      <c r="S637" s="30">
        <f>X292</f>
        <v>0.6</v>
      </c>
      <c r="T637" s="24" t="s">
        <v>7</v>
      </c>
      <c r="U637" s="24" t="s">
        <v>8</v>
      </c>
      <c r="V637" s="24" t="s">
        <v>9</v>
      </c>
      <c r="W637" s="24" t="s">
        <v>10</v>
      </c>
      <c r="X637" s="24" t="s">
        <v>11</v>
      </c>
      <c r="Y637" s="40" t="s">
        <v>12</v>
      </c>
      <c r="Z637" s="39">
        <f t="shared" ref="Z637:Z644" si="128">S637</f>
        <v>0.6</v>
      </c>
      <c r="AA637" s="24" t="s">
        <v>7</v>
      </c>
      <c r="AB637" s="24" t="s">
        <v>8</v>
      </c>
      <c r="AC637" s="24" t="s">
        <v>9</v>
      </c>
      <c r="AD637" s="24" t="s">
        <v>10</v>
      </c>
      <c r="AE637" s="24" t="s">
        <v>11</v>
      </c>
      <c r="AF637" s="40" t="s">
        <v>12</v>
      </c>
      <c r="AK637" s="39"/>
      <c r="AL637" s="39"/>
      <c r="AM637" s="39"/>
      <c r="AN637" s="39"/>
      <c r="AO637" s="39"/>
    </row>
    <row r="638" spans="6:43" x14ac:dyDescent="0.3">
      <c r="G638" s="31"/>
      <c r="H638" s="31"/>
      <c r="I638" s="31"/>
      <c r="J638" s="31"/>
      <c r="K638" s="31"/>
      <c r="L638" s="31" t="str">
        <f>S638</f>
        <v>ALL</v>
      </c>
      <c r="M638" s="31">
        <f>-1 *MEDIAN(M339:M626)</f>
        <v>0.15360366511486301</v>
      </c>
      <c r="N638" s="31">
        <f t="shared" ref="N638:R638" si="129">-1 *MEDIAN(N339:N626)</f>
        <v>0.14731943654255597</v>
      </c>
      <c r="O638" s="31">
        <f t="shared" si="129"/>
        <v>0.55549345848080489</v>
      </c>
      <c r="P638" s="31">
        <f t="shared" si="129"/>
        <v>0.46031887288509321</v>
      </c>
      <c r="Q638" s="31">
        <f t="shared" si="129"/>
        <v>0.14170967394558842</v>
      </c>
      <c r="R638" s="31">
        <f t="shared" si="129"/>
        <v>0.58474206643055138</v>
      </c>
      <c r="S638" s="31" t="s">
        <v>98</v>
      </c>
      <c r="T638" s="31">
        <f>-1 *MEDIAN(T339:T626)</f>
        <v>0.19647904242970435</v>
      </c>
      <c r="U638" s="31">
        <f t="shared" ref="U638:Y638" si="130">-1 *MEDIAN(U339:U626)</f>
        <v>0.19965327580132136</v>
      </c>
      <c r="V638" s="31">
        <f t="shared" si="130"/>
        <v>0.42955884371701192</v>
      </c>
      <c r="W638" s="31">
        <f t="shared" si="130"/>
        <v>0.34486634618857293</v>
      </c>
      <c r="X638" s="31">
        <f t="shared" si="130"/>
        <v>-2.8620996571649057E-2</v>
      </c>
      <c r="Y638" s="31">
        <f t="shared" si="130"/>
        <v>0.41005632199547942</v>
      </c>
      <c r="Z638" s="31" t="str">
        <f t="shared" si="128"/>
        <v>ALL</v>
      </c>
      <c r="AA638" s="31">
        <f>-1 *MEDIAN(AA339:AA626)</f>
        <v>0.72535033924340275</v>
      </c>
      <c r="AB638" s="31">
        <f t="shared" ref="AB638:AF638" si="131">-1 *MEDIAN(AB339:AB626)</f>
        <v>0.72565907456880152</v>
      </c>
      <c r="AC638" s="31">
        <f t="shared" si="131"/>
        <v>0.78643163421215223</v>
      </c>
      <c r="AD638" s="31">
        <f t="shared" si="131"/>
        <v>0.76980504316621601</v>
      </c>
      <c r="AE638" s="31">
        <f t="shared" si="131"/>
        <v>0.61807598738596647</v>
      </c>
      <c r="AF638" s="31">
        <f t="shared" si="131"/>
        <v>0.7178335031051809</v>
      </c>
      <c r="AK638" s="31"/>
      <c r="AL638" s="31"/>
      <c r="AM638" s="31"/>
      <c r="AN638" s="31"/>
      <c r="AO638" s="31"/>
    </row>
    <row r="639" spans="6:43" x14ac:dyDescent="0.3">
      <c r="G639" s="31"/>
      <c r="H639" s="31"/>
      <c r="I639" s="31"/>
      <c r="J639" s="31"/>
      <c r="K639" s="31"/>
      <c r="L639" s="31" t="str">
        <f>S639</f>
        <v>Gain &gt; 0.6</v>
      </c>
      <c r="M639" s="31" cm="1">
        <f t="array" ref="M639">-1* MEDIAN(_xlfn._xlws.FILTER(M339:M626, $BB339:$BB626 &gt; $S628))</f>
        <v>0.37919027751856771</v>
      </c>
      <c r="N639" s="31" cm="1">
        <f t="array" ref="N639">-1* MEDIAN(_xlfn._xlws.FILTER(N339:N626, $BB339:$BB626 &gt; $S628))</f>
        <v>0.37491575284316486</v>
      </c>
      <c r="O639" s="31" cm="1">
        <f t="array" ref="O639">-1* MEDIAN(_xlfn._xlws.FILTER(O339:O626, $BB339:$BB626 &gt; $S628))</f>
        <v>0.88247305415642285</v>
      </c>
      <c r="P639" s="31" cm="1">
        <f t="array" ref="P639">-1* MEDIAN(_xlfn._xlws.FILTER(P339:P626, $BB339:$BB626 &gt; $S628))</f>
        <v>0.80587849140534806</v>
      </c>
      <c r="Q639" s="31" cm="1">
        <f t="array" ref="Q639">-1* MEDIAN(_xlfn._xlws.FILTER(Q339:Q626, $BB339:$BB626 &gt; $S628))</f>
        <v>0.35424919954758682</v>
      </c>
      <c r="R639" s="31" cm="1">
        <f t="array" ref="R639">-1* MEDIAN(_xlfn._xlws.FILTER(R339:R626, $BB339:$BB626 &gt; $S628))</f>
        <v>0.7922038877073323</v>
      </c>
      <c r="S639" s="31" t="str">
        <f>"Gain &gt; "&amp;S637</f>
        <v>Gain &gt; 0.6</v>
      </c>
      <c r="T639" s="31" cm="1">
        <f t="array" ref="T639">-1* MEDIAN(_xlfn._xlws.FILTER(T339:T626, $BB339:$BB626 &gt; $S628))</f>
        <v>0.33270741507147317</v>
      </c>
      <c r="U639" s="31" cm="1">
        <f t="array" ref="U639">-1* MEDIAN(_xlfn._xlws.FILTER(U339:U626, $BB339:$BB626 &gt; $S628))</f>
        <v>0.33441187395130206</v>
      </c>
      <c r="V639" s="31" cm="1">
        <f t="array" ref="V639">-1* MEDIAN(_xlfn._xlws.FILTER(V339:V626, $BB339:$BB626 &gt; $S628))</f>
        <v>0.66473705992203858</v>
      </c>
      <c r="W639" s="31" cm="1">
        <f t="array" ref="W639">-1* MEDIAN(_xlfn._xlws.FILTER(W339:W626, $BB339:$BB626 &gt; $S628))</f>
        <v>0.65749992910772237</v>
      </c>
      <c r="X639" s="31" cm="1">
        <f t="array" ref="X639">-1* MEDIAN(_xlfn._xlws.FILTER(X339:X626, $BB339:$BB626 &gt; $S628))</f>
        <v>0.304309833032546</v>
      </c>
      <c r="Y639" s="31" cm="1">
        <f t="array" ref="Y639">-1* MEDIAN(_xlfn._xlws.FILTER(Y339:Y626, $BB339:$BB626 &gt; $S628))</f>
        <v>0.58363782609124282</v>
      </c>
      <c r="Z639" s="31" t="str">
        <f t="shared" si="128"/>
        <v>Gain &gt; 0.6</v>
      </c>
      <c r="AA639" s="31" cm="1">
        <f t="array" ref="AA639">-1* MEDIAN(_xlfn._xlws.FILTER(AA339:AA626, $BB339:$BB626 &gt; $S628))</f>
        <v>0.7556708068661333</v>
      </c>
      <c r="AB639" s="31" cm="1">
        <f t="array" ref="AB639">-1* MEDIAN(_xlfn._xlws.FILTER(AB339:AB626, $BB339:$BB626 &gt; $S628))</f>
        <v>0.75750966960428856</v>
      </c>
      <c r="AC639" s="31" cm="1">
        <f t="array" ref="AC639">-1* MEDIAN(_xlfn._xlws.FILTER(AC339:AC626, $BB339:$BB626 &gt; $S628))</f>
        <v>0.86265395301474335</v>
      </c>
      <c r="AD639" s="31" cm="1">
        <f t="array" ref="AD639">-1* MEDIAN(_xlfn._xlws.FILTER(AD339:AD626, $BB339:$BB626 &gt; $S628))</f>
        <v>0.85397265891461571</v>
      </c>
      <c r="AE639" s="31" cm="1">
        <f t="array" ref="AE639">-1* MEDIAN(_xlfn._xlws.FILTER(AE339:AE626, $BB339:$BB626 &gt; $S628))</f>
        <v>0.76068571818636865</v>
      </c>
      <c r="AF639" s="31" cm="1">
        <f t="array" ref="AF639">-1* MEDIAN(_xlfn._xlws.FILTER(AF339:AF626, $BB339:$BB626 &gt; $S628))</f>
        <v>0.8300631545623206</v>
      </c>
      <c r="AK639" s="31"/>
      <c r="AL639" s="31"/>
      <c r="AM639" s="31"/>
      <c r="AN639" s="31"/>
      <c r="AO639" s="31"/>
    </row>
    <row r="640" spans="6:43" x14ac:dyDescent="0.3">
      <c r="L640" s="31" t="str">
        <f>S640</f>
        <v xml:space="preserve">Gain &gt; 0 </v>
      </c>
      <c r="M640" s="31" cm="1">
        <f t="array" ref="M640">-1* MEDIAN(_xlfn._xlws.FILTER(M339:M626, $J339:$J626 = 1))</f>
        <v>0.21414103046798566</v>
      </c>
      <c r="N640" s="31" cm="1">
        <f t="array" ref="N640">-1* MEDIAN(_xlfn._xlws.FILTER(N339:N626, $J339:$J626 = 1))</f>
        <v>0.21008943354460827</v>
      </c>
      <c r="O640" s="31" cm="1">
        <f t="array" ref="O640">-1* MEDIAN(_xlfn._xlws.FILTER(O339:O626, $J339:$J626 = 1))</f>
        <v>0.66757424516103603</v>
      </c>
      <c r="P640" s="31" cm="1">
        <f t="array" ref="P640">-1* MEDIAN(_xlfn._xlws.FILTER(P339:P626, $J339:$J626 = 1))</f>
        <v>0.6104129518559005</v>
      </c>
      <c r="Q640" s="31" cm="1">
        <f t="array" ref="Q640">-1* MEDIAN(_xlfn._xlws.FILTER(Q339:Q626, $J339:$J626 = 1))</f>
        <v>0.20303437794612525</v>
      </c>
      <c r="R640" s="31" cm="1">
        <f t="array" ref="R640">-1* MEDIAN(_xlfn._xlws.FILTER(R339:R626, $J339:$J626 = 1))</f>
        <v>0.7019425118884336</v>
      </c>
      <c r="S640" s="31" t="s">
        <v>126</v>
      </c>
      <c r="T640" s="31" cm="1">
        <f t="array" ref="T640">-1* MEDIAN(_xlfn._xlws.FILTER(T339:T626, $J339:$J626 = 1))</f>
        <v>0.21626071192475715</v>
      </c>
      <c r="U640" s="31" cm="1">
        <f t="array" ref="U640">-1* MEDIAN(_xlfn._xlws.FILTER(U339:U626, $J339:$J626 = 1))</f>
        <v>0.22087239674513065</v>
      </c>
      <c r="V640" s="31" cm="1">
        <f t="array" ref="V640">-1* MEDIAN(_xlfn._xlws.FILTER(V339:V626, $J339:$J626 = 1))</f>
        <v>0.55459945144647382</v>
      </c>
      <c r="W640" s="31" cm="1">
        <f t="array" ref="W640">-1* MEDIAN(_xlfn._xlws.FILTER(W339:W626, $J339:$J626 = 1))</f>
        <v>0.48903343050194137</v>
      </c>
      <c r="X640" s="31" cm="1">
        <f t="array" ref="X640">-1* MEDIAN(_xlfn._xlws.FILTER(X339:X626, $J339:$J626 = 1))</f>
        <v>-6.330354304818174E-3</v>
      </c>
      <c r="Y640" s="31" cm="1">
        <f t="array" ref="Y640">-1* MEDIAN(_xlfn._xlws.FILTER(Y339:Y626, $J339:$J626 = 1))</f>
        <v>0.50338819258084189</v>
      </c>
      <c r="Z640" s="31" t="str">
        <f t="shared" si="128"/>
        <v xml:space="preserve">Gain &gt; 0 </v>
      </c>
      <c r="AA640" s="31" cm="1">
        <f t="array" ref="AA640">-1* MEDIAN(_xlfn._xlws.FILTER(AA339:AA626, $J339:$J626 = 1))</f>
        <v>0.7479234133883006</v>
      </c>
      <c r="AB640" s="31" cm="1">
        <f t="array" ref="AB640">-1* MEDIAN(_xlfn._xlws.FILTER(AB339:AB626, $J339:$J626 = 1))</f>
        <v>0.74764618901664681</v>
      </c>
      <c r="AC640" s="31" cm="1">
        <f t="array" ref="AC640">-1* MEDIAN(_xlfn._xlws.FILTER(AC339:AC626, $J339:$J626 = 1))</f>
        <v>0.8494605452827193</v>
      </c>
      <c r="AD640" s="31" cm="1">
        <f t="array" ref="AD640">-1* MEDIAN(_xlfn._xlws.FILTER(AD339:AD626, $J339:$J626 = 1))</f>
        <v>0.82100660837469608</v>
      </c>
      <c r="AE640" s="31" cm="1">
        <f t="array" ref="AE640">-1* MEDIAN(_xlfn._xlws.FILTER(AE339:AE626, $J339:$J626 = 1))</f>
        <v>0.65402729734620402</v>
      </c>
      <c r="AF640" s="31" cm="1">
        <f t="array" ref="AF640">-1* MEDIAN(_xlfn._xlws.FILTER(AF339:AF626, $J339:$J626 = 1))</f>
        <v>0.75487536499436358</v>
      </c>
      <c r="AK640" s="31"/>
      <c r="AL640" s="31"/>
      <c r="AM640" s="31"/>
      <c r="AN640" s="31"/>
      <c r="AO640" s="31"/>
      <c r="AQ640" s="33"/>
    </row>
    <row r="641" spans="1:52" x14ac:dyDescent="0.3">
      <c r="L641" s="31" t="str">
        <f t="shared" ref="L641:L644" si="132">S641</f>
        <v>Gain &lt;= 0</v>
      </c>
      <c r="M641" s="31" cm="1">
        <f t="array" ref="M641">-1* MEDIAN(_xlfn._xlws.FILTER(M339:M626, $J339:$J626 = 0))</f>
        <v>-4.5782991858251042E-2</v>
      </c>
      <c r="N641" s="31" cm="1">
        <f t="array" ref="N641">-1* MEDIAN(_xlfn._xlws.FILTER(N339:N626, $J339:$J626 = 0))</f>
        <v>-4.6826884191648911E-2</v>
      </c>
      <c r="O641" s="31" cm="1">
        <f t="array" ref="O641">-1* MEDIAN(_xlfn._xlws.FILTER(O339:O626, $J339:$J626 = 0))</f>
        <v>0.40860660256361442</v>
      </c>
      <c r="P641" s="31" cm="1">
        <f t="array" ref="P641">-1* MEDIAN(_xlfn._xlws.FILTER(P339:P626, $J339:$J626 = 0))</f>
        <v>7.1903087995098827E-2</v>
      </c>
      <c r="Q641" s="31" cm="1">
        <f t="array" ref="Q641">-1* MEDIAN(_xlfn._xlws.FILTER(Q339:Q626, $J339:$J626 = 0))</f>
        <v>7.5307247548791659E-2</v>
      </c>
      <c r="R641" s="31" cm="1">
        <f t="array" ref="R641">-1* MEDIAN(_xlfn._xlws.FILTER(R339:R626, $J339:$J626 = 0))</f>
        <v>0.37985109168392117</v>
      </c>
      <c r="S641" s="31" t="s">
        <v>127</v>
      </c>
      <c r="T641" s="31" cm="1">
        <f t="array" ref="T641">-1* MEDIAN(_xlfn._xlws.FILTER(T339:T626, $J339:$J626 = 0))</f>
        <v>9.929864058097615E-2</v>
      </c>
      <c r="U641" s="31" cm="1">
        <f t="array" ref="U641">-1* MEDIAN(_xlfn._xlws.FILTER(U339:U626, $J339:$J626 = 0))</f>
        <v>9.6141814840525794E-2</v>
      </c>
      <c r="V641" s="31" cm="1">
        <f t="array" ref="V641">-1* MEDIAN(_xlfn._xlws.FILTER(V339:V626, $J339:$J626 = 0))</f>
        <v>0.34406662847298247</v>
      </c>
      <c r="W641" s="31" cm="1">
        <f t="array" ref="W641">-1* MEDIAN(_xlfn._xlws.FILTER(W339:W626, $J339:$J626 = 0))</f>
        <v>0.10099793157695713</v>
      </c>
      <c r="X641" s="31" cm="1">
        <f t="array" ref="X641">-1* MEDIAN(_xlfn._xlws.FILTER(X339:X626, $J339:$J626 = 0))</f>
        <v>-0.26448514603363976</v>
      </c>
      <c r="Y641" s="31" cm="1">
        <f t="array" ref="Y641">-1* MEDIAN(_xlfn._xlws.FILTER(Y339:Y626, $J339:$J626 = 0))</f>
        <v>0.17751953384627153</v>
      </c>
      <c r="Z641" s="31" t="str">
        <f t="shared" si="128"/>
        <v>Gain &lt;= 0</v>
      </c>
      <c r="AA641" s="31" cm="1">
        <f t="array" ref="AA641">-1* MEDIAN(_xlfn._xlws.FILTER(AA339:AA626, $J339:$J626 = 0))</f>
        <v>0.69370016048581773</v>
      </c>
      <c r="AB641" s="31" cm="1">
        <f t="array" ref="AB641">-1* MEDIAN(_xlfn._xlws.FILTER(AB339:AB626, $J339:$J626 = 0))</f>
        <v>0.69427107354638484</v>
      </c>
      <c r="AC641" s="31" cm="1">
        <f t="array" ref="AC641">-1* MEDIAN(_xlfn._xlws.FILTER(AC339:AC626, $J339:$J626 = 0))</f>
        <v>0.75237722026438192</v>
      </c>
      <c r="AD641" s="31" cm="1">
        <f t="array" ref="AD641">-1* MEDIAN(_xlfn._xlws.FILTER(AD339:AD626, $J339:$J626 = 0))</f>
        <v>0.69459213879734027</v>
      </c>
      <c r="AE641" s="31" cm="1">
        <f t="array" ref="AE641">-1* MEDIAN(_xlfn._xlws.FILTER(AE339:AE626, $J339:$J626 = 0))</f>
        <v>0.5733451431642006</v>
      </c>
      <c r="AF641" s="31" cm="1">
        <f t="array" ref="AF641">-1* MEDIAN(_xlfn._xlws.FILTER(AF339:AF626, $J339:$J626 = 0))</f>
        <v>0.59530430422747294</v>
      </c>
      <c r="AK641" s="31"/>
      <c r="AL641" s="31"/>
      <c r="AM641" s="31"/>
      <c r="AN641" s="31"/>
      <c r="AO641" s="31"/>
      <c r="AQ641" s="33"/>
    </row>
    <row r="642" spans="1:52" x14ac:dyDescent="0.3">
      <c r="G642" s="39"/>
      <c r="H642" s="39"/>
      <c r="I642" s="39"/>
      <c r="J642" s="39"/>
      <c r="K642" s="39"/>
      <c r="L642" s="31" t="str">
        <f t="shared" si="132"/>
        <v>Target; Gain &gt; 0.6</v>
      </c>
      <c r="M642" s="31" cm="1">
        <f t="array" ref="M642">-1* MEDIAN(_xlfn._xlws.FILTER(M339:M626, ($H$339:$H$626=1)*($BB$339:$BB$626&gt;=$L$628)))</f>
        <v>0.37919027751856771</v>
      </c>
      <c r="N642" s="31" cm="1">
        <f t="array" ref="N642">-1* MEDIAN(_xlfn._xlws.FILTER(N339:N626, ($H$339:$H$626=1)*($BB$339:$BB$626&gt;=$L$628)))</f>
        <v>0.37491575284316486</v>
      </c>
      <c r="O642" s="31" cm="1">
        <f t="array" ref="O642">-1* MEDIAN(_xlfn._xlws.FILTER(O339:O626, ($H$339:$H$626=1)*($BB$339:$BB$626&gt;=$L$628)))</f>
        <v>0.88247305415642285</v>
      </c>
      <c r="P642" s="31" cm="1">
        <f t="array" ref="P642">-1* MEDIAN(_xlfn._xlws.FILTER(P339:P626, ($H$339:$H$626=1)*($BB$339:$BB$626&gt;=$L$628)))</f>
        <v>0.80587849140534806</v>
      </c>
      <c r="Q642" s="31" cm="1">
        <f t="array" ref="Q642">-1* MEDIAN(_xlfn._xlws.FILTER(Q339:Q626, ($H$339:$H$626=1)*($BB$339:$BB$626&gt;=$L$628)))</f>
        <v>0.35424919954758682</v>
      </c>
      <c r="R642" s="31" cm="1">
        <f t="array" ref="R642">-1* MEDIAN(_xlfn._xlws.FILTER(R339:R626, ($H$339:$H$626=1)*($BB$339:$BB$626&gt;=$L$628)))</f>
        <v>0.7922038877073323</v>
      </c>
      <c r="S642" s="31" t="str">
        <f>"Target; Gain &gt; "&amp;S637</f>
        <v>Target; Gain &gt; 0.6</v>
      </c>
      <c r="T642" s="31" cm="1">
        <f t="array" ref="T642">-1* MEDIAN(_xlfn._xlws.FILTER(T339:T626, ($H$339:$H$626=1)*($BB$339:$BB$626&gt;=$L$628)))</f>
        <v>0.33270741507147317</v>
      </c>
      <c r="U642" s="31" cm="1">
        <f t="array" ref="U642">-1* MEDIAN(_xlfn._xlws.FILTER(U339:U626, ($H$339:$H$626=1)*($BB$339:$BB$626&gt;=$L$628)))</f>
        <v>0.33441187395130206</v>
      </c>
      <c r="V642" s="31" cm="1">
        <f t="array" ref="V642">-1* MEDIAN(_xlfn._xlws.FILTER(V339:V626, ($H$339:$H$626=1)*($BB$339:$BB$626&gt;=$L$628)))</f>
        <v>0.66473705992203858</v>
      </c>
      <c r="W642" s="31" cm="1">
        <f t="array" ref="W642">-1* MEDIAN(_xlfn._xlws.FILTER(W339:W626, ($H$339:$H$626=1)*($BB$339:$BB$626&gt;=$L$628)))</f>
        <v>0.65749992910772237</v>
      </c>
      <c r="X642" s="31" cm="1">
        <f t="array" ref="X642">-1* MEDIAN(_xlfn._xlws.FILTER(X339:X626, ($H$339:$H$626=1)*($BB$339:$BB$626&gt;=$L$628)))</f>
        <v>0.304309833032546</v>
      </c>
      <c r="Y642" s="31" cm="1">
        <f t="array" ref="Y642">-1* MEDIAN(_xlfn._xlws.FILTER(Y339:Y626, ($H$339:$H$626=1)*($BB$339:$BB$626&gt;=$L$628)))</f>
        <v>0.58363782609124282</v>
      </c>
      <c r="Z642" s="31" t="str">
        <f t="shared" si="128"/>
        <v>Target; Gain &gt; 0.6</v>
      </c>
      <c r="AA642" s="31" cm="1">
        <f t="array" ref="AA642">-1* MEDIAN(_xlfn._xlws.FILTER(AA339:AA626, ($H$339:$H$626=1)*($BB$339:$BB$626&gt;=$L$628)))</f>
        <v>0.7556708068661333</v>
      </c>
      <c r="AB642" s="31" cm="1">
        <f t="array" ref="AB642">-1* MEDIAN(_xlfn._xlws.FILTER(AB339:AB626, ($H$339:$H$626=1)*($BB$339:$BB$626&gt;=$L$628)))</f>
        <v>0.75750966960428856</v>
      </c>
      <c r="AC642" s="31" cm="1">
        <f t="array" ref="AC642">-1* MEDIAN(_xlfn._xlws.FILTER(AC339:AC626, ($H$339:$H$626=1)*($BB$339:$BB$626&gt;=$L$628)))</f>
        <v>0.86265395301474335</v>
      </c>
      <c r="AD642" s="31" cm="1">
        <f t="array" ref="AD642">-1* MEDIAN(_xlfn._xlws.FILTER(AD339:AD626, ($H$339:$H$626=1)*($BB$339:$BB$626&gt;=$L$628)))</f>
        <v>0.85397265891461571</v>
      </c>
      <c r="AE642" s="31" cm="1">
        <f t="array" ref="AE642">-1* MEDIAN(_xlfn._xlws.FILTER(AE339:AE626, ($H$339:$H$626=1)*($BB$339:$BB$626&gt;=$L$628)))</f>
        <v>0.76068571818636865</v>
      </c>
      <c r="AF642" s="31" cm="1">
        <f t="array" ref="AF642">-1* MEDIAN(_xlfn._xlws.FILTER(AF339:AF626, ($H$339:$H$626=1)*($BB$339:$BB$626&gt;=$L$628)))</f>
        <v>0.8300631545623206</v>
      </c>
      <c r="AK642" s="31"/>
    </row>
    <row r="643" spans="1:52" x14ac:dyDescent="0.3">
      <c r="G643" s="39"/>
      <c r="H643" s="39"/>
      <c r="I643" s="39"/>
      <c r="J643" s="39"/>
      <c r="K643" s="39"/>
      <c r="L643" s="31" t="str">
        <f t="shared" si="132"/>
        <v>Target (or sym)</v>
      </c>
      <c r="M643" s="31" cm="1">
        <f t="array" ref="M643">-1* MEDIAN(_xlfn._xlws.FILTER(M339:M626, $H$339:$H$626=1))</f>
        <v>0.28800154934394862</v>
      </c>
      <c r="N643" s="31" cm="1">
        <f t="array" ref="N643">-1* MEDIAN(_xlfn._xlws.FILTER(N339:N626, $H$339:$H$626=1))</f>
        <v>0.28700881023664176</v>
      </c>
      <c r="O643" s="31" cm="1">
        <f t="array" ref="O643">-1* MEDIAN(_xlfn._xlws.FILTER(O339:O626, $H$339:$H$626=1))</f>
        <v>0.63655952925007164</v>
      </c>
      <c r="P643" s="31" cm="1">
        <f t="array" ref="P643">-1* MEDIAN(_xlfn._xlws.FILTER(P339:P626, $H$339:$H$626=1))</f>
        <v>0.76372046307451547</v>
      </c>
      <c r="Q643" s="31" cm="1">
        <f t="array" ref="Q643">-1* MEDIAN(_xlfn._xlws.FILTER(Q339:Q626, $H$339:$H$626=1))</f>
        <v>0.11435627616512779</v>
      </c>
      <c r="R643" s="31" cm="1">
        <f t="array" ref="R643">-1* MEDIAN(_xlfn._xlws.FILTER(R339:R626, $H$339:$H$626=1))</f>
        <v>0.75655483607322083</v>
      </c>
      <c r="S643" s="31" t="s">
        <v>128</v>
      </c>
      <c r="T643" s="31" cm="1">
        <f t="array" ref="T643">-1* MEDIAN(IF($H$339:$H$626=1, T339:T626))</f>
        <v>0.24971027956987296</v>
      </c>
      <c r="U643" s="31" cm="1">
        <f t="array" ref="U643">-1* MEDIAN(IF($H$339:$H$626=1, U339:U626))</f>
        <v>0.25115949243901786</v>
      </c>
      <c r="V643" s="31" cm="1">
        <f t="array" ref="V643">-1* MEDIAN(IF($H$339:$H$626=1, V339:V626))</f>
        <v>0.45723883207660948</v>
      </c>
      <c r="W643" s="31" cm="1">
        <f t="array" ref="W643">-1* MEDIAN(IF($H$339:$H$626=1, W339:W626))</f>
        <v>0.49223486076492784</v>
      </c>
      <c r="X643" s="31" cm="1">
        <f t="array" ref="X643">-1* MEDIAN(IF($H$339:$H$626=1, X339:X626))</f>
        <v>-7.7829014099163207E-2</v>
      </c>
      <c r="Y643" s="31" cm="1">
        <f t="array" ref="Y643">-1* MEDIAN(IF($H$339:$H$626=1, Y339:Y626))</f>
        <v>0.56766097498448687</v>
      </c>
      <c r="Z643" s="31" t="str">
        <f t="shared" si="128"/>
        <v>Target (or sym)</v>
      </c>
      <c r="AA643" s="31" cm="1">
        <f t="array" ref="AA643">-1* MEDIAN(IF($H$339:$H$626=1, AA339:AA626))</f>
        <v>0.74086308357433939</v>
      </c>
      <c r="AB643" s="31" cm="1">
        <f t="array" ref="AB643">-1* MEDIAN(IF($H$339:$H$626=1, AB339:AB626))</f>
        <v>0.73987471465970711</v>
      </c>
      <c r="AC643" s="31" cm="1">
        <f t="array" ref="AC643">-1* MEDIAN(IF($H$339:$H$626=1, AC339:AC626))</f>
        <v>0.77738070330857245</v>
      </c>
      <c r="AD643" s="31" cm="1">
        <f t="array" ref="AD643">-1* MEDIAN(IF($H$339:$H$626=1, AD339:AD626))</f>
        <v>0.76108378785044872</v>
      </c>
      <c r="AE643" s="31" cm="1">
        <f t="array" ref="AE643">-1* MEDIAN(IF($H$339:$H$626=1, AE339:AE626))</f>
        <v>0.62256744858941426</v>
      </c>
      <c r="AF643" s="31" cm="1">
        <f t="array" ref="AF643">-1* MEDIAN(IF($H$339:$H$626=1, AF339:AF626))</f>
        <v>0.8300631545623206</v>
      </c>
      <c r="AK643" s="31"/>
    </row>
    <row r="644" spans="1:52" x14ac:dyDescent="0.3">
      <c r="G644" s="39"/>
      <c r="H644" s="39"/>
      <c r="I644" s="39"/>
      <c r="J644" s="39"/>
      <c r="K644" s="39"/>
      <c r="L644" s="31" t="str">
        <f t="shared" si="132"/>
        <v>Target (or sym); Gain &gt; 0</v>
      </c>
      <c r="M644" s="31" cm="1">
        <f t="array" ref="M644">-1* MEDIAN(_xlfn._xlws.FILTER(M339:M626, ($H$339:$H$626=1)*($J$339:$J$626=1)))</f>
        <v>0.32866529125359334</v>
      </c>
      <c r="N644" s="31" cm="1">
        <f t="array" ref="N644">-1* MEDIAN(_xlfn._xlws.FILTER(N339:N626, ($H$339:$H$626=1)*($J$339:$J$626=1)))</f>
        <v>0.32475739317135416</v>
      </c>
      <c r="O644" s="31" cm="1">
        <f t="array" ref="O644">-1* MEDIAN(_xlfn._xlws.FILTER(O339:O626, ($H$339:$H$626=1)*($J$339:$J$626=1)))</f>
        <v>0.73114688725912957</v>
      </c>
      <c r="P644" s="31" cm="1">
        <f t="array" ref="P644">-1* MEDIAN(_xlfn._xlws.FILTER(P339:P626, ($H$339:$H$626=1)*($J$339:$J$626=1)))</f>
        <v>0.77245306013396386</v>
      </c>
      <c r="Q644" s="31" cm="1">
        <f t="array" ref="Q644">-1* MEDIAN(_xlfn._xlws.FILTER(Q339:Q626, ($H$339:$H$626=1)*($J$339:$J$626=1)))</f>
        <v>0.17960713439687548</v>
      </c>
      <c r="R644" s="31" cm="1">
        <f t="array" ref="R644">-1* MEDIAN(_xlfn._xlws.FILTER(R339:R626, ($H$339:$H$626=1)*($J$339:$J$626=1)))</f>
        <v>0.77857483508056591</v>
      </c>
      <c r="S644" s="31" t="s">
        <v>129</v>
      </c>
      <c r="T644" s="31" cm="1">
        <f t="array" ref="T644">-1* MEDIAN(_xlfn._xlws.FILTER(T339:T626, ($H$339:$H$626=1)*($J$339:$J$626=1)))</f>
        <v>0.31150665723607851</v>
      </c>
      <c r="U644" s="31" cm="1">
        <f t="array" ref="U644">-1* MEDIAN(_xlfn._xlws.FILTER(U339:U626, ($H$339:$H$626=1)*($J$339:$J$626=1)))</f>
        <v>0.31528620715884914</v>
      </c>
      <c r="V644" s="31" cm="1">
        <f t="array" ref="V644">-1* MEDIAN(_xlfn._xlws.FILTER(V339:V626, ($H$339:$H$626=1)*($J$339:$J$626=1)))</f>
        <v>0.55877849572544924</v>
      </c>
      <c r="W644" s="31" cm="1">
        <f t="array" ref="W644">-1* MEDIAN(_xlfn._xlws.FILTER(W339:W626, ($H$339:$H$626=1)*($J$339:$J$626=1)))</f>
        <v>0.62386629975737429</v>
      </c>
      <c r="X644" s="31" cm="1">
        <f t="array" ref="X644">-1* MEDIAN(_xlfn._xlws.FILTER(X339:X626, ($H$339:$H$626=1)*($J$339:$J$626=1)))</f>
        <v>3.3298634106747757E-2</v>
      </c>
      <c r="Y644" s="31" cm="1">
        <f t="array" ref="Y644">-1* MEDIAN(_xlfn._xlws.FILTER(Y339:Y626, ($H$339:$H$626=1)*($J$339:$J$626=1)))</f>
        <v>0.60129309075619153</v>
      </c>
      <c r="Z644" s="31" t="str">
        <f t="shared" si="128"/>
        <v>Target (or sym); Gain &gt; 0</v>
      </c>
      <c r="AA644" s="31" cm="1">
        <f t="array" ref="AA644">-1* MEDIAN(_xlfn._xlws.FILTER(AA339:AA626, ($H$339:$H$626=1)*($J$339:$J$626=1)))</f>
        <v>0.7556708068661333</v>
      </c>
      <c r="AB644" s="31" cm="1">
        <f t="array" ref="AB644">-1* MEDIAN(_xlfn._xlws.FILTER(AB339:AB626, ($H$339:$H$626=1)*($J$339:$J$626=1)))</f>
        <v>0.75750966960428856</v>
      </c>
      <c r="AC644" s="31" cm="1">
        <f t="array" ref="AC644">-1* MEDIAN(_xlfn._xlws.FILTER(AC339:AC626, ($H$339:$H$626=1)*($J$339:$J$626=1)))</f>
        <v>0.84273127824501648</v>
      </c>
      <c r="AD644" s="31" cm="1">
        <f t="array" ref="AD644">-1* MEDIAN(_xlfn._xlws.FILTER(AD339:AD626, ($H$339:$H$626=1)*($J$339:$J$626=1)))</f>
        <v>0.84223689133044499</v>
      </c>
      <c r="AE644" s="31" cm="1">
        <f t="array" ref="AE644">-1* MEDIAN(_xlfn._xlws.FILTER(AE339:AE626, ($H$339:$H$626=1)*($J$339:$J$626=1)))</f>
        <v>0.63575901522354128</v>
      </c>
      <c r="AF644" s="31" cm="1">
        <f t="array" ref="AF644">-1* MEDIAN(_xlfn._xlws.FILTER(AF339:AF626, ($H$339:$H$626=1)*($J$339:$J$626=1)))</f>
        <v>0.84490941260271091</v>
      </c>
      <c r="AK644" s="31"/>
    </row>
    <row r="645" spans="1:52" x14ac:dyDescent="0.3">
      <c r="G645" s="31"/>
      <c r="H645" s="31"/>
      <c r="I645" s="31"/>
      <c r="J645" s="31"/>
      <c r="K645" s="31"/>
      <c r="L645" s="31"/>
    </row>
    <row r="646" spans="1:52" x14ac:dyDescent="0.3">
      <c r="G646" s="31"/>
      <c r="H646" s="31"/>
      <c r="I646" s="31"/>
      <c r="J646" s="31"/>
      <c r="K646" s="31"/>
      <c r="L646" s="31"/>
    </row>
    <row r="647" spans="1:52" x14ac:dyDescent="0.3">
      <c r="G647" s="31"/>
      <c r="H647" s="31"/>
      <c r="I647" s="31"/>
      <c r="J647" s="31"/>
      <c r="K647" s="31"/>
      <c r="L647" s="31"/>
      <c r="M647" s="19" t="s">
        <v>131</v>
      </c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Y647" s="19" t="s">
        <v>132</v>
      </c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K647" s="19" t="s">
        <v>133</v>
      </c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</row>
    <row r="648" spans="1:52" x14ac:dyDescent="0.3">
      <c r="F648" s="22" t="s">
        <v>113</v>
      </c>
      <c r="G648" s="22" t="s">
        <v>114</v>
      </c>
      <c r="H648" t="s">
        <v>128</v>
      </c>
      <c r="I648" t="s">
        <v>101</v>
      </c>
      <c r="J648" t="s">
        <v>100</v>
      </c>
      <c r="K648" t="s">
        <v>115</v>
      </c>
      <c r="L648" t="s">
        <v>116</v>
      </c>
      <c r="M648" s="24" t="s">
        <v>20</v>
      </c>
      <c r="N648" s="24" t="s">
        <v>7</v>
      </c>
      <c r="O648" s="24" t="s">
        <v>8</v>
      </c>
      <c r="P648" s="24" t="s">
        <v>22</v>
      </c>
      <c r="Q648" s="24" t="s">
        <v>9</v>
      </c>
      <c r="R648" s="24" t="s">
        <v>23</v>
      </c>
      <c r="S648" s="24" t="s">
        <v>10</v>
      </c>
      <c r="T648" s="24" t="s">
        <v>24</v>
      </c>
      <c r="U648" s="24" t="s">
        <v>11</v>
      </c>
      <c r="V648" s="24" t="s">
        <v>25</v>
      </c>
      <c r="W648" s="24" t="s">
        <v>12</v>
      </c>
      <c r="Y648" s="24" t="s">
        <v>20</v>
      </c>
      <c r="Z648" s="24" t="s">
        <v>7</v>
      </c>
      <c r="AA648" s="24" t="s">
        <v>8</v>
      </c>
      <c r="AB648" s="24" t="s">
        <v>22</v>
      </c>
      <c r="AC648" s="24" t="s">
        <v>9</v>
      </c>
      <c r="AD648" s="24" t="s">
        <v>23</v>
      </c>
      <c r="AE648" s="24" t="s">
        <v>10</v>
      </c>
      <c r="AF648" s="24" t="s">
        <v>24</v>
      </c>
      <c r="AG648" s="24" t="s">
        <v>11</v>
      </c>
      <c r="AH648" s="24" t="s">
        <v>25</v>
      </c>
      <c r="AI648" s="24" t="s">
        <v>12</v>
      </c>
      <c r="AK648" s="24" t="s">
        <v>20</v>
      </c>
      <c r="AL648" s="24" t="s">
        <v>7</v>
      </c>
      <c r="AM648" s="24" t="s">
        <v>8</v>
      </c>
      <c r="AN648" s="24" t="s">
        <v>22</v>
      </c>
      <c r="AO648" s="24" t="s">
        <v>9</v>
      </c>
      <c r="AP648" s="24" t="s">
        <v>23</v>
      </c>
      <c r="AQ648" s="24" t="s">
        <v>10</v>
      </c>
      <c r="AR648" s="24" t="s">
        <v>24</v>
      </c>
      <c r="AS648" s="24" t="s">
        <v>11</v>
      </c>
      <c r="AT648" s="24" t="s">
        <v>25</v>
      </c>
      <c r="AU648" s="24" t="s">
        <v>12</v>
      </c>
      <c r="AW648" s="24" t="s">
        <v>31</v>
      </c>
      <c r="AX648" s="41" t="s">
        <v>134</v>
      </c>
      <c r="AY648" s="41" t="s">
        <v>135</v>
      </c>
      <c r="AZ648" s="41" t="s">
        <v>136</v>
      </c>
    </row>
    <row r="649" spans="1:52" x14ac:dyDescent="0.3">
      <c r="A649">
        <v>21</v>
      </c>
      <c r="B649" t="s">
        <v>32</v>
      </c>
      <c r="C649" t="s">
        <v>33</v>
      </c>
      <c r="D649" t="s">
        <v>34</v>
      </c>
      <c r="E649" t="s">
        <v>137</v>
      </c>
      <c r="F649" s="22">
        <v>0</v>
      </c>
      <c r="G649" s="22">
        <f>MOD(LEN(B649)-LEN(SUBSTITUTE(B649,"N","")),2)</f>
        <v>0</v>
      </c>
      <c r="H649" s="26">
        <f>IF(E649&lt;&gt;"",1,0)</f>
        <v>1</v>
      </c>
      <c r="I649">
        <f>1-J649</f>
        <v>1</v>
      </c>
      <c r="J649">
        <f t="shared" ref="J649:J704" si="133">J339</f>
        <v>0</v>
      </c>
      <c r="K649">
        <f>LEN(D649) - LEN(SUBSTITUTE(D649, ",", "")) + 1</f>
        <v>4</v>
      </c>
      <c r="L649">
        <f>H649*K649</f>
        <v>4</v>
      </c>
      <c r="M649" s="31">
        <f t="shared" ref="M649:W664" si="134">(M3-$M3)/$M3</f>
        <v>0</v>
      </c>
      <c r="N649" s="31">
        <f t="shared" si="134"/>
        <v>1.161337707919512</v>
      </c>
      <c r="O649" s="31">
        <f t="shared" si="134"/>
        <v>1.1672672677834612</v>
      </c>
      <c r="P649" s="31">
        <f t="shared" si="134"/>
        <v>0.19815109806254877</v>
      </c>
      <c r="Q649" s="31">
        <f t="shared" si="134"/>
        <v>0.28325895701922421</v>
      </c>
      <c r="R649" s="31">
        <f t="shared" si="134"/>
        <v>-7.7872406047773013E-2</v>
      </c>
      <c r="S649" s="31">
        <f t="shared" si="134"/>
        <v>0.64170805800836817</v>
      </c>
      <c r="T649" s="31">
        <f t="shared" si="134"/>
        <v>4.3681567385971931</v>
      </c>
      <c r="U649" s="31">
        <f t="shared" si="134"/>
        <v>4.0700554648480756</v>
      </c>
      <c r="V649" s="31">
        <f t="shared" si="134"/>
        <v>0.65948126726139888</v>
      </c>
      <c r="W649" s="31">
        <f t="shared" si="134"/>
        <v>1.2466857254692607</v>
      </c>
      <c r="Y649" s="31">
        <f t="shared" ref="Y649:AI664" si="135">(Y3-$Y3)/$Y3</f>
        <v>0</v>
      </c>
      <c r="Z649" s="31">
        <f t="shared" si="135"/>
        <v>0.2937136283292861</v>
      </c>
      <c r="AA649" s="31">
        <f t="shared" si="135"/>
        <v>0.27480397766295972</v>
      </c>
      <c r="AB649" s="31">
        <f t="shared" si="135"/>
        <v>0.18540646608102959</v>
      </c>
      <c r="AC649" s="31">
        <f t="shared" si="135"/>
        <v>0.14422279019861087</v>
      </c>
      <c r="AD649" s="31">
        <f t="shared" si="135"/>
        <v>-0.29234061202687039</v>
      </c>
      <c r="AE649" s="31">
        <f t="shared" si="135"/>
        <v>0.28961069592246835</v>
      </c>
      <c r="AF649" s="31">
        <f t="shared" si="135"/>
        <v>7.7217725410693369E-2</v>
      </c>
      <c r="AG649" s="31">
        <f t="shared" si="135"/>
        <v>0.54504784463812406</v>
      </c>
      <c r="AH649" s="31">
        <f t="shared" si="135"/>
        <v>1.3138281644752536</v>
      </c>
      <c r="AI649" s="31">
        <f t="shared" si="135"/>
        <v>1.7123633082548904</v>
      </c>
      <c r="AK649" s="31">
        <f t="shared" ref="AK649:AU664" si="136">(AK3-$AK3)/$AK3</f>
        <v>0</v>
      </c>
      <c r="AL649" s="31">
        <f t="shared" si="136"/>
        <v>-0.65566971978537114</v>
      </c>
      <c r="AM649" s="31">
        <f t="shared" si="136"/>
        <v>-0.66039565805891542</v>
      </c>
      <c r="AN649" s="31">
        <f t="shared" si="136"/>
        <v>0.18540646608102959</v>
      </c>
      <c r="AO649" s="31">
        <f t="shared" si="136"/>
        <v>-0.62177942984510282</v>
      </c>
      <c r="AP649" s="31">
        <f t="shared" si="136"/>
        <v>-0.29234061202687039</v>
      </c>
      <c r="AQ649" s="31">
        <f t="shared" si="136"/>
        <v>-0.60473040584486304</v>
      </c>
      <c r="AR649" s="31">
        <f t="shared" si="136"/>
        <v>-0.30167019573769571</v>
      </c>
      <c r="AS649" s="31">
        <f t="shared" si="136"/>
        <v>-0.71519265162055512</v>
      </c>
      <c r="AT649" s="31">
        <f t="shared" si="136"/>
        <v>1.3138281644752536</v>
      </c>
      <c r="AU649" s="31">
        <f t="shared" si="136"/>
        <v>0.4033005699435806</v>
      </c>
      <c r="AW649">
        <f t="shared" ref="AW649:AW704" si="137">BB339</f>
        <v>-0.35233006178009058</v>
      </c>
      <c r="AX649">
        <f>IF(H649=1,AW649,"")</f>
        <v>-0.35233006178009058</v>
      </c>
      <c r="AY649">
        <f>IF(I649=1,AW649,"")</f>
        <v>-0.35233006178009058</v>
      </c>
      <c r="AZ649" t="str">
        <f>IF(J649=1,AW649,"")</f>
        <v/>
      </c>
    </row>
    <row r="650" spans="1:52" x14ac:dyDescent="0.3">
      <c r="A650">
        <v>21</v>
      </c>
      <c r="B650" t="s">
        <v>35</v>
      </c>
      <c r="C650" t="s">
        <v>33</v>
      </c>
      <c r="D650" t="s">
        <v>34</v>
      </c>
      <c r="F650" s="22">
        <v>0</v>
      </c>
      <c r="G650" s="22">
        <f t="shared" ref="G650:G704" si="138">MOD(LEN(B650)-LEN(SUBSTITUTE(B650,"N","")),2)</f>
        <v>1</v>
      </c>
      <c r="H650" s="26">
        <f t="shared" ref="H650:H704" si="139">IF(E650&lt;&gt;"",1,0)</f>
        <v>0</v>
      </c>
      <c r="I650">
        <f t="shared" ref="I650:I704" si="140">1-J650</f>
        <v>1</v>
      </c>
      <c r="J650">
        <f t="shared" si="133"/>
        <v>0</v>
      </c>
      <c r="K650">
        <f t="shared" ref="K650:K704" si="141">LEN(D650) - LEN(SUBSTITUTE(D650, ",", "")) + 1</f>
        <v>4</v>
      </c>
      <c r="L650">
        <f t="shared" ref="L650:L704" si="142">H650*K650</f>
        <v>0</v>
      </c>
      <c r="M650" s="31">
        <f t="shared" si="134"/>
        <v>0</v>
      </c>
      <c r="N650" s="31">
        <f t="shared" si="134"/>
        <v>-0.21417701690440208</v>
      </c>
      <c r="O650" s="31">
        <f t="shared" si="134"/>
        <v>-0.20308155676482817</v>
      </c>
      <c r="P650" s="31">
        <f t="shared" si="134"/>
        <v>1.074850556262348</v>
      </c>
      <c r="Q650" s="31">
        <f t="shared" si="134"/>
        <v>-0.56257876186591693</v>
      </c>
      <c r="R650" s="31">
        <f t="shared" si="134"/>
        <v>1.1395647668214914</v>
      </c>
      <c r="S650" s="31">
        <f t="shared" si="134"/>
        <v>-0.10796552837493817</v>
      </c>
      <c r="T650" s="31">
        <f t="shared" si="134"/>
        <v>-0.41791080460833974</v>
      </c>
      <c r="U650" s="31">
        <f t="shared" si="134"/>
        <v>-0.52888613081594549</v>
      </c>
      <c r="V650" s="31">
        <f t="shared" si="134"/>
        <v>2.0233808533714774</v>
      </c>
      <c r="W650" s="31">
        <f t="shared" si="134"/>
        <v>0.15893242423757534</v>
      </c>
      <c r="Y650" s="31">
        <f t="shared" si="135"/>
        <v>0</v>
      </c>
      <c r="Z650" s="31">
        <f t="shared" si="135"/>
        <v>-0.35626992165384974</v>
      </c>
      <c r="AA650" s="31">
        <f t="shared" si="135"/>
        <v>-0.3549609593708245</v>
      </c>
      <c r="AB650" s="31">
        <f t="shared" si="135"/>
        <v>0.17806453583292878</v>
      </c>
      <c r="AC650" s="31">
        <f t="shared" si="135"/>
        <v>-0.56650258332241843</v>
      </c>
      <c r="AD650" s="31">
        <f t="shared" si="135"/>
        <v>0.58570665366970343</v>
      </c>
      <c r="AE650" s="31">
        <f t="shared" si="135"/>
        <v>-0.22617272499235644</v>
      </c>
      <c r="AF650" s="31">
        <f t="shared" si="135"/>
        <v>-0.74746489241087688</v>
      </c>
      <c r="AG650" s="31">
        <f t="shared" si="135"/>
        <v>-0.73148093221188082</v>
      </c>
      <c r="AH650" s="31">
        <f t="shared" si="135"/>
        <v>0.29243449569842356</v>
      </c>
      <c r="AI650" s="31">
        <f t="shared" si="135"/>
        <v>-1.2633427302797626E-2</v>
      </c>
      <c r="AK650" s="31">
        <f t="shared" si="136"/>
        <v>0</v>
      </c>
      <c r="AL650" s="31">
        <f t="shared" si="136"/>
        <v>-0.79182025878754791</v>
      </c>
      <c r="AM650" s="31">
        <f t="shared" si="136"/>
        <v>-0.78799545527845216</v>
      </c>
      <c r="AN650" s="31">
        <f t="shared" si="136"/>
        <v>0.17806453583292878</v>
      </c>
      <c r="AO650" s="31">
        <f t="shared" si="136"/>
        <v>-0.8698554009297701</v>
      </c>
      <c r="AP650" s="31">
        <f t="shared" si="136"/>
        <v>0.58570665366970343</v>
      </c>
      <c r="AQ650" s="31">
        <f t="shared" si="136"/>
        <v>-0.7949753182905327</v>
      </c>
      <c r="AR650" s="31">
        <f t="shared" si="136"/>
        <v>-0.85463698002005473</v>
      </c>
      <c r="AS650" s="31">
        <f t="shared" si="136"/>
        <v>-0.94097325968720846</v>
      </c>
      <c r="AT650" s="31">
        <f t="shared" si="136"/>
        <v>0.29243449569842356</v>
      </c>
      <c r="AU650" s="31">
        <f t="shared" si="136"/>
        <v>-0.39132143797957814</v>
      </c>
      <c r="AW650">
        <f t="shared" si="137"/>
        <v>-5.8564036138107199E-2</v>
      </c>
      <c r="AX650" t="str">
        <f t="shared" ref="AX650:AX704" si="143">IF(H650=1,AW650,"")</f>
        <v/>
      </c>
      <c r="AY650">
        <f t="shared" ref="AY650:AY704" si="144">IF(I650=1,AW650,"")</f>
        <v>-5.8564036138107199E-2</v>
      </c>
      <c r="AZ650" t="str">
        <f t="shared" ref="AZ650:AZ704" si="145">IF(J650=1,AW650,"")</f>
        <v/>
      </c>
    </row>
    <row r="651" spans="1:52" x14ac:dyDescent="0.3">
      <c r="A651">
        <v>21</v>
      </c>
      <c r="B651" t="s">
        <v>36</v>
      </c>
      <c r="C651" t="s">
        <v>33</v>
      </c>
      <c r="D651" t="s">
        <v>34</v>
      </c>
      <c r="F651" s="22">
        <v>0</v>
      </c>
      <c r="G651" s="22">
        <f t="shared" si="138"/>
        <v>1</v>
      </c>
      <c r="H651" s="26">
        <f t="shared" si="139"/>
        <v>0</v>
      </c>
      <c r="I651">
        <f t="shared" si="140"/>
        <v>1</v>
      </c>
      <c r="J651">
        <f t="shared" si="133"/>
        <v>0</v>
      </c>
      <c r="K651">
        <f t="shared" si="141"/>
        <v>4</v>
      </c>
      <c r="L651">
        <f t="shared" si="142"/>
        <v>0</v>
      </c>
      <c r="M651" s="31">
        <f t="shared" si="134"/>
        <v>0</v>
      </c>
      <c r="N651" s="31">
        <f t="shared" si="134"/>
        <v>0.12673602697390429</v>
      </c>
      <c r="O651" s="31">
        <f t="shared" si="134"/>
        <v>0.13110746257618688</v>
      </c>
      <c r="P651" s="31">
        <f t="shared" si="134"/>
        <v>-0.41991008719868012</v>
      </c>
      <c r="Q651" s="31">
        <f t="shared" si="134"/>
        <v>-0.49262588240443889</v>
      </c>
      <c r="R651" s="31">
        <f t="shared" si="134"/>
        <v>-0.75055222810460831</v>
      </c>
      <c r="S651" s="31">
        <f t="shared" si="134"/>
        <v>-0.76733230538958364</v>
      </c>
      <c r="T651" s="31">
        <f t="shared" si="134"/>
        <v>0.40206331275478396</v>
      </c>
      <c r="U651" s="31">
        <f t="shared" si="134"/>
        <v>0.29732289769109549</v>
      </c>
      <c r="V651" s="31">
        <f t="shared" si="134"/>
        <v>0.16926835084261066</v>
      </c>
      <c r="W651" s="31">
        <f t="shared" si="134"/>
        <v>-0.28156312833045744</v>
      </c>
      <c r="Y651" s="31">
        <f t="shared" si="135"/>
        <v>0</v>
      </c>
      <c r="Z651" s="31">
        <f t="shared" si="135"/>
        <v>-0.13285408017560218</v>
      </c>
      <c r="AA651" s="31">
        <f t="shared" si="135"/>
        <v>-0.13699127155997851</v>
      </c>
      <c r="AB651" s="31">
        <f t="shared" si="135"/>
        <v>-6.3434094196378604E-2</v>
      </c>
      <c r="AC651" s="31">
        <f t="shared" si="135"/>
        <v>-0.31462816348156081</v>
      </c>
      <c r="AD651" s="31">
        <f t="shared" si="135"/>
        <v>-0.41664054781997273</v>
      </c>
      <c r="AE651" s="31">
        <f t="shared" si="135"/>
        <v>-0.45717473863358149</v>
      </c>
      <c r="AF651" s="31">
        <f t="shared" si="135"/>
        <v>-0.55243317108873713</v>
      </c>
      <c r="AG651" s="31">
        <f t="shared" si="135"/>
        <v>-0.41706882367013676</v>
      </c>
      <c r="AH651" s="31">
        <f t="shared" si="135"/>
        <v>0.41568322271872155</v>
      </c>
      <c r="AI651" s="31">
        <f t="shared" si="135"/>
        <v>0.167459463532943</v>
      </c>
      <c r="AK651" s="31">
        <f t="shared" si="136"/>
        <v>0</v>
      </c>
      <c r="AL651" s="31">
        <f t="shared" si="136"/>
        <v>-0.71834648848057103</v>
      </c>
      <c r="AM651" s="31">
        <f t="shared" si="136"/>
        <v>-0.71924368185667009</v>
      </c>
      <c r="AN651" s="31">
        <f t="shared" si="136"/>
        <v>-6.3434094196378604E-2</v>
      </c>
      <c r="AO651" s="31">
        <f t="shared" si="136"/>
        <v>-0.70523041289680988</v>
      </c>
      <c r="AP651" s="31">
        <f t="shared" si="136"/>
        <v>-0.41664054781997273</v>
      </c>
      <c r="AQ651" s="31">
        <f t="shared" si="136"/>
        <v>-0.83217645794184048</v>
      </c>
      <c r="AR651" s="31">
        <f t="shared" si="136"/>
        <v>-0.70309046431534739</v>
      </c>
      <c r="AS651" s="31">
        <f t="shared" si="136"/>
        <v>-0.87516592234515644</v>
      </c>
      <c r="AT651" s="31">
        <f t="shared" si="136"/>
        <v>0.41568322271872155</v>
      </c>
      <c r="AU651" s="31">
        <f t="shared" si="136"/>
        <v>-0.40373169464592901</v>
      </c>
      <c r="AW651">
        <f t="shared" si="137"/>
        <v>-0.12790195555663891</v>
      </c>
      <c r="AX651" t="str">
        <f t="shared" si="143"/>
        <v/>
      </c>
      <c r="AY651">
        <f t="shared" si="144"/>
        <v>-0.12790195555663891</v>
      </c>
      <c r="AZ651" t="str">
        <f t="shared" si="145"/>
        <v/>
      </c>
    </row>
    <row r="652" spans="1:52" x14ac:dyDescent="0.3">
      <c r="A652">
        <v>21</v>
      </c>
      <c r="B652" t="s">
        <v>37</v>
      </c>
      <c r="C652" t="s">
        <v>33</v>
      </c>
      <c r="D652" t="s">
        <v>34</v>
      </c>
      <c r="F652" s="22">
        <v>0</v>
      </c>
      <c r="G652" s="22">
        <f t="shared" si="138"/>
        <v>0</v>
      </c>
      <c r="H652" s="26">
        <f t="shared" si="139"/>
        <v>0</v>
      </c>
      <c r="I652">
        <f t="shared" si="140"/>
        <v>0</v>
      </c>
      <c r="J652">
        <f t="shared" si="133"/>
        <v>1</v>
      </c>
      <c r="K652">
        <f t="shared" si="141"/>
        <v>4</v>
      </c>
      <c r="L652">
        <f t="shared" si="142"/>
        <v>0</v>
      </c>
      <c r="M652" s="31">
        <f t="shared" si="134"/>
        <v>0</v>
      </c>
      <c r="N652" s="31">
        <f t="shared" si="134"/>
        <v>-0.3886770947713013</v>
      </c>
      <c r="O652" s="31">
        <f t="shared" si="134"/>
        <v>-0.38499089880334342</v>
      </c>
      <c r="P652" s="31">
        <f t="shared" si="134"/>
        <v>-0.66556656644808532</v>
      </c>
      <c r="Q652" s="31">
        <f t="shared" si="134"/>
        <v>-0.7387213176879851</v>
      </c>
      <c r="R652" s="31">
        <f t="shared" si="134"/>
        <v>-0.75343085506450547</v>
      </c>
      <c r="S652" s="31">
        <f t="shared" si="134"/>
        <v>-0.80740496579621357</v>
      </c>
      <c r="T652" s="31">
        <f t="shared" si="134"/>
        <v>7.1357359350508354E-2</v>
      </c>
      <c r="U652" s="31">
        <f t="shared" si="134"/>
        <v>-0.20853420790082483</v>
      </c>
      <c r="V652" s="31">
        <f t="shared" si="134"/>
        <v>1.4238496890337591</v>
      </c>
      <c r="W652" s="31">
        <f t="shared" si="134"/>
        <v>-0.81163275151877756</v>
      </c>
      <c r="Y652" s="31">
        <f t="shared" si="135"/>
        <v>0</v>
      </c>
      <c r="Z652" s="31">
        <f t="shared" si="135"/>
        <v>-0.40153179217200402</v>
      </c>
      <c r="AA652" s="31">
        <f t="shared" si="135"/>
        <v>-0.4024970300051352</v>
      </c>
      <c r="AB652" s="31">
        <f t="shared" si="135"/>
        <v>-0.30834080567758965</v>
      </c>
      <c r="AC652" s="31">
        <f t="shared" si="135"/>
        <v>-0.53625673803362606</v>
      </c>
      <c r="AD652" s="31">
        <f t="shared" si="135"/>
        <v>-0.27344698508256549</v>
      </c>
      <c r="AE652" s="31">
        <f t="shared" si="135"/>
        <v>-0.45537950611085326</v>
      </c>
      <c r="AF652" s="31">
        <f t="shared" si="135"/>
        <v>-0.56543724877855128</v>
      </c>
      <c r="AG652" s="31">
        <f t="shared" si="135"/>
        <v>-0.62741867782075778</v>
      </c>
      <c r="AH652" s="31">
        <f t="shared" si="135"/>
        <v>0.72509993980849441</v>
      </c>
      <c r="AI652" s="31">
        <f t="shared" si="135"/>
        <v>-0.25854336259633487</v>
      </c>
      <c r="AK652" s="31">
        <f t="shared" si="136"/>
        <v>0</v>
      </c>
      <c r="AL652" s="31">
        <f t="shared" si="136"/>
        <v>-0.81778407578028312</v>
      </c>
      <c r="AM652" s="31">
        <f t="shared" si="136"/>
        <v>-0.81690462883947401</v>
      </c>
      <c r="AN652" s="31">
        <f t="shared" si="136"/>
        <v>-0.30834080567758965</v>
      </c>
      <c r="AO652" s="31">
        <f t="shared" si="136"/>
        <v>-0.85726240857765335</v>
      </c>
      <c r="AP652" s="31">
        <f t="shared" si="136"/>
        <v>-0.27344698508256549</v>
      </c>
      <c r="AQ652" s="31">
        <f t="shared" si="136"/>
        <v>-0.84086885198329253</v>
      </c>
      <c r="AR652" s="31">
        <f t="shared" si="136"/>
        <v>-0.74587446242438549</v>
      </c>
      <c r="AS652" s="31">
        <f t="shared" si="136"/>
        <v>-0.91389124903237906</v>
      </c>
      <c r="AT652" s="31">
        <f t="shared" si="136"/>
        <v>0.72509993980849441</v>
      </c>
      <c r="AU652" s="31">
        <f t="shared" si="136"/>
        <v>-0.66193084660566115</v>
      </c>
      <c r="AW652">
        <f t="shared" si="137"/>
        <v>0.11627095377051599</v>
      </c>
      <c r="AX652" t="str">
        <f t="shared" si="143"/>
        <v/>
      </c>
      <c r="AY652" t="str">
        <f t="shared" si="144"/>
        <v/>
      </c>
      <c r="AZ652">
        <f t="shared" si="145"/>
        <v>0.11627095377051599</v>
      </c>
    </row>
    <row r="653" spans="1:52" x14ac:dyDescent="0.3">
      <c r="A653">
        <v>21</v>
      </c>
      <c r="B653" t="s">
        <v>38</v>
      </c>
      <c r="C653" t="s">
        <v>33</v>
      </c>
      <c r="D653" t="s">
        <v>34</v>
      </c>
      <c r="F653" s="22">
        <v>0</v>
      </c>
      <c r="G653" s="22">
        <f t="shared" si="138"/>
        <v>1</v>
      </c>
      <c r="H653" s="26">
        <f t="shared" si="139"/>
        <v>0</v>
      </c>
      <c r="I653">
        <f t="shared" si="140"/>
        <v>0</v>
      </c>
      <c r="J653">
        <f t="shared" si="133"/>
        <v>1</v>
      </c>
      <c r="K653">
        <f t="shared" si="141"/>
        <v>4</v>
      </c>
      <c r="L653">
        <f t="shared" si="142"/>
        <v>0</v>
      </c>
      <c r="M653" s="31">
        <f t="shared" si="134"/>
        <v>0</v>
      </c>
      <c r="N653" s="31">
        <f t="shared" si="134"/>
        <v>-0.34000674878769943</v>
      </c>
      <c r="O653" s="31">
        <f t="shared" si="134"/>
        <v>-0.33308154900851433</v>
      </c>
      <c r="P653" s="31">
        <f t="shared" si="134"/>
        <v>3.7299496349824217</v>
      </c>
      <c r="Q653" s="31">
        <f t="shared" si="134"/>
        <v>-0.6379539701751552</v>
      </c>
      <c r="R653" s="31">
        <f t="shared" si="134"/>
        <v>0.35334164005955421</v>
      </c>
      <c r="S653" s="31">
        <f t="shared" si="134"/>
        <v>-0.63796730364629406</v>
      </c>
      <c r="T653" s="31">
        <f t="shared" si="134"/>
        <v>2.7966380559830641</v>
      </c>
      <c r="U653" s="31">
        <f t="shared" si="134"/>
        <v>1.892152179245403</v>
      </c>
      <c r="V653" s="31">
        <f t="shared" si="134"/>
        <v>8.8108023049390098</v>
      </c>
      <c r="W653" s="31">
        <f t="shared" si="134"/>
        <v>-0.3808775459533349</v>
      </c>
      <c r="Y653" s="31">
        <f t="shared" si="135"/>
        <v>0</v>
      </c>
      <c r="Z653" s="31">
        <f t="shared" si="135"/>
        <v>-0.43127544435761755</v>
      </c>
      <c r="AA653" s="31">
        <f t="shared" si="135"/>
        <v>-0.43323331354444083</v>
      </c>
      <c r="AB653" s="31">
        <f t="shared" si="135"/>
        <v>1.4131236050528604</v>
      </c>
      <c r="AC653" s="31">
        <f t="shared" si="135"/>
        <v>-0.49137071151447159</v>
      </c>
      <c r="AD653" s="31">
        <f t="shared" si="135"/>
        <v>0.69997900122623036</v>
      </c>
      <c r="AE653" s="31">
        <f t="shared" si="135"/>
        <v>-0.47552010970842429</v>
      </c>
      <c r="AF653" s="31">
        <f t="shared" si="135"/>
        <v>-9.9203347478285964E-2</v>
      </c>
      <c r="AG653" s="31">
        <f t="shared" si="135"/>
        <v>-0.14074107225011073</v>
      </c>
      <c r="AH653" s="31">
        <f t="shared" si="135"/>
        <v>2.5543751786605973</v>
      </c>
      <c r="AI653" s="31">
        <f t="shared" si="135"/>
        <v>-0.21877269915370345</v>
      </c>
      <c r="AK653" s="31">
        <f t="shared" si="136"/>
        <v>0</v>
      </c>
      <c r="AL653" s="31">
        <f t="shared" si="136"/>
        <v>-0.80411596036895749</v>
      </c>
      <c r="AM653" s="31">
        <f t="shared" si="136"/>
        <v>-0.80410218948232259</v>
      </c>
      <c r="AN653" s="31">
        <f t="shared" si="136"/>
        <v>1.4131236050528604</v>
      </c>
      <c r="AO653" s="31">
        <f t="shared" si="136"/>
        <v>-0.83353031900468655</v>
      </c>
      <c r="AP653" s="31">
        <f t="shared" si="136"/>
        <v>0.69997900122623036</v>
      </c>
      <c r="AQ653" s="31">
        <f t="shared" si="136"/>
        <v>-0.81525549940202025</v>
      </c>
      <c r="AR653" s="31">
        <f t="shared" si="136"/>
        <v>-0.49088603764808064</v>
      </c>
      <c r="AS653" s="31">
        <f t="shared" si="136"/>
        <v>-0.82985888675396524</v>
      </c>
      <c r="AT653" s="31">
        <f t="shared" si="136"/>
        <v>2.5543751786605973</v>
      </c>
      <c r="AU653" s="31">
        <f t="shared" si="136"/>
        <v>-0.58111484653790457</v>
      </c>
      <c r="AW653">
        <f t="shared" si="137"/>
        <v>0.23808717767835699</v>
      </c>
      <c r="AX653" t="str">
        <f t="shared" si="143"/>
        <v/>
      </c>
      <c r="AY653" t="str">
        <f t="shared" si="144"/>
        <v/>
      </c>
      <c r="AZ653">
        <f t="shared" si="145"/>
        <v>0.23808717767835699</v>
      </c>
    </row>
    <row r="654" spans="1:52" x14ac:dyDescent="0.3">
      <c r="A654">
        <v>21</v>
      </c>
      <c r="B654" t="s">
        <v>39</v>
      </c>
      <c r="C654" t="s">
        <v>33</v>
      </c>
      <c r="D654" t="s">
        <v>34</v>
      </c>
      <c r="F654" s="22">
        <v>0</v>
      </c>
      <c r="G654" s="22">
        <f t="shared" si="138"/>
        <v>0</v>
      </c>
      <c r="H654" s="26">
        <f t="shared" si="139"/>
        <v>0</v>
      </c>
      <c r="I654">
        <f t="shared" si="140"/>
        <v>0</v>
      </c>
      <c r="J654">
        <f t="shared" si="133"/>
        <v>1</v>
      </c>
      <c r="K654">
        <f t="shared" si="141"/>
        <v>4</v>
      </c>
      <c r="L654">
        <f t="shared" si="142"/>
        <v>0</v>
      </c>
      <c r="M654" s="31">
        <f t="shared" si="134"/>
        <v>0</v>
      </c>
      <c r="N654" s="31">
        <f t="shared" si="134"/>
        <v>0.94680312770065977</v>
      </c>
      <c r="O654" s="31">
        <f t="shared" si="134"/>
        <v>0.98154917921696172</v>
      </c>
      <c r="P654" s="31">
        <f t="shared" si="134"/>
        <v>0.70745477892338948</v>
      </c>
      <c r="Q654" s="31">
        <f t="shared" si="134"/>
        <v>0.52903152529196906</v>
      </c>
      <c r="R654" s="31">
        <f t="shared" si="134"/>
        <v>0.25516120935952091</v>
      </c>
      <c r="S654" s="31">
        <f t="shared" si="134"/>
        <v>1.429427139318745</v>
      </c>
      <c r="T654" s="31">
        <f t="shared" si="134"/>
        <v>4.3179553825861076E-2</v>
      </c>
      <c r="U654" s="31">
        <f t="shared" si="134"/>
        <v>0.15557897431165185</v>
      </c>
      <c r="V654" s="31">
        <f t="shared" si="134"/>
        <v>7.410540650335669</v>
      </c>
      <c r="W654" s="31">
        <f t="shared" si="134"/>
        <v>2.2042877091190487</v>
      </c>
      <c r="Y654" s="31">
        <f t="shared" si="135"/>
        <v>0</v>
      </c>
      <c r="Z654" s="31">
        <f t="shared" si="135"/>
        <v>0.16764731905780272</v>
      </c>
      <c r="AA654" s="31">
        <f t="shared" si="135"/>
        <v>0.17080259791369914</v>
      </c>
      <c r="AB654" s="31">
        <f t="shared" si="135"/>
        <v>0.66159845601460654</v>
      </c>
      <c r="AC654" s="31">
        <f t="shared" si="135"/>
        <v>-0.22276336424260543</v>
      </c>
      <c r="AD654" s="31">
        <f t="shared" si="135"/>
        <v>0.4394744313728608</v>
      </c>
      <c r="AE654" s="31">
        <f t="shared" si="135"/>
        <v>0.29243735123557396</v>
      </c>
      <c r="AF654" s="31">
        <f t="shared" si="135"/>
        <v>-0.73133760268702974</v>
      </c>
      <c r="AG654" s="31">
        <f t="shared" si="135"/>
        <v>-0.46384119627716186</v>
      </c>
      <c r="AH654" s="31">
        <f t="shared" si="135"/>
        <v>1.2490225085850521</v>
      </c>
      <c r="AI654" s="31">
        <f t="shared" si="135"/>
        <v>0.86007935304003957</v>
      </c>
      <c r="AK654" s="31">
        <f t="shared" si="136"/>
        <v>0</v>
      </c>
      <c r="AL654" s="31">
        <f t="shared" si="136"/>
        <v>-0.69194534153336418</v>
      </c>
      <c r="AM654" s="31">
        <f t="shared" si="136"/>
        <v>-0.67977255823319138</v>
      </c>
      <c r="AN654" s="31">
        <f t="shared" si="136"/>
        <v>0.66159845601460654</v>
      </c>
      <c r="AO654" s="31">
        <f t="shared" si="136"/>
        <v>-0.77472095040350475</v>
      </c>
      <c r="AP654" s="31">
        <f t="shared" si="136"/>
        <v>0.4394744313728608</v>
      </c>
      <c r="AQ654" s="31">
        <f t="shared" si="136"/>
        <v>-0.71112551010363712</v>
      </c>
      <c r="AR654" s="31">
        <f t="shared" si="136"/>
        <v>-0.82138203023034084</v>
      </c>
      <c r="AS654" s="31">
        <f t="shared" si="136"/>
        <v>-0.90397242862344085</v>
      </c>
      <c r="AT654" s="31">
        <f t="shared" si="136"/>
        <v>1.2490225085850521</v>
      </c>
      <c r="AU654" s="31">
        <f t="shared" si="136"/>
        <v>0.12691789678225962</v>
      </c>
      <c r="AW654">
        <f t="shared" si="137"/>
        <v>8.9505628453601299E-2</v>
      </c>
      <c r="AX654" t="str">
        <f t="shared" si="143"/>
        <v/>
      </c>
      <c r="AY654" t="str">
        <f t="shared" si="144"/>
        <v/>
      </c>
      <c r="AZ654">
        <f t="shared" si="145"/>
        <v>8.9505628453601299E-2</v>
      </c>
    </row>
    <row r="655" spans="1:52" x14ac:dyDescent="0.3">
      <c r="A655">
        <v>21</v>
      </c>
      <c r="B655" t="s">
        <v>40</v>
      </c>
      <c r="C655" t="s">
        <v>33</v>
      </c>
      <c r="D655" t="s">
        <v>34</v>
      </c>
      <c r="F655" s="22">
        <v>0</v>
      </c>
      <c r="G655" s="22">
        <f t="shared" si="138"/>
        <v>0</v>
      </c>
      <c r="H655" s="26">
        <f t="shared" si="139"/>
        <v>0</v>
      </c>
      <c r="I655">
        <f t="shared" si="140"/>
        <v>0</v>
      </c>
      <c r="J655">
        <f t="shared" si="133"/>
        <v>1</v>
      </c>
      <c r="K655">
        <f t="shared" si="141"/>
        <v>4</v>
      </c>
      <c r="L655">
        <f t="shared" si="142"/>
        <v>0</v>
      </c>
      <c r="M655" s="31">
        <f t="shared" si="134"/>
        <v>0</v>
      </c>
      <c r="N655" s="31">
        <f t="shared" si="134"/>
        <v>-8.1751345010902296E-2</v>
      </c>
      <c r="O655" s="31">
        <f t="shared" si="134"/>
        <v>-7.9180653909024082E-2</v>
      </c>
      <c r="P655" s="31">
        <f t="shared" si="134"/>
        <v>0.34530960655709142</v>
      </c>
      <c r="Q655" s="31">
        <f t="shared" si="134"/>
        <v>-0.68082230758287099</v>
      </c>
      <c r="R655" s="31">
        <f t="shared" si="134"/>
        <v>-0.55887364591589939</v>
      </c>
      <c r="S655" s="31">
        <f t="shared" si="134"/>
        <v>-0.80789121453105361</v>
      </c>
      <c r="T655" s="31">
        <f t="shared" si="134"/>
        <v>1.7518587426434511</v>
      </c>
      <c r="U655" s="31">
        <f t="shared" si="134"/>
        <v>1.0898244880538643</v>
      </c>
      <c r="V655" s="31">
        <f t="shared" si="134"/>
        <v>-0.56547997944376216</v>
      </c>
      <c r="W655" s="31">
        <f t="shared" si="134"/>
        <v>-0.81166270349368941</v>
      </c>
      <c r="Y655" s="31">
        <f t="shared" si="135"/>
        <v>0</v>
      </c>
      <c r="Z655" s="31">
        <f t="shared" si="135"/>
        <v>-0.2050712097057113</v>
      </c>
      <c r="AA655" s="31">
        <f t="shared" si="135"/>
        <v>-0.21014185653156933</v>
      </c>
      <c r="AB655" s="31">
        <f t="shared" si="135"/>
        <v>0.34678660739655459</v>
      </c>
      <c r="AC655" s="31">
        <f t="shared" si="135"/>
        <v>-0.45729121586791749</v>
      </c>
      <c r="AD655" s="31">
        <f t="shared" si="135"/>
        <v>-0.10174388002837445</v>
      </c>
      <c r="AE655" s="31">
        <f t="shared" si="135"/>
        <v>-0.29100176733150618</v>
      </c>
      <c r="AF655" s="31">
        <f t="shared" si="135"/>
        <v>-0.13425953521543391</v>
      </c>
      <c r="AG655" s="31">
        <f t="shared" si="135"/>
        <v>-0.20235178077909685</v>
      </c>
      <c r="AH655" s="31">
        <f t="shared" si="135"/>
        <v>0.72493142269716149</v>
      </c>
      <c r="AI655" s="31">
        <f t="shared" si="135"/>
        <v>-0.18531485678662823</v>
      </c>
      <c r="AK655" s="31">
        <f t="shared" si="136"/>
        <v>0</v>
      </c>
      <c r="AL655" s="31">
        <f t="shared" si="136"/>
        <v>-0.74674994048311283</v>
      </c>
      <c r="AM655" s="31">
        <f t="shared" si="136"/>
        <v>-0.74761741599481257</v>
      </c>
      <c r="AN655" s="31">
        <f t="shared" si="136"/>
        <v>0.34678660739655459</v>
      </c>
      <c r="AO655" s="31">
        <f t="shared" si="136"/>
        <v>-0.79446724433072091</v>
      </c>
      <c r="AP655" s="31">
        <f t="shared" si="136"/>
        <v>-0.10174388002837445</v>
      </c>
      <c r="AQ655" s="31">
        <f t="shared" si="136"/>
        <v>-0.79567375254764605</v>
      </c>
      <c r="AR655" s="31">
        <f t="shared" si="136"/>
        <v>-0.48906601594134902</v>
      </c>
      <c r="AS655" s="31">
        <f t="shared" si="136"/>
        <v>-0.82818989912789187</v>
      </c>
      <c r="AT655" s="31">
        <f t="shared" si="136"/>
        <v>0.72493142269716149</v>
      </c>
      <c r="AU655" s="31">
        <f t="shared" si="136"/>
        <v>-0.5840295821805862</v>
      </c>
      <c r="AW655">
        <f t="shared" si="137"/>
        <v>0.14655347955597331</v>
      </c>
      <c r="AX655" t="str">
        <f t="shared" si="143"/>
        <v/>
      </c>
      <c r="AY655" t="str">
        <f t="shared" si="144"/>
        <v/>
      </c>
      <c r="AZ655">
        <f t="shared" si="145"/>
        <v>0.14655347955597331</v>
      </c>
    </row>
    <row r="656" spans="1:52" x14ac:dyDescent="0.3">
      <c r="A656">
        <v>21</v>
      </c>
      <c r="B656" t="s">
        <v>41</v>
      </c>
      <c r="C656" t="s">
        <v>33</v>
      </c>
      <c r="D656" t="s">
        <v>34</v>
      </c>
      <c r="F656" s="22">
        <v>0</v>
      </c>
      <c r="G656" s="22">
        <f t="shared" si="138"/>
        <v>1</v>
      </c>
      <c r="H656" s="26">
        <f t="shared" si="139"/>
        <v>0</v>
      </c>
      <c r="I656">
        <f t="shared" si="140"/>
        <v>1</v>
      </c>
      <c r="J656">
        <f t="shared" si="133"/>
        <v>0</v>
      </c>
      <c r="K656">
        <f t="shared" si="141"/>
        <v>4</v>
      </c>
      <c r="L656">
        <f t="shared" si="142"/>
        <v>0</v>
      </c>
      <c r="M656" s="31">
        <f t="shared" si="134"/>
        <v>0</v>
      </c>
      <c r="N656" s="31">
        <f t="shared" si="134"/>
        <v>1.752316315092556</v>
      </c>
      <c r="O656" s="31">
        <f t="shared" si="134"/>
        <v>1.7596119154829417</v>
      </c>
      <c r="P656" s="31">
        <f t="shared" si="134"/>
        <v>-0.52861477796541745</v>
      </c>
      <c r="Q656" s="31">
        <f t="shared" si="134"/>
        <v>-0.42398631292944455</v>
      </c>
      <c r="R656" s="31">
        <f t="shared" si="134"/>
        <v>-0.6651195686597583</v>
      </c>
      <c r="S656" s="31">
        <f t="shared" si="134"/>
        <v>-0.51528670747156979</v>
      </c>
      <c r="T656" s="31">
        <f t="shared" si="134"/>
        <v>2.2682596843581648</v>
      </c>
      <c r="U656" s="31">
        <f t="shared" si="134"/>
        <v>2.22569641578341</v>
      </c>
      <c r="V656" s="31">
        <f t="shared" si="134"/>
        <v>-0.83139533228331441</v>
      </c>
      <c r="W656" s="31">
        <f t="shared" si="134"/>
        <v>-0.1739573724644756</v>
      </c>
      <c r="Y656" s="31">
        <f t="shared" si="135"/>
        <v>0</v>
      </c>
      <c r="Z656" s="31">
        <f t="shared" si="135"/>
        <v>0.83873554444590015</v>
      </c>
      <c r="AA656" s="31">
        <f t="shared" si="135"/>
        <v>0.82980633199481013</v>
      </c>
      <c r="AB656" s="31">
        <f t="shared" si="135"/>
        <v>-0.12470682164260544</v>
      </c>
      <c r="AC656" s="31">
        <f t="shared" si="135"/>
        <v>-5.816344448398536E-2</v>
      </c>
      <c r="AD656" s="31">
        <f t="shared" si="135"/>
        <v>0.16056146871065413</v>
      </c>
      <c r="AE656" s="31">
        <f t="shared" si="135"/>
        <v>0.26794123440591894</v>
      </c>
      <c r="AF656" s="31">
        <f t="shared" si="135"/>
        <v>-0.23405701113074792</v>
      </c>
      <c r="AG656" s="31">
        <f t="shared" si="135"/>
        <v>0.21982020862165358</v>
      </c>
      <c r="AH656" s="31">
        <f t="shared" si="135"/>
        <v>0.14076681365147539</v>
      </c>
      <c r="AI656" s="31">
        <f t="shared" si="135"/>
        <v>1.2103645341490985</v>
      </c>
      <c r="AK656" s="31">
        <f t="shared" si="136"/>
        <v>0</v>
      </c>
      <c r="AL656" s="31">
        <f t="shared" si="136"/>
        <v>-0.541540828226168</v>
      </c>
      <c r="AM656" s="31">
        <f t="shared" si="136"/>
        <v>-0.54023469926762058</v>
      </c>
      <c r="AN656" s="31">
        <f t="shared" si="136"/>
        <v>-0.12470682164260544</v>
      </c>
      <c r="AO656" s="31">
        <f t="shared" si="136"/>
        <v>-0.70011101245360696</v>
      </c>
      <c r="AP656" s="31">
        <f t="shared" si="136"/>
        <v>0.16056146871065413</v>
      </c>
      <c r="AQ656" s="31">
        <f t="shared" si="136"/>
        <v>-0.63741175766844649</v>
      </c>
      <c r="AR656" s="31">
        <f t="shared" si="136"/>
        <v>-0.50233463230549069</v>
      </c>
      <c r="AS656" s="31">
        <f t="shared" si="136"/>
        <v>-0.75906057450613296</v>
      </c>
      <c r="AT656" s="31">
        <f t="shared" si="136"/>
        <v>0.14076681365147539</v>
      </c>
      <c r="AU656" s="31">
        <f t="shared" si="136"/>
        <v>0.13884859068295069</v>
      </c>
      <c r="AW656">
        <f t="shared" si="137"/>
        <v>-5.1621185983610797E-2</v>
      </c>
      <c r="AX656" t="str">
        <f t="shared" si="143"/>
        <v/>
      </c>
      <c r="AY656">
        <f t="shared" si="144"/>
        <v>-5.1621185983610797E-2</v>
      </c>
      <c r="AZ656" t="str">
        <f t="shared" si="145"/>
        <v/>
      </c>
    </row>
    <row r="657" spans="1:52" s="42" customFormat="1" x14ac:dyDescent="0.3">
      <c r="A657">
        <v>21</v>
      </c>
      <c r="B657" t="s">
        <v>42</v>
      </c>
      <c r="C657" t="s">
        <v>33</v>
      </c>
      <c r="D657" t="s">
        <v>34</v>
      </c>
      <c r="E657"/>
      <c r="F657" s="22">
        <v>0</v>
      </c>
      <c r="G657" s="22">
        <f t="shared" si="138"/>
        <v>1</v>
      </c>
      <c r="H657" s="26">
        <f t="shared" si="139"/>
        <v>0</v>
      </c>
      <c r="I657">
        <f t="shared" si="140"/>
        <v>1</v>
      </c>
      <c r="J657">
        <f t="shared" si="133"/>
        <v>0</v>
      </c>
      <c r="K657">
        <f t="shared" si="141"/>
        <v>4</v>
      </c>
      <c r="L657">
        <f t="shared" si="142"/>
        <v>0</v>
      </c>
      <c r="M657" s="31">
        <f t="shared" si="134"/>
        <v>0</v>
      </c>
      <c r="N657" s="31">
        <f t="shared" si="134"/>
        <v>0.49323034004258942</v>
      </c>
      <c r="O657" s="31">
        <f t="shared" si="134"/>
        <v>0.50839706673920726</v>
      </c>
      <c r="P657" s="31">
        <f t="shared" si="134"/>
        <v>0.35002864074233531</v>
      </c>
      <c r="Q657" s="31">
        <f t="shared" si="134"/>
        <v>-0.20152197964383611</v>
      </c>
      <c r="R657" s="31">
        <f t="shared" si="134"/>
        <v>0.52029254249920198</v>
      </c>
      <c r="S657" s="31">
        <f t="shared" si="134"/>
        <v>0.42420915177011187</v>
      </c>
      <c r="T657" s="31">
        <f t="shared" si="134"/>
        <v>-0.21782616186894541</v>
      </c>
      <c r="U657" s="31">
        <f t="shared" si="134"/>
        <v>-0.24516739006838958</v>
      </c>
      <c r="V657" s="31">
        <f t="shared" si="134"/>
        <v>2.3270442602536576</v>
      </c>
      <c r="W657" s="31">
        <f t="shared" si="134"/>
        <v>0.82093820358033776</v>
      </c>
      <c r="X657"/>
      <c r="Y657" s="31">
        <f t="shared" si="135"/>
        <v>0</v>
      </c>
      <c r="Z657" s="31">
        <f t="shared" si="135"/>
        <v>3.0310776073839654E-2</v>
      </c>
      <c r="AA657" s="31">
        <f t="shared" si="135"/>
        <v>2.9159156391973688E-2</v>
      </c>
      <c r="AB657" s="31">
        <f t="shared" si="135"/>
        <v>0.48000913995132699</v>
      </c>
      <c r="AC657" s="31">
        <f t="shared" si="135"/>
        <v>-0.18951948084633444</v>
      </c>
      <c r="AD657" s="31">
        <f t="shared" si="135"/>
        <v>0.40016232230539733</v>
      </c>
      <c r="AE657" s="31">
        <f t="shared" si="135"/>
        <v>0.17561977154094544</v>
      </c>
      <c r="AF657" s="31">
        <f t="shared" si="135"/>
        <v>-0.75808819134584093</v>
      </c>
      <c r="AG657" s="31">
        <f t="shared" si="135"/>
        <v>-0.64047071197219707</v>
      </c>
      <c r="AH657" s="31">
        <f t="shared" si="135"/>
        <v>0.79710849564461606</v>
      </c>
      <c r="AI657" s="31">
        <f t="shared" si="135"/>
        <v>0.52804075721564636</v>
      </c>
      <c r="AK657" s="31">
        <f t="shared" si="136"/>
        <v>0</v>
      </c>
      <c r="AL657" s="31">
        <f t="shared" si="136"/>
        <v>-0.71073316164581013</v>
      </c>
      <c r="AM657" s="31">
        <f t="shared" si="136"/>
        <v>-0.70549285859960709</v>
      </c>
      <c r="AN657" s="31">
        <f t="shared" si="136"/>
        <v>0.48000913995132699</v>
      </c>
      <c r="AO657" s="31">
        <f t="shared" si="136"/>
        <v>-0.73581214990677057</v>
      </c>
      <c r="AP657" s="31">
        <f t="shared" si="136"/>
        <v>0.40016232230539733</v>
      </c>
      <c r="AQ657" s="31">
        <f t="shared" si="136"/>
        <v>-0.64481146549633706</v>
      </c>
      <c r="AR657" s="31">
        <f t="shared" si="136"/>
        <v>-0.84432188274243292</v>
      </c>
      <c r="AS657" s="31">
        <f t="shared" si="136"/>
        <v>-0.93318453867437412</v>
      </c>
      <c r="AT657" s="31">
        <f t="shared" si="136"/>
        <v>0.79710849564461606</v>
      </c>
      <c r="AU657" s="31">
        <f t="shared" si="136"/>
        <v>-5.3605144014962039E-2</v>
      </c>
      <c r="AW657">
        <f t="shared" si="137"/>
        <v>-5.1621185983610797E-2</v>
      </c>
      <c r="AX657" t="str">
        <f t="shared" si="143"/>
        <v/>
      </c>
      <c r="AY657">
        <f t="shared" si="144"/>
        <v>-5.1621185983610797E-2</v>
      </c>
      <c r="AZ657" t="str">
        <f t="shared" si="145"/>
        <v/>
      </c>
    </row>
    <row r="658" spans="1:52" s="42" customFormat="1" x14ac:dyDescent="0.3">
      <c r="A658">
        <v>21</v>
      </c>
      <c r="B658" t="s">
        <v>43</v>
      </c>
      <c r="C658" t="s">
        <v>33</v>
      </c>
      <c r="D658" t="s">
        <v>34</v>
      </c>
      <c r="E658"/>
      <c r="F658" s="22">
        <v>0</v>
      </c>
      <c r="G658" s="22">
        <f t="shared" si="138"/>
        <v>0</v>
      </c>
      <c r="H658" s="26">
        <f t="shared" si="139"/>
        <v>0</v>
      </c>
      <c r="I658">
        <f t="shared" si="140"/>
        <v>0</v>
      </c>
      <c r="J658">
        <f t="shared" si="133"/>
        <v>1</v>
      </c>
      <c r="K658">
        <f t="shared" si="141"/>
        <v>4</v>
      </c>
      <c r="L658">
        <f t="shared" si="142"/>
        <v>0</v>
      </c>
      <c r="M658" s="31">
        <f t="shared" si="134"/>
        <v>0</v>
      </c>
      <c r="N658" s="31">
        <f t="shared" si="134"/>
        <v>-0.19165656714566959</v>
      </c>
      <c r="O658" s="31">
        <f t="shared" si="134"/>
        <v>-0.17569387817109441</v>
      </c>
      <c r="P658" s="31">
        <f t="shared" si="134"/>
        <v>1.8823857155439028</v>
      </c>
      <c r="Q658" s="31">
        <f t="shared" si="134"/>
        <v>-8.2630761119086626E-2</v>
      </c>
      <c r="R658" s="31">
        <f t="shared" si="134"/>
        <v>0.76214771855979813</v>
      </c>
      <c r="S658" s="31">
        <f t="shared" si="134"/>
        <v>-0.28107749608205951</v>
      </c>
      <c r="T658" s="31">
        <f t="shared" si="134"/>
        <v>-0.15153966421766427</v>
      </c>
      <c r="U658" s="31">
        <f t="shared" si="134"/>
        <v>-0.32576338178624165</v>
      </c>
      <c r="V658" s="31">
        <f t="shared" si="134"/>
        <v>6.084159620084634</v>
      </c>
      <c r="W658" s="31">
        <f t="shared" si="134"/>
        <v>0.99720091051026771</v>
      </c>
      <c r="X658"/>
      <c r="Y658" s="31">
        <f t="shared" si="135"/>
        <v>0</v>
      </c>
      <c r="Z658" s="31">
        <f t="shared" si="135"/>
        <v>-0.39745205853727372</v>
      </c>
      <c r="AA658" s="31">
        <f t="shared" si="135"/>
        <v>-0.3919484480962156</v>
      </c>
      <c r="AB658" s="31">
        <f t="shared" si="135"/>
        <v>1.2014767995165905</v>
      </c>
      <c r="AC658" s="31">
        <f t="shared" si="135"/>
        <v>-0.1751959337185062</v>
      </c>
      <c r="AD658" s="31">
        <f t="shared" si="135"/>
        <v>0.68998178909393459</v>
      </c>
      <c r="AE658" s="31">
        <f t="shared" si="135"/>
        <v>-0.23230264885541707</v>
      </c>
      <c r="AF658" s="31">
        <f t="shared" si="135"/>
        <v>-0.69972030352741477</v>
      </c>
      <c r="AG658" s="31">
        <f t="shared" si="135"/>
        <v>-0.69039543854910346</v>
      </c>
      <c r="AH658" s="31">
        <f t="shared" si="135"/>
        <v>1.3720439487271328</v>
      </c>
      <c r="AI658" s="31">
        <f t="shared" si="135"/>
        <v>0.12818906096736227</v>
      </c>
      <c r="AK658" s="31">
        <f t="shared" si="136"/>
        <v>0</v>
      </c>
      <c r="AL658" s="31">
        <f t="shared" si="136"/>
        <v>-0.76315868146307619</v>
      </c>
      <c r="AM658" s="31">
        <f t="shared" si="136"/>
        <v>-0.75778433816570512</v>
      </c>
      <c r="AN658" s="31">
        <f t="shared" si="136"/>
        <v>1.2014767995165905</v>
      </c>
      <c r="AO658" s="31">
        <f t="shared" si="136"/>
        <v>-0.67314857079084789</v>
      </c>
      <c r="AP658" s="31">
        <f t="shared" si="136"/>
        <v>0.68998178909393459</v>
      </c>
      <c r="AQ658" s="31">
        <f t="shared" si="136"/>
        <v>-0.71505856638709542</v>
      </c>
      <c r="AR658" s="31">
        <f t="shared" si="136"/>
        <v>-0.82817671590408692</v>
      </c>
      <c r="AS658" s="31">
        <f t="shared" si="136"/>
        <v>-0.93394700141255993</v>
      </c>
      <c r="AT658" s="31">
        <f t="shared" si="136"/>
        <v>1.3720439487271328</v>
      </c>
      <c r="AU658" s="31">
        <f t="shared" si="136"/>
        <v>-0.34577641012256827</v>
      </c>
      <c r="AW658">
        <f t="shared" si="137"/>
        <v>0.14655347955597331</v>
      </c>
      <c r="AX658" t="str">
        <f t="shared" si="143"/>
        <v/>
      </c>
      <c r="AY658" t="str">
        <f t="shared" si="144"/>
        <v/>
      </c>
      <c r="AZ658">
        <f t="shared" si="145"/>
        <v>0.14655347955597331</v>
      </c>
    </row>
    <row r="659" spans="1:52" s="42" customFormat="1" x14ac:dyDescent="0.3">
      <c r="A659">
        <v>21</v>
      </c>
      <c r="B659" t="s">
        <v>44</v>
      </c>
      <c r="C659" t="s">
        <v>33</v>
      </c>
      <c r="D659" t="s">
        <v>34</v>
      </c>
      <c r="E659"/>
      <c r="F659" s="22">
        <v>0</v>
      </c>
      <c r="G659" s="22">
        <f t="shared" si="138"/>
        <v>0</v>
      </c>
      <c r="H659" s="26">
        <f t="shared" si="139"/>
        <v>0</v>
      </c>
      <c r="I659">
        <f t="shared" si="140"/>
        <v>0</v>
      </c>
      <c r="J659">
        <f t="shared" si="133"/>
        <v>1</v>
      </c>
      <c r="K659">
        <f t="shared" si="141"/>
        <v>4</v>
      </c>
      <c r="L659">
        <f t="shared" si="142"/>
        <v>0</v>
      </c>
      <c r="M659" s="31">
        <f t="shared" si="134"/>
        <v>0</v>
      </c>
      <c r="N659" s="31">
        <f t="shared" si="134"/>
        <v>0.16245321805075277</v>
      </c>
      <c r="O659" s="31">
        <f t="shared" si="134"/>
        <v>0.16744955704167805</v>
      </c>
      <c r="P659" s="31">
        <f t="shared" si="134"/>
        <v>0.16948233523916253</v>
      </c>
      <c r="Q659" s="31">
        <f t="shared" si="134"/>
        <v>-0.22490835336340856</v>
      </c>
      <c r="R659" s="31">
        <f t="shared" si="134"/>
        <v>-0.23759804720551742</v>
      </c>
      <c r="S659" s="31">
        <f t="shared" si="134"/>
        <v>-0.46629544631580666</v>
      </c>
      <c r="T659" s="31">
        <f t="shared" si="134"/>
        <v>0.11140116231599992</v>
      </c>
      <c r="U659" s="31">
        <f t="shared" si="134"/>
        <v>3.160464602640646E-2</v>
      </c>
      <c r="V659" s="31">
        <f t="shared" si="134"/>
        <v>0.39299938374447235</v>
      </c>
      <c r="W659" s="31">
        <f t="shared" si="134"/>
        <v>7.9014384725361639E-2</v>
      </c>
      <c r="X659"/>
      <c r="Y659" s="31">
        <f t="shared" si="135"/>
        <v>0</v>
      </c>
      <c r="Z659" s="31">
        <f t="shared" si="135"/>
        <v>-1.699686796189195E-2</v>
      </c>
      <c r="AA659" s="31">
        <f t="shared" si="135"/>
        <v>-1.5519932443100223E-2</v>
      </c>
      <c r="AB659" s="31">
        <f t="shared" si="135"/>
        <v>-0.18168207170088188</v>
      </c>
      <c r="AC659" s="31">
        <f t="shared" si="135"/>
        <v>-0.42654371410681036</v>
      </c>
      <c r="AD659" s="31">
        <f t="shared" si="135"/>
        <v>-0.23441336251192621</v>
      </c>
      <c r="AE659" s="31">
        <f t="shared" si="135"/>
        <v>-0.36243814225627002</v>
      </c>
      <c r="AF659" s="31">
        <f t="shared" si="135"/>
        <v>-0.59209152873628124</v>
      </c>
      <c r="AG659" s="31">
        <f t="shared" si="135"/>
        <v>-0.46389642102038475</v>
      </c>
      <c r="AH659" s="31">
        <f t="shared" si="135"/>
        <v>0.3738991212592101</v>
      </c>
      <c r="AI659" s="31">
        <f t="shared" si="135"/>
        <v>0.20460549278209167</v>
      </c>
      <c r="AK659" s="31">
        <f t="shared" si="136"/>
        <v>0</v>
      </c>
      <c r="AL659" s="31">
        <f t="shared" si="136"/>
        <v>-0.75498662048759158</v>
      </c>
      <c r="AM659" s="31">
        <f t="shared" si="136"/>
        <v>-0.75415318730983372</v>
      </c>
      <c r="AN659" s="31">
        <f t="shared" si="136"/>
        <v>-0.18168207170088188</v>
      </c>
      <c r="AO659" s="31">
        <f t="shared" si="136"/>
        <v>-0.82893824378697112</v>
      </c>
      <c r="AP659" s="31">
        <f t="shared" si="136"/>
        <v>-0.23441336251192621</v>
      </c>
      <c r="AQ659" s="31">
        <f t="shared" si="136"/>
        <v>-0.82930221146152205</v>
      </c>
      <c r="AR659" s="31">
        <f t="shared" si="136"/>
        <v>-0.7297097369732829</v>
      </c>
      <c r="AS659" s="31">
        <f t="shared" si="136"/>
        <v>-0.8882495369337583</v>
      </c>
      <c r="AT659" s="31">
        <f t="shared" si="136"/>
        <v>0.3738991212592101</v>
      </c>
      <c r="AU659" s="31">
        <f t="shared" si="136"/>
        <v>-0.39078481585260794</v>
      </c>
      <c r="AW659">
        <f t="shared" si="137"/>
        <v>8.9505628453601299E-2</v>
      </c>
      <c r="AX659" t="str">
        <f t="shared" si="143"/>
        <v/>
      </c>
      <c r="AY659" t="str">
        <f t="shared" si="144"/>
        <v/>
      </c>
      <c r="AZ659">
        <f t="shared" si="145"/>
        <v>8.9505628453601299E-2</v>
      </c>
    </row>
    <row r="660" spans="1:52" s="42" customFormat="1" x14ac:dyDescent="0.3">
      <c r="A660">
        <v>21</v>
      </c>
      <c r="B660" t="s">
        <v>45</v>
      </c>
      <c r="C660" t="s">
        <v>33</v>
      </c>
      <c r="D660" t="s">
        <v>34</v>
      </c>
      <c r="E660"/>
      <c r="F660" s="22">
        <v>0</v>
      </c>
      <c r="G660" s="22">
        <f t="shared" si="138"/>
        <v>1</v>
      </c>
      <c r="H660" s="26">
        <f t="shared" si="139"/>
        <v>0</v>
      </c>
      <c r="I660">
        <f t="shared" si="140"/>
        <v>0</v>
      </c>
      <c r="J660">
        <f t="shared" si="133"/>
        <v>1</v>
      </c>
      <c r="K660">
        <f t="shared" si="141"/>
        <v>4</v>
      </c>
      <c r="L660">
        <f t="shared" si="142"/>
        <v>0</v>
      </c>
      <c r="M660" s="31">
        <f t="shared" si="134"/>
        <v>0</v>
      </c>
      <c r="N660" s="31">
        <f t="shared" si="134"/>
        <v>-0.49063462753643167</v>
      </c>
      <c r="O660" s="31">
        <f t="shared" si="134"/>
        <v>-0.48846533165839728</v>
      </c>
      <c r="P660" s="31">
        <f t="shared" si="134"/>
        <v>1.4764284434924249</v>
      </c>
      <c r="Q660" s="31">
        <f t="shared" si="134"/>
        <v>-0.78764013007399369</v>
      </c>
      <c r="R660" s="31">
        <f t="shared" si="134"/>
        <v>0.91964070084869032</v>
      </c>
      <c r="S660" s="31">
        <f t="shared" si="134"/>
        <v>-0.83505108961581531</v>
      </c>
      <c r="T660" s="31">
        <f t="shared" si="134"/>
        <v>1.892719120521408</v>
      </c>
      <c r="U660" s="31">
        <f t="shared" si="134"/>
        <v>1.1151039038767825</v>
      </c>
      <c r="V660" s="31">
        <f t="shared" si="134"/>
        <v>4.1781436141728143</v>
      </c>
      <c r="W660" s="31">
        <f t="shared" si="134"/>
        <v>-0.71753080098493238</v>
      </c>
      <c r="X660"/>
      <c r="Y660" s="31">
        <f t="shared" si="135"/>
        <v>0</v>
      </c>
      <c r="Z660" s="31">
        <f t="shared" si="135"/>
        <v>-0.41302806003935832</v>
      </c>
      <c r="AA660" s="31">
        <f t="shared" si="135"/>
        <v>-0.41428148402578513</v>
      </c>
      <c r="AB660" s="31">
        <f t="shared" si="135"/>
        <v>0.8392506257390977</v>
      </c>
      <c r="AC660" s="31">
        <f t="shared" si="135"/>
        <v>-0.53066807488461409</v>
      </c>
      <c r="AD660" s="31">
        <f t="shared" si="135"/>
        <v>0.93649420321844656</v>
      </c>
      <c r="AE660" s="31">
        <f t="shared" si="135"/>
        <v>-0.22394157828041092</v>
      </c>
      <c r="AF660" s="31">
        <f t="shared" si="135"/>
        <v>-4.4797868534677571E-2</v>
      </c>
      <c r="AG660" s="31">
        <f t="shared" si="135"/>
        <v>-0.19404037649913952</v>
      </c>
      <c r="AH660" s="31">
        <f t="shared" si="135"/>
        <v>2.2443762754240368</v>
      </c>
      <c r="AI660" s="31">
        <f t="shared" si="135"/>
        <v>-0.36511295477361172</v>
      </c>
      <c r="AK660" s="31">
        <f t="shared" si="136"/>
        <v>0</v>
      </c>
      <c r="AL660" s="31">
        <f t="shared" si="136"/>
        <v>-0.79010768800555309</v>
      </c>
      <c r="AM660" s="31">
        <f t="shared" si="136"/>
        <v>-0.78992578139506298</v>
      </c>
      <c r="AN660" s="31">
        <f t="shared" si="136"/>
        <v>0.8392506257390977</v>
      </c>
      <c r="AO660" s="31">
        <f t="shared" si="136"/>
        <v>-0.82500522862734416</v>
      </c>
      <c r="AP660" s="31">
        <f t="shared" si="136"/>
        <v>0.93649420321844656</v>
      </c>
      <c r="AQ660" s="31">
        <f t="shared" si="136"/>
        <v>-0.76437308586757557</v>
      </c>
      <c r="AR660" s="31">
        <f t="shared" si="136"/>
        <v>-0.44088802507193858</v>
      </c>
      <c r="AS660" s="31">
        <f t="shared" si="136"/>
        <v>-0.81406277795724757</v>
      </c>
      <c r="AT660" s="31">
        <f t="shared" si="136"/>
        <v>2.2443762754240368</v>
      </c>
      <c r="AU660" s="31">
        <f t="shared" si="136"/>
        <v>-0.67353194580295273</v>
      </c>
      <c r="AW660">
        <f t="shared" si="137"/>
        <v>0.23808717767835699</v>
      </c>
      <c r="AX660" t="str">
        <f t="shared" si="143"/>
        <v/>
      </c>
      <c r="AY660" t="str">
        <f t="shared" si="144"/>
        <v/>
      </c>
      <c r="AZ660">
        <f t="shared" si="145"/>
        <v>0.23808717767835699</v>
      </c>
    </row>
    <row r="661" spans="1:52" s="42" customFormat="1" x14ac:dyDescent="0.3">
      <c r="A661">
        <v>21</v>
      </c>
      <c r="B661" t="s">
        <v>46</v>
      </c>
      <c r="C661" t="s">
        <v>33</v>
      </c>
      <c r="D661" t="s">
        <v>34</v>
      </c>
      <c r="E661"/>
      <c r="F661" s="22">
        <v>0</v>
      </c>
      <c r="G661" s="22">
        <f t="shared" si="138"/>
        <v>0</v>
      </c>
      <c r="H661" s="26">
        <f t="shared" si="139"/>
        <v>0</v>
      </c>
      <c r="I661">
        <f t="shared" si="140"/>
        <v>0</v>
      </c>
      <c r="J661">
        <f t="shared" si="133"/>
        <v>1</v>
      </c>
      <c r="K661">
        <f t="shared" si="141"/>
        <v>4</v>
      </c>
      <c r="L661">
        <f t="shared" si="142"/>
        <v>0</v>
      </c>
      <c r="M661" s="31">
        <f t="shared" si="134"/>
        <v>0</v>
      </c>
      <c r="N661" s="31">
        <f t="shared" si="134"/>
        <v>-0.29339681189469369</v>
      </c>
      <c r="O661" s="31">
        <f t="shared" si="134"/>
        <v>-0.28286625914647812</v>
      </c>
      <c r="P661" s="31">
        <f t="shared" si="134"/>
        <v>0.6659982341066053</v>
      </c>
      <c r="Q661" s="31">
        <f t="shared" si="134"/>
        <v>-0.47829512814427222</v>
      </c>
      <c r="R661" s="31">
        <f t="shared" si="134"/>
        <v>0.66267185730915923</v>
      </c>
      <c r="S661" s="31">
        <f t="shared" si="134"/>
        <v>-0.29671070248489689</v>
      </c>
      <c r="T661" s="31">
        <f t="shared" si="134"/>
        <v>-0.55725442927863866</v>
      </c>
      <c r="U661" s="31">
        <f t="shared" si="134"/>
        <v>-0.64947658705886879</v>
      </c>
      <c r="V661" s="31">
        <f t="shared" si="134"/>
        <v>1.9133209138532596</v>
      </c>
      <c r="W661" s="31">
        <f t="shared" si="134"/>
        <v>-9.7563128357981907E-2</v>
      </c>
      <c r="X661"/>
      <c r="Y661" s="31">
        <f t="shared" si="135"/>
        <v>0</v>
      </c>
      <c r="Z661" s="31">
        <f t="shared" si="135"/>
        <v>-0.3966995934949904</v>
      </c>
      <c r="AA661" s="31">
        <f t="shared" si="135"/>
        <v>-0.39451986909290448</v>
      </c>
      <c r="AB661" s="31">
        <f t="shared" si="135"/>
        <v>0.14927643344735506</v>
      </c>
      <c r="AC661" s="31">
        <f t="shared" si="135"/>
        <v>-0.36728848175442996</v>
      </c>
      <c r="AD661" s="31">
        <f t="shared" si="135"/>
        <v>0.52155929832410564</v>
      </c>
      <c r="AE661" s="31">
        <f t="shared" si="135"/>
        <v>-0.15697088057488773</v>
      </c>
      <c r="AF661" s="31">
        <f t="shared" si="135"/>
        <v>-0.80530671247757435</v>
      </c>
      <c r="AG661" s="31">
        <f t="shared" si="135"/>
        <v>-0.80020807256722637</v>
      </c>
      <c r="AH661" s="31">
        <f t="shared" si="135"/>
        <v>0.45548013088172057</v>
      </c>
      <c r="AI661" s="31">
        <f t="shared" si="135"/>
        <v>-0.1138624789289468</v>
      </c>
      <c r="AK661" s="31">
        <f t="shared" si="136"/>
        <v>0</v>
      </c>
      <c r="AL661" s="31">
        <f t="shared" si="136"/>
        <v>-0.80386452902598637</v>
      </c>
      <c r="AM661" s="31">
        <f t="shared" si="136"/>
        <v>-0.79912827466569225</v>
      </c>
      <c r="AN661" s="31">
        <f t="shared" si="136"/>
        <v>0.14927643344735506</v>
      </c>
      <c r="AO661" s="31">
        <f t="shared" si="136"/>
        <v>-0.77163047709891586</v>
      </c>
      <c r="AP661" s="31">
        <f t="shared" si="136"/>
        <v>0.52155929832410564</v>
      </c>
      <c r="AQ661" s="31">
        <f t="shared" si="136"/>
        <v>-0.71184623611799824</v>
      </c>
      <c r="AR661" s="31">
        <f t="shared" si="136"/>
        <v>-0.88975290976974375</v>
      </c>
      <c r="AS661" s="31">
        <f t="shared" si="136"/>
        <v>-0.95798835184958342</v>
      </c>
      <c r="AT661" s="31">
        <f t="shared" si="136"/>
        <v>0.45548013088172057</v>
      </c>
      <c r="AU661" s="31">
        <f t="shared" si="136"/>
        <v>-0.48131998662042069</v>
      </c>
      <c r="AW661">
        <f t="shared" si="137"/>
        <v>0.11627095377051599</v>
      </c>
      <c r="AX661" t="str">
        <f t="shared" si="143"/>
        <v/>
      </c>
      <c r="AY661" t="str">
        <f t="shared" si="144"/>
        <v/>
      </c>
      <c r="AZ661">
        <f t="shared" si="145"/>
        <v>0.11627095377051599</v>
      </c>
    </row>
    <row r="662" spans="1:52" s="42" customFormat="1" x14ac:dyDescent="0.3">
      <c r="A662">
        <v>21</v>
      </c>
      <c r="B662" t="s">
        <v>47</v>
      </c>
      <c r="C662" t="s">
        <v>33</v>
      </c>
      <c r="D662" t="s">
        <v>34</v>
      </c>
      <c r="E662"/>
      <c r="F662" s="22">
        <v>0</v>
      </c>
      <c r="G662" s="22">
        <f t="shared" si="138"/>
        <v>1</v>
      </c>
      <c r="H662" s="26">
        <f t="shared" si="139"/>
        <v>0</v>
      </c>
      <c r="I662">
        <f t="shared" si="140"/>
        <v>1</v>
      </c>
      <c r="J662">
        <f t="shared" si="133"/>
        <v>0</v>
      </c>
      <c r="K662">
        <f t="shared" si="141"/>
        <v>4</v>
      </c>
      <c r="L662">
        <f t="shared" si="142"/>
        <v>0</v>
      </c>
      <c r="M662" s="31">
        <f t="shared" si="134"/>
        <v>0</v>
      </c>
      <c r="N662" s="31">
        <f t="shared" si="134"/>
        <v>0.18757877455960192</v>
      </c>
      <c r="O662" s="31">
        <f t="shared" si="134"/>
        <v>0.19928390104794919</v>
      </c>
      <c r="P662" s="31">
        <f t="shared" si="134"/>
        <v>-0.31146158078122138</v>
      </c>
      <c r="Q662" s="31">
        <f t="shared" si="134"/>
        <v>-0.22436296018638965</v>
      </c>
      <c r="R662" s="31">
        <f t="shared" si="134"/>
        <v>-0.33623186067593708</v>
      </c>
      <c r="S662" s="31">
        <f t="shared" si="134"/>
        <v>-7.0800508172656151E-2</v>
      </c>
      <c r="T662" s="31">
        <f t="shared" si="134"/>
        <v>-0.25469832940121567</v>
      </c>
      <c r="U662" s="31">
        <f t="shared" si="134"/>
        <v>-0.18571661612367224</v>
      </c>
      <c r="V662" s="31">
        <f t="shared" si="134"/>
        <v>2.4320300429207631</v>
      </c>
      <c r="W662" s="31">
        <f t="shared" si="134"/>
        <v>1.3027570714928371</v>
      </c>
      <c r="X662"/>
      <c r="Y662" s="31">
        <f t="shared" si="135"/>
        <v>0</v>
      </c>
      <c r="Z662" s="31">
        <f t="shared" si="135"/>
        <v>-6.5743200986350114E-2</v>
      </c>
      <c r="AA662" s="31">
        <f t="shared" si="135"/>
        <v>-5.5292358121073075E-2</v>
      </c>
      <c r="AB662" s="31">
        <f t="shared" si="135"/>
        <v>-0.11237537050957129</v>
      </c>
      <c r="AC662" s="31">
        <f t="shared" si="135"/>
        <v>-0.16904841631946704</v>
      </c>
      <c r="AD662" s="31">
        <f t="shared" si="135"/>
        <v>-2.6958510202848781E-2</v>
      </c>
      <c r="AE662" s="31">
        <f t="shared" si="135"/>
        <v>7.2593329218365574E-2</v>
      </c>
      <c r="AF662" s="31">
        <f t="shared" si="135"/>
        <v>-0.75172210929436878</v>
      </c>
      <c r="AG662" s="31">
        <f t="shared" si="135"/>
        <v>-0.51650933256936338</v>
      </c>
      <c r="AH662" s="31">
        <f t="shared" si="135"/>
        <v>0.46764911378312352</v>
      </c>
      <c r="AI662" s="31">
        <f t="shared" si="135"/>
        <v>0.55755151703704553</v>
      </c>
      <c r="AK662" s="31">
        <f t="shared" si="136"/>
        <v>0</v>
      </c>
      <c r="AL662" s="31">
        <f t="shared" si="136"/>
        <v>-0.71129071620857831</v>
      </c>
      <c r="AM662" s="31">
        <f t="shared" si="136"/>
        <v>-0.70277499875720828</v>
      </c>
      <c r="AN662" s="31">
        <f t="shared" si="136"/>
        <v>-0.11237537050957129</v>
      </c>
      <c r="AO662" s="31">
        <f t="shared" si="136"/>
        <v>-0.75730331109817195</v>
      </c>
      <c r="AP662" s="31">
        <f t="shared" si="136"/>
        <v>-2.6958510202848781E-2</v>
      </c>
      <c r="AQ662" s="31">
        <f t="shared" si="136"/>
        <v>-0.68617975042458246</v>
      </c>
      <c r="AR662" s="31">
        <f t="shared" si="136"/>
        <v>-0.83412371256702122</v>
      </c>
      <c r="AS662" s="31">
        <f t="shared" si="136"/>
        <v>-0.91164804336708283</v>
      </c>
      <c r="AT662" s="31">
        <f t="shared" si="136"/>
        <v>0.46764911378312352</v>
      </c>
      <c r="AU662" s="31">
        <f t="shared" si="136"/>
        <v>-7.7160206950140794E-2</v>
      </c>
      <c r="AW662">
        <f t="shared" si="137"/>
        <v>-0.12790195555663891</v>
      </c>
      <c r="AX662" t="str">
        <f t="shared" si="143"/>
        <v/>
      </c>
      <c r="AY662">
        <f t="shared" si="144"/>
        <v>-0.12790195555663891</v>
      </c>
      <c r="AZ662" t="str">
        <f t="shared" si="145"/>
        <v/>
      </c>
    </row>
    <row r="663" spans="1:52" s="42" customFormat="1" x14ac:dyDescent="0.3">
      <c r="A663">
        <v>21</v>
      </c>
      <c r="B663" t="s">
        <v>48</v>
      </c>
      <c r="C663" t="s">
        <v>33</v>
      </c>
      <c r="D663" t="s">
        <v>34</v>
      </c>
      <c r="E663"/>
      <c r="F663" s="22">
        <v>0</v>
      </c>
      <c r="G663" s="22">
        <f t="shared" si="138"/>
        <v>1</v>
      </c>
      <c r="H663" s="26">
        <f t="shared" si="139"/>
        <v>0</v>
      </c>
      <c r="I663">
        <f t="shared" si="140"/>
        <v>1</v>
      </c>
      <c r="J663">
        <f t="shared" si="133"/>
        <v>0</v>
      </c>
      <c r="K663">
        <f t="shared" si="141"/>
        <v>4</v>
      </c>
      <c r="L663">
        <f t="shared" si="142"/>
        <v>0</v>
      </c>
      <c r="M663" s="31">
        <f t="shared" si="134"/>
        <v>0</v>
      </c>
      <c r="N663" s="31">
        <f t="shared" si="134"/>
        <v>-0.34925211103620513</v>
      </c>
      <c r="O663" s="31">
        <f t="shared" si="134"/>
        <v>-0.34523429241974374</v>
      </c>
      <c r="P663" s="31">
        <f t="shared" si="134"/>
        <v>0.44384464472265656</v>
      </c>
      <c r="Q663" s="31">
        <f t="shared" si="134"/>
        <v>-0.68991135963185557</v>
      </c>
      <c r="R663" s="31">
        <f t="shared" si="134"/>
        <v>-1.2541685602181751E-2</v>
      </c>
      <c r="S663" s="31">
        <f t="shared" si="134"/>
        <v>-0.76273322785244724</v>
      </c>
      <c r="T663" s="31">
        <f t="shared" si="134"/>
        <v>-0.25618107902533638</v>
      </c>
      <c r="U663" s="31">
        <f t="shared" si="134"/>
        <v>-0.42680405145194328</v>
      </c>
      <c r="V663" s="31">
        <f t="shared" si="134"/>
        <v>-8.9427191935568293E-2</v>
      </c>
      <c r="W663" s="31">
        <f t="shared" si="134"/>
        <v>-0.47053605162062667</v>
      </c>
      <c r="X663"/>
      <c r="Y663" s="31">
        <f t="shared" si="135"/>
        <v>0</v>
      </c>
      <c r="Z663" s="31">
        <f t="shared" si="135"/>
        <v>-0.37665378046969245</v>
      </c>
      <c r="AA663" s="31">
        <f t="shared" si="135"/>
        <v>-0.3759849346196768</v>
      </c>
      <c r="AB663" s="31">
        <f t="shared" si="135"/>
        <v>-0.15386747155620692</v>
      </c>
      <c r="AC663" s="31">
        <f t="shared" si="135"/>
        <v>-0.7063112273701686</v>
      </c>
      <c r="AD663" s="31">
        <f t="shared" si="135"/>
        <v>-0.20165273279909668</v>
      </c>
      <c r="AE663" s="31">
        <f t="shared" si="135"/>
        <v>-0.60779247566077066</v>
      </c>
      <c r="AF663" s="31">
        <f t="shared" si="135"/>
        <v>-0.67823368265696948</v>
      </c>
      <c r="AG663" s="31">
        <f t="shared" si="135"/>
        <v>-0.69419736310306002</v>
      </c>
      <c r="AH663" s="31">
        <f t="shared" si="135"/>
        <v>-9.2884000597535821E-2</v>
      </c>
      <c r="AI663" s="31">
        <f t="shared" si="135"/>
        <v>-0.29170866350457869</v>
      </c>
      <c r="AK663" s="31">
        <f t="shared" si="136"/>
        <v>0</v>
      </c>
      <c r="AL663" s="31">
        <f t="shared" si="136"/>
        <v>-0.82802610310811042</v>
      </c>
      <c r="AM663" s="31">
        <f t="shared" si="136"/>
        <v>-0.82629750462057661</v>
      </c>
      <c r="AN663" s="31">
        <f t="shared" si="136"/>
        <v>-0.15386747155620692</v>
      </c>
      <c r="AO663" s="31">
        <f t="shared" si="136"/>
        <v>-0.91753893148192089</v>
      </c>
      <c r="AP663" s="31">
        <f t="shared" si="136"/>
        <v>-0.20165273279909668</v>
      </c>
      <c r="AQ663" s="31">
        <f t="shared" si="136"/>
        <v>-0.89624167908244956</v>
      </c>
      <c r="AR663" s="31">
        <f t="shared" si="136"/>
        <v>-0.8094361531060682</v>
      </c>
      <c r="AS663" s="31">
        <f t="shared" si="136"/>
        <v>-0.93229531889694495</v>
      </c>
      <c r="AT663" s="31">
        <f t="shared" si="136"/>
        <v>-9.2884000597535821E-2</v>
      </c>
      <c r="AU663" s="31">
        <f t="shared" si="136"/>
        <v>-0.63964211036103957</v>
      </c>
      <c r="AW663">
        <f t="shared" si="137"/>
        <v>-5.8564036138107199E-2</v>
      </c>
      <c r="AX663" t="str">
        <f t="shared" si="143"/>
        <v/>
      </c>
      <c r="AY663">
        <f t="shared" si="144"/>
        <v>-5.8564036138107199E-2</v>
      </c>
      <c r="AZ663" t="str">
        <f t="shared" si="145"/>
        <v/>
      </c>
    </row>
    <row r="664" spans="1:52" s="42" customFormat="1" x14ac:dyDescent="0.3">
      <c r="A664">
        <v>21</v>
      </c>
      <c r="B664" t="s">
        <v>49</v>
      </c>
      <c r="C664" t="s">
        <v>33</v>
      </c>
      <c r="D664" t="s">
        <v>34</v>
      </c>
      <c r="E664" t="s">
        <v>137</v>
      </c>
      <c r="F664" s="22">
        <v>0</v>
      </c>
      <c r="G664" s="22">
        <f t="shared" si="138"/>
        <v>0</v>
      </c>
      <c r="H664" s="26">
        <f t="shared" si="139"/>
        <v>1</v>
      </c>
      <c r="I664">
        <f t="shared" si="140"/>
        <v>1</v>
      </c>
      <c r="J664">
        <f t="shared" si="133"/>
        <v>0</v>
      </c>
      <c r="K664">
        <f t="shared" si="141"/>
        <v>4</v>
      </c>
      <c r="L664">
        <f t="shared" si="142"/>
        <v>4</v>
      </c>
      <c r="M664" s="31">
        <f t="shared" si="134"/>
        <v>0</v>
      </c>
      <c r="N664" s="31">
        <f t="shared" si="134"/>
        <v>3.5846989077280633</v>
      </c>
      <c r="O664" s="31">
        <f t="shared" si="134"/>
        <v>3.5881351187093076</v>
      </c>
      <c r="P664" s="31">
        <f t="shared" si="134"/>
        <v>9.1413763414236154E-2</v>
      </c>
      <c r="Q664" s="31">
        <f t="shared" si="134"/>
        <v>0.63220302977439891</v>
      </c>
      <c r="R664" s="31">
        <f t="shared" si="134"/>
        <v>-9.6725646162417064E-2</v>
      </c>
      <c r="S664" s="31">
        <f t="shared" si="134"/>
        <v>0.29102631919551164</v>
      </c>
      <c r="T664" s="31">
        <f t="shared" si="134"/>
        <v>13.112402787234883</v>
      </c>
      <c r="U664" s="31">
        <f t="shared" si="134"/>
        <v>12.80670873592455</v>
      </c>
      <c r="V664" s="31">
        <f t="shared" si="134"/>
        <v>-0.97860826772761289</v>
      </c>
      <c r="W664" s="31">
        <f t="shared" si="134"/>
        <v>2.6081688969797927</v>
      </c>
      <c r="X664"/>
      <c r="Y664" s="31">
        <f t="shared" si="135"/>
        <v>0</v>
      </c>
      <c r="Z664" s="31">
        <f t="shared" si="135"/>
        <v>1.7855464915546868</v>
      </c>
      <c r="AA664" s="31">
        <f t="shared" si="135"/>
        <v>1.777250519464763</v>
      </c>
      <c r="AB664" s="31">
        <f t="shared" si="135"/>
        <v>6.4825782798883375E-2</v>
      </c>
      <c r="AC664" s="31">
        <f t="shared" si="135"/>
        <v>0.85525375754077781</v>
      </c>
      <c r="AD664" s="31">
        <f t="shared" si="135"/>
        <v>1.3456035862152966</v>
      </c>
      <c r="AE664" s="31">
        <f t="shared" si="135"/>
        <v>2.1622838065092278</v>
      </c>
      <c r="AF664" s="31">
        <f t="shared" si="135"/>
        <v>1.4337867237593036</v>
      </c>
      <c r="AG664" s="31">
        <f t="shared" si="135"/>
        <v>2.8160287770246439</v>
      </c>
      <c r="AH664" s="31">
        <f t="shared" si="135"/>
        <v>-0.94263994003704688</v>
      </c>
      <c r="AI664" s="31">
        <f t="shared" si="135"/>
        <v>2.7863526535151761</v>
      </c>
      <c r="AK664" s="31">
        <f t="shared" si="136"/>
        <v>0</v>
      </c>
      <c r="AL664" s="31">
        <f t="shared" si="136"/>
        <v>-0.23885592105860354</v>
      </c>
      <c r="AM664" s="31">
        <f t="shared" si="136"/>
        <v>-0.2431069157834142</v>
      </c>
      <c r="AN664" s="31">
        <f t="shared" si="136"/>
        <v>6.4825782798883375E-2</v>
      </c>
      <c r="AO664" s="31">
        <f t="shared" si="136"/>
        <v>-0.39991619536815998</v>
      </c>
      <c r="AP664" s="31">
        <f t="shared" si="136"/>
        <v>1.3456035862152966</v>
      </c>
      <c r="AQ664" s="31">
        <f t="shared" si="136"/>
        <v>-0.15837060778627771</v>
      </c>
      <c r="AR664" s="31">
        <f t="shared" si="136"/>
        <v>0.59034968352600459</v>
      </c>
      <c r="AS664" s="31">
        <f t="shared" si="136"/>
        <v>-0.239581516421739</v>
      </c>
      <c r="AT664" s="31">
        <f t="shared" si="136"/>
        <v>-0.94263994003704688</v>
      </c>
      <c r="AU664" s="31">
        <f t="shared" si="136"/>
        <v>0.36016333359469183</v>
      </c>
      <c r="AW664">
        <f t="shared" si="137"/>
        <v>-0.35233006178009058</v>
      </c>
      <c r="AX664">
        <f t="shared" si="143"/>
        <v>-0.35233006178009058</v>
      </c>
      <c r="AY664">
        <f t="shared" si="144"/>
        <v>-0.35233006178009058</v>
      </c>
      <c r="AZ664" t="str">
        <f t="shared" si="145"/>
        <v/>
      </c>
    </row>
    <row r="665" spans="1:52" s="42" customFormat="1" x14ac:dyDescent="0.3">
      <c r="A665">
        <v>22</v>
      </c>
      <c r="B665" t="s">
        <v>50</v>
      </c>
      <c r="C665" t="s">
        <v>51</v>
      </c>
      <c r="D665" t="s">
        <v>52</v>
      </c>
      <c r="E665"/>
      <c r="F665" s="22">
        <v>0</v>
      </c>
      <c r="G665" s="22">
        <f t="shared" si="138"/>
        <v>0</v>
      </c>
      <c r="H665" s="26">
        <f t="shared" si="139"/>
        <v>0</v>
      </c>
      <c r="I665">
        <f t="shared" si="140"/>
        <v>1</v>
      </c>
      <c r="J665">
        <f t="shared" si="133"/>
        <v>0</v>
      </c>
      <c r="K665">
        <f t="shared" si="141"/>
        <v>3</v>
      </c>
      <c r="L665">
        <f t="shared" si="142"/>
        <v>0</v>
      </c>
      <c r="M665" s="31">
        <f t="shared" ref="M665:W680" si="146">(M19-$M19)/$M19</f>
        <v>0</v>
      </c>
      <c r="N665" s="31">
        <f t="shared" si="146"/>
        <v>-0.14488327836623086</v>
      </c>
      <c r="O665" s="31">
        <f t="shared" si="146"/>
        <v>-0.13926926559984332</v>
      </c>
      <c r="P665" s="31">
        <f t="shared" si="146"/>
        <v>1.8614220284504419</v>
      </c>
      <c r="Q665" s="31">
        <f t="shared" si="146"/>
        <v>1.5226194386560967</v>
      </c>
      <c r="R665" s="31">
        <f t="shared" si="146"/>
        <v>2.300136562869961</v>
      </c>
      <c r="S665" s="31">
        <f t="shared" si="146"/>
        <v>0.80462207183764112</v>
      </c>
      <c r="T665" s="31">
        <f t="shared" si="146"/>
        <v>-0.12541886563041346</v>
      </c>
      <c r="U665" s="31">
        <f t="shared" si="146"/>
        <v>-0.33290811544502386</v>
      </c>
      <c r="V665" s="31">
        <f t="shared" si="146"/>
        <v>2.1207193073722914</v>
      </c>
      <c r="W665" s="31">
        <f t="shared" si="146"/>
        <v>1.2256722895981538</v>
      </c>
      <c r="X665"/>
      <c r="Y665" s="31">
        <f t="shared" ref="Y665:AI680" si="147">(Y19-$Y19)/$Y19</f>
        <v>0</v>
      </c>
      <c r="Z665" s="31">
        <f t="shared" si="147"/>
        <v>-0.23316368693548328</v>
      </c>
      <c r="AA665" s="31">
        <f t="shared" si="147"/>
        <v>-0.23635320542978464</v>
      </c>
      <c r="AB665" s="31">
        <f t="shared" si="147"/>
        <v>1.9249780560133409</v>
      </c>
      <c r="AC665" s="31">
        <f t="shared" si="147"/>
        <v>1.4667604267894643</v>
      </c>
      <c r="AD665" s="31">
        <f t="shared" si="147"/>
        <v>1.5613180393582338</v>
      </c>
      <c r="AE665" s="31">
        <f t="shared" si="147"/>
        <v>0.42547739189388939</v>
      </c>
      <c r="AF665" s="31">
        <f t="shared" si="147"/>
        <v>-0.58142582783536434</v>
      </c>
      <c r="AG665" s="31">
        <f t="shared" si="147"/>
        <v>-0.61395622162590824</v>
      </c>
      <c r="AH665" s="31">
        <f t="shared" si="147"/>
        <v>0.85273918439263541</v>
      </c>
      <c r="AI665" s="31">
        <f t="shared" si="147"/>
        <v>0.51980088342359454</v>
      </c>
      <c r="AK665" s="31">
        <f t="shared" ref="AK665:AU680" si="148">(AK19-$AK19)/$AK19</f>
        <v>0</v>
      </c>
      <c r="AL665" s="31">
        <f t="shared" si="148"/>
        <v>-0.75564704127445215</v>
      </c>
      <c r="AM665" s="31">
        <f t="shared" si="148"/>
        <v>-0.75460139319634012</v>
      </c>
      <c r="AN665" s="31">
        <f t="shared" si="148"/>
        <v>1.9249780560133409</v>
      </c>
      <c r="AO665" s="31">
        <f t="shared" si="148"/>
        <v>-0.258511833188866</v>
      </c>
      <c r="AP665" s="31">
        <f t="shared" si="148"/>
        <v>1.5613180393582338</v>
      </c>
      <c r="AQ665" s="31">
        <f t="shared" si="148"/>
        <v>-0.5720577423911799</v>
      </c>
      <c r="AR665" s="31">
        <f t="shared" si="148"/>
        <v>-0.78232620855138657</v>
      </c>
      <c r="AS665" s="31">
        <f t="shared" si="148"/>
        <v>-0.91136113223364035</v>
      </c>
      <c r="AT665" s="31">
        <f t="shared" si="148"/>
        <v>0.85273918439263541</v>
      </c>
      <c r="AU665" s="31">
        <f t="shared" si="148"/>
        <v>-0.33967715194392556</v>
      </c>
      <c r="AW665">
        <f t="shared" si="137"/>
        <v>-1.42142570495999E-2</v>
      </c>
      <c r="AX665" t="str">
        <f t="shared" si="143"/>
        <v/>
      </c>
      <c r="AY665">
        <f t="shared" si="144"/>
        <v>-1.42142570495999E-2</v>
      </c>
      <c r="AZ665" t="str">
        <f t="shared" si="145"/>
        <v/>
      </c>
    </row>
    <row r="666" spans="1:52" s="42" customFormat="1" x14ac:dyDescent="0.3">
      <c r="A666">
        <v>22</v>
      </c>
      <c r="B666" t="s">
        <v>53</v>
      </c>
      <c r="C666" t="s">
        <v>51</v>
      </c>
      <c r="D666" t="s">
        <v>52</v>
      </c>
      <c r="E666" t="s">
        <v>137</v>
      </c>
      <c r="F666" s="22">
        <v>0</v>
      </c>
      <c r="G666" s="22">
        <f t="shared" si="138"/>
        <v>1</v>
      </c>
      <c r="H666" s="26">
        <f t="shared" si="139"/>
        <v>1</v>
      </c>
      <c r="I666">
        <f t="shared" si="140"/>
        <v>0</v>
      </c>
      <c r="J666">
        <f t="shared" si="133"/>
        <v>1</v>
      </c>
      <c r="K666">
        <f t="shared" si="141"/>
        <v>3</v>
      </c>
      <c r="L666">
        <f t="shared" si="142"/>
        <v>3</v>
      </c>
      <c r="M666" s="31">
        <f t="shared" si="146"/>
        <v>0</v>
      </c>
      <c r="N666" s="31">
        <f t="shared" si="146"/>
        <v>-0.25165601737635718</v>
      </c>
      <c r="O666" s="31">
        <f t="shared" si="146"/>
        <v>-0.25089221448025528</v>
      </c>
      <c r="P666" s="31">
        <f t="shared" si="146"/>
        <v>0.21303772813823219</v>
      </c>
      <c r="Q666" s="31">
        <f t="shared" si="146"/>
        <v>-0.51844819970874323</v>
      </c>
      <c r="R666" s="31">
        <f t="shared" si="146"/>
        <v>3.7084122656290228E-2</v>
      </c>
      <c r="S666" s="31">
        <f t="shared" si="146"/>
        <v>-0.91763775171474704</v>
      </c>
      <c r="T666" s="31">
        <f t="shared" si="146"/>
        <v>9.2375744464439595</v>
      </c>
      <c r="U666" s="31">
        <f t="shared" si="146"/>
        <v>6.6580110098515553</v>
      </c>
      <c r="V666" s="31">
        <f t="shared" si="146"/>
        <v>4.2155955895409161</v>
      </c>
      <c r="W666" s="31">
        <f t="shared" si="146"/>
        <v>-0.70944315615462383</v>
      </c>
      <c r="X666"/>
      <c r="Y666" s="31">
        <f t="shared" si="147"/>
        <v>0</v>
      </c>
      <c r="Z666" s="31">
        <f t="shared" si="147"/>
        <v>-0.20266666735285208</v>
      </c>
      <c r="AA666" s="31">
        <f t="shared" si="147"/>
        <v>-0.20407873534864782</v>
      </c>
      <c r="AB666" s="31">
        <f t="shared" si="147"/>
        <v>0.21983682929480786</v>
      </c>
      <c r="AC666" s="31">
        <f t="shared" si="147"/>
        <v>-0.23619225353934645</v>
      </c>
      <c r="AD666" s="31">
        <f t="shared" si="147"/>
        <v>-0.34219114344670598</v>
      </c>
      <c r="AE666" s="31">
        <f t="shared" si="147"/>
        <v>-0.58347937943270622</v>
      </c>
      <c r="AF666" s="31">
        <f t="shared" si="147"/>
        <v>1.4431393656799549</v>
      </c>
      <c r="AG666" s="31">
        <f t="shared" si="147"/>
        <v>1.1809259517145445</v>
      </c>
      <c r="AH666" s="31">
        <f t="shared" si="147"/>
        <v>3.5436828952818256</v>
      </c>
      <c r="AI666" s="31">
        <f t="shared" si="147"/>
        <v>-0.27958638168832795</v>
      </c>
      <c r="AK666" s="31">
        <f t="shared" si="148"/>
        <v>0</v>
      </c>
      <c r="AL666" s="31">
        <f t="shared" si="148"/>
        <v>-0.6171074269226291</v>
      </c>
      <c r="AM666" s="31">
        <f t="shared" si="148"/>
        <v>-0.61368234536251975</v>
      </c>
      <c r="AN666" s="31">
        <f t="shared" si="148"/>
        <v>0.21983682929480786</v>
      </c>
      <c r="AO666" s="31">
        <f t="shared" si="148"/>
        <v>-0.63199139693480011</v>
      </c>
      <c r="AP666" s="31">
        <f t="shared" si="148"/>
        <v>-0.34219114344670598</v>
      </c>
      <c r="AQ666" s="31">
        <f t="shared" si="148"/>
        <v>-0.68413256199156047</v>
      </c>
      <c r="AR666" s="31">
        <f t="shared" si="148"/>
        <v>0.26695339290995773</v>
      </c>
      <c r="AS666" s="31">
        <f t="shared" si="148"/>
        <v>-0.49631280369835645</v>
      </c>
      <c r="AT666" s="31">
        <f t="shared" si="148"/>
        <v>3.5436828952818256</v>
      </c>
      <c r="AU666" s="31">
        <f t="shared" si="148"/>
        <v>-0.46136807182740674</v>
      </c>
      <c r="AW666">
        <f t="shared" si="137"/>
        <v>0.1343779946496001</v>
      </c>
      <c r="AX666">
        <f t="shared" si="143"/>
        <v>0.1343779946496001</v>
      </c>
      <c r="AY666" t="str">
        <f t="shared" si="144"/>
        <v/>
      </c>
      <c r="AZ666">
        <f t="shared" si="145"/>
        <v>0.1343779946496001</v>
      </c>
    </row>
    <row r="667" spans="1:52" s="42" customFormat="1" x14ac:dyDescent="0.3">
      <c r="A667">
        <v>22</v>
      </c>
      <c r="B667" t="s">
        <v>54</v>
      </c>
      <c r="C667" t="s">
        <v>51</v>
      </c>
      <c r="D667" t="s">
        <v>52</v>
      </c>
      <c r="E667"/>
      <c r="F667" s="22">
        <v>0</v>
      </c>
      <c r="G667" s="22">
        <f t="shared" si="138"/>
        <v>1</v>
      </c>
      <c r="H667" s="26">
        <f t="shared" si="139"/>
        <v>0</v>
      </c>
      <c r="I667">
        <f t="shared" si="140"/>
        <v>1</v>
      </c>
      <c r="J667">
        <f t="shared" si="133"/>
        <v>0</v>
      </c>
      <c r="K667">
        <f t="shared" si="141"/>
        <v>3</v>
      </c>
      <c r="L667">
        <f t="shared" si="142"/>
        <v>0</v>
      </c>
      <c r="M667" s="31">
        <f t="shared" si="146"/>
        <v>0</v>
      </c>
      <c r="N667" s="31">
        <f t="shared" si="146"/>
        <v>0.36192202925273115</v>
      </c>
      <c r="O667" s="31">
        <f t="shared" si="146"/>
        <v>0.36732752258008283</v>
      </c>
      <c r="P667" s="31">
        <f t="shared" si="146"/>
        <v>-1.43935470952856E-2</v>
      </c>
      <c r="Q667" s="31">
        <f t="shared" si="146"/>
        <v>-0.23790912063225089</v>
      </c>
      <c r="R667" s="31">
        <f t="shared" si="146"/>
        <v>1.3352272414919359</v>
      </c>
      <c r="S667" s="31">
        <f t="shared" si="146"/>
        <v>1.6024546373650064</v>
      </c>
      <c r="T667" s="31">
        <f t="shared" si="146"/>
        <v>0.30240997225050109</v>
      </c>
      <c r="U667" s="31">
        <f t="shared" si="146"/>
        <v>0.28301912937541446</v>
      </c>
      <c r="V667" s="31">
        <f t="shared" si="146"/>
        <v>1.550030794048936</v>
      </c>
      <c r="W667" s="31">
        <f t="shared" si="146"/>
        <v>1.2973431369509716</v>
      </c>
      <c r="X667"/>
      <c r="Y667" s="31">
        <f t="shared" si="147"/>
        <v>0</v>
      </c>
      <c r="Z667" s="31">
        <f t="shared" si="147"/>
        <v>4.8902038131724432E-2</v>
      </c>
      <c r="AA667" s="31">
        <f t="shared" si="147"/>
        <v>4.9051563019201765E-2</v>
      </c>
      <c r="AB667" s="31">
        <f t="shared" si="147"/>
        <v>0.17138111083328711</v>
      </c>
      <c r="AC667" s="31">
        <f t="shared" si="147"/>
        <v>-0.11585716274326233</v>
      </c>
      <c r="AD667" s="31">
        <f t="shared" si="147"/>
        <v>0.93712678178876818</v>
      </c>
      <c r="AE667" s="31">
        <f t="shared" si="147"/>
        <v>0.95183287127919958</v>
      </c>
      <c r="AF667" s="31">
        <f t="shared" si="147"/>
        <v>-0.42863011623799241</v>
      </c>
      <c r="AG667" s="31">
        <f t="shared" si="147"/>
        <v>-0.26505534477639831</v>
      </c>
      <c r="AH667" s="31">
        <f t="shared" si="147"/>
        <v>0.76952728889343103</v>
      </c>
      <c r="AI667" s="31">
        <f t="shared" si="147"/>
        <v>0.69684593199756584</v>
      </c>
      <c r="AK667" s="31">
        <f t="shared" si="148"/>
        <v>0</v>
      </c>
      <c r="AL667" s="31">
        <f t="shared" si="148"/>
        <v>-0.67376358175039186</v>
      </c>
      <c r="AM667" s="31">
        <f t="shared" si="148"/>
        <v>-0.67066036069452084</v>
      </c>
      <c r="AN667" s="31">
        <f t="shared" si="148"/>
        <v>0.17138111083328711</v>
      </c>
      <c r="AO667" s="31">
        <f t="shared" si="148"/>
        <v>-0.71341841509770987</v>
      </c>
      <c r="AP667" s="31">
        <f t="shared" si="148"/>
        <v>0.93712678178876818</v>
      </c>
      <c r="AQ667" s="31">
        <f t="shared" si="148"/>
        <v>-0.37534274694635011</v>
      </c>
      <c r="AR667" s="31">
        <f t="shared" si="148"/>
        <v>-0.67676828385965526</v>
      </c>
      <c r="AS667" s="31">
        <f t="shared" si="148"/>
        <v>-0.85464189308289529</v>
      </c>
      <c r="AT667" s="31">
        <f t="shared" si="148"/>
        <v>0.76952728889343103</v>
      </c>
      <c r="AU667" s="31">
        <f t="shared" si="148"/>
        <v>-0.18597434498160123</v>
      </c>
      <c r="AW667">
        <f t="shared" si="137"/>
        <v>-3.4914852864000097E-2</v>
      </c>
      <c r="AX667" t="str">
        <f t="shared" si="143"/>
        <v/>
      </c>
      <c r="AY667">
        <f t="shared" si="144"/>
        <v>-3.4914852864000097E-2</v>
      </c>
      <c r="AZ667" t="str">
        <f t="shared" si="145"/>
        <v/>
      </c>
    </row>
    <row r="668" spans="1:52" s="42" customFormat="1" x14ac:dyDescent="0.3">
      <c r="A668">
        <v>22</v>
      </c>
      <c r="B668" t="s">
        <v>55</v>
      </c>
      <c r="C668" t="s">
        <v>51</v>
      </c>
      <c r="D668" t="s">
        <v>52</v>
      </c>
      <c r="E668"/>
      <c r="F668" s="22">
        <v>0</v>
      </c>
      <c r="G668" s="22">
        <f t="shared" si="138"/>
        <v>0</v>
      </c>
      <c r="H668" s="26">
        <f t="shared" si="139"/>
        <v>0</v>
      </c>
      <c r="I668">
        <f t="shared" si="140"/>
        <v>1</v>
      </c>
      <c r="J668">
        <f t="shared" si="133"/>
        <v>0</v>
      </c>
      <c r="K668">
        <f t="shared" si="141"/>
        <v>3</v>
      </c>
      <c r="L668">
        <f t="shared" si="142"/>
        <v>0</v>
      </c>
      <c r="M668" s="31">
        <f t="shared" si="146"/>
        <v>0</v>
      </c>
      <c r="N668" s="31">
        <f t="shared" si="146"/>
        <v>1.0993154601653963</v>
      </c>
      <c r="O668" s="31">
        <f t="shared" si="146"/>
        <v>1.1022063512767593</v>
      </c>
      <c r="P668" s="31">
        <f t="shared" si="146"/>
        <v>6.7922819002468362</v>
      </c>
      <c r="Q668" s="31">
        <f t="shared" si="146"/>
        <v>2.5862234496529011</v>
      </c>
      <c r="R668" s="31">
        <f t="shared" si="146"/>
        <v>0.89978800793808056</v>
      </c>
      <c r="S668" s="31">
        <f t="shared" si="146"/>
        <v>2.2647157559703728</v>
      </c>
      <c r="T668" s="31">
        <f t="shared" si="146"/>
        <v>3.1558059060798889</v>
      </c>
      <c r="U668" s="31">
        <f t="shared" si="146"/>
        <v>3.0624538453518588</v>
      </c>
      <c r="V668" s="31">
        <f t="shared" si="146"/>
        <v>2.2073264312172189</v>
      </c>
      <c r="W668" s="31">
        <f t="shared" si="146"/>
        <v>3.3238910134231552</v>
      </c>
      <c r="X668"/>
      <c r="Y668" s="31">
        <f t="shared" si="147"/>
        <v>0</v>
      </c>
      <c r="Z668" s="31">
        <f t="shared" si="147"/>
        <v>0.53975311795059311</v>
      </c>
      <c r="AA668" s="31">
        <f t="shared" si="147"/>
        <v>0.53809006376873958</v>
      </c>
      <c r="AB668" s="31">
        <f t="shared" si="147"/>
        <v>1.6274124806724097</v>
      </c>
      <c r="AC668" s="31">
        <f t="shared" si="147"/>
        <v>0.66630869262222614</v>
      </c>
      <c r="AD668" s="31">
        <f t="shared" si="147"/>
        <v>0.54858751877765344</v>
      </c>
      <c r="AE668" s="31">
        <f t="shared" si="147"/>
        <v>1.1500927053904695</v>
      </c>
      <c r="AF668" s="31">
        <f t="shared" si="147"/>
        <v>0.47733691054914917</v>
      </c>
      <c r="AG668" s="31">
        <f t="shared" si="147"/>
        <v>0.87906787657562224</v>
      </c>
      <c r="AH668" s="31">
        <f t="shared" si="147"/>
        <v>2.1634923333757641</v>
      </c>
      <c r="AI668" s="31">
        <f t="shared" si="147"/>
        <v>2.0564670594916117</v>
      </c>
      <c r="AK668" s="31">
        <f t="shared" si="148"/>
        <v>0</v>
      </c>
      <c r="AL668" s="31">
        <f t="shared" si="148"/>
        <v>-0.54336560479797391</v>
      </c>
      <c r="AM668" s="31">
        <f t="shared" si="148"/>
        <v>-0.54548925530090309</v>
      </c>
      <c r="AN668" s="31">
        <f t="shared" si="148"/>
        <v>1.6274124806724097</v>
      </c>
      <c r="AO668" s="31">
        <f t="shared" si="148"/>
        <v>-0.38441499586589772</v>
      </c>
      <c r="AP668" s="31">
        <f t="shared" si="148"/>
        <v>0.54858751877765344</v>
      </c>
      <c r="AQ668" s="31">
        <f t="shared" si="148"/>
        <v>-0.32811858843800612</v>
      </c>
      <c r="AR668" s="31">
        <f t="shared" si="148"/>
        <v>-0.16232147107935146</v>
      </c>
      <c r="AS668" s="31">
        <f t="shared" si="148"/>
        <v>-0.63073186493858213</v>
      </c>
      <c r="AT668" s="31">
        <f t="shared" si="148"/>
        <v>2.1634923333757641</v>
      </c>
      <c r="AU668" s="31">
        <f t="shared" si="148"/>
        <v>0.25798094195220855</v>
      </c>
      <c r="AW668">
        <f t="shared" si="137"/>
        <v>-8.5248884735999897E-2</v>
      </c>
      <c r="AX668" t="str">
        <f t="shared" si="143"/>
        <v/>
      </c>
      <c r="AY668">
        <f t="shared" si="144"/>
        <v>-8.5248884735999897E-2</v>
      </c>
      <c r="AZ668" t="str">
        <f t="shared" si="145"/>
        <v/>
      </c>
    </row>
    <row r="669" spans="1:52" s="42" customFormat="1" x14ac:dyDescent="0.3">
      <c r="A669">
        <v>22</v>
      </c>
      <c r="B669" t="s">
        <v>56</v>
      </c>
      <c r="C669" t="s">
        <v>51</v>
      </c>
      <c r="D669" t="s">
        <v>52</v>
      </c>
      <c r="E669"/>
      <c r="F669" s="22">
        <v>0</v>
      </c>
      <c r="G669" s="22">
        <f t="shared" si="138"/>
        <v>1</v>
      </c>
      <c r="H669" s="26">
        <f t="shared" si="139"/>
        <v>0</v>
      </c>
      <c r="I669">
        <f t="shared" si="140"/>
        <v>1</v>
      </c>
      <c r="J669">
        <f t="shared" si="133"/>
        <v>0</v>
      </c>
      <c r="K669">
        <f t="shared" si="141"/>
        <v>3</v>
      </c>
      <c r="L669">
        <f t="shared" si="142"/>
        <v>0</v>
      </c>
      <c r="M669" s="31">
        <f t="shared" si="146"/>
        <v>0</v>
      </c>
      <c r="N669" s="31">
        <f t="shared" si="146"/>
        <v>1.4722606090315995</v>
      </c>
      <c r="O669" s="31">
        <f t="shared" si="146"/>
        <v>1.4858178215220907</v>
      </c>
      <c r="P669" s="31">
        <f t="shared" si="146"/>
        <v>1.2115498777819047</v>
      </c>
      <c r="Q669" s="31">
        <f t="shared" si="146"/>
        <v>0.99580218465994941</v>
      </c>
      <c r="R669" s="31">
        <f t="shared" si="146"/>
        <v>6.4360731687869058E-2</v>
      </c>
      <c r="S669" s="31">
        <f t="shared" si="146"/>
        <v>2.225900239351208</v>
      </c>
      <c r="T669" s="31">
        <f t="shared" si="146"/>
        <v>3.8944603226929897</v>
      </c>
      <c r="U669" s="31">
        <f t="shared" si="146"/>
        <v>3.9392467929177668</v>
      </c>
      <c r="V669" s="31">
        <f t="shared" si="146"/>
        <v>4.718965351037439</v>
      </c>
      <c r="W669" s="31">
        <f t="shared" si="146"/>
        <v>8.3059469519478881</v>
      </c>
      <c r="X669"/>
      <c r="Y669" s="31">
        <f t="shared" si="147"/>
        <v>0</v>
      </c>
      <c r="Z669" s="31">
        <f t="shared" si="147"/>
        <v>0.75185837438571457</v>
      </c>
      <c r="AA669" s="31">
        <f t="shared" si="147"/>
        <v>0.75109958800750543</v>
      </c>
      <c r="AB669" s="31">
        <f t="shared" si="147"/>
        <v>0.83318475287851612</v>
      </c>
      <c r="AC669" s="31">
        <f t="shared" si="147"/>
        <v>0.24228576118265135</v>
      </c>
      <c r="AD669" s="31">
        <f t="shared" si="147"/>
        <v>-1.8176374976471149E-2</v>
      </c>
      <c r="AE669" s="31">
        <f t="shared" si="147"/>
        <v>1.0650017559574059</v>
      </c>
      <c r="AF669" s="31">
        <f t="shared" si="147"/>
        <v>0.68657938083597403</v>
      </c>
      <c r="AG669" s="31">
        <f t="shared" si="147"/>
        <v>1.2383693635269519</v>
      </c>
      <c r="AH669" s="31">
        <f t="shared" si="147"/>
        <v>3.0097754200000004</v>
      </c>
      <c r="AI669" s="31">
        <f t="shared" si="147"/>
        <v>3.3235884660223669</v>
      </c>
      <c r="AK669" s="31">
        <f t="shared" si="148"/>
        <v>0</v>
      </c>
      <c r="AL669" s="31">
        <f t="shared" si="148"/>
        <v>-0.44469402451837159</v>
      </c>
      <c r="AM669" s="31">
        <f t="shared" si="148"/>
        <v>-0.4430442914892212</v>
      </c>
      <c r="AN669" s="31">
        <f t="shared" si="148"/>
        <v>0.83318475287851612</v>
      </c>
      <c r="AO669" s="31">
        <f t="shared" si="148"/>
        <v>-0.54417459425425319</v>
      </c>
      <c r="AP669" s="31">
        <f t="shared" si="148"/>
        <v>-1.8176374976471149E-2</v>
      </c>
      <c r="AQ669" s="31">
        <f t="shared" si="148"/>
        <v>-0.38561750181496218</v>
      </c>
      <c r="AR669" s="31">
        <f t="shared" si="148"/>
        <v>-3.102496738098285E-2</v>
      </c>
      <c r="AS669" s="31">
        <f t="shared" si="148"/>
        <v>-0.56355514559185116</v>
      </c>
      <c r="AT669" s="31">
        <f t="shared" si="148"/>
        <v>3.0097754200000004</v>
      </c>
      <c r="AU669" s="31">
        <f t="shared" si="148"/>
        <v>0.57653916612555156</v>
      </c>
      <c r="AW669">
        <f t="shared" si="137"/>
        <v>-8.5248884735999897E-2</v>
      </c>
      <c r="AX669" t="str">
        <f t="shared" si="143"/>
        <v/>
      </c>
      <c r="AY669">
        <f t="shared" si="144"/>
        <v>-8.5248884735999897E-2</v>
      </c>
      <c r="AZ669" t="str">
        <f t="shared" si="145"/>
        <v/>
      </c>
    </row>
    <row r="670" spans="1:52" s="42" customFormat="1" x14ac:dyDescent="0.3">
      <c r="A670">
        <v>22</v>
      </c>
      <c r="B670" t="s">
        <v>57</v>
      </c>
      <c r="C670" t="s">
        <v>51</v>
      </c>
      <c r="D670" t="s">
        <v>52</v>
      </c>
      <c r="E670"/>
      <c r="F670" s="22">
        <v>0</v>
      </c>
      <c r="G670" s="22">
        <f t="shared" si="138"/>
        <v>0</v>
      </c>
      <c r="H670" s="26">
        <f t="shared" si="139"/>
        <v>0</v>
      </c>
      <c r="I670">
        <f t="shared" si="140"/>
        <v>1</v>
      </c>
      <c r="J670">
        <f t="shared" si="133"/>
        <v>0</v>
      </c>
      <c r="K670">
        <f t="shared" si="141"/>
        <v>3</v>
      </c>
      <c r="L670">
        <f t="shared" si="142"/>
        <v>0</v>
      </c>
      <c r="M670" s="31">
        <f t="shared" si="146"/>
        <v>0</v>
      </c>
      <c r="N670" s="31">
        <f t="shared" si="146"/>
        <v>-6.7768877992426785E-2</v>
      </c>
      <c r="O670" s="31">
        <f t="shared" si="146"/>
        <v>-6.3966554101531126E-2</v>
      </c>
      <c r="P670" s="31">
        <f t="shared" si="146"/>
        <v>0.2086550835467032</v>
      </c>
      <c r="Q670" s="31">
        <f t="shared" si="146"/>
        <v>-0.48174628528989755</v>
      </c>
      <c r="R670" s="31">
        <f t="shared" si="146"/>
        <v>5.1348012746812652E-2</v>
      </c>
      <c r="S670" s="31">
        <f t="shared" si="146"/>
        <v>-0.64081769096538477</v>
      </c>
      <c r="T670" s="31">
        <f t="shared" si="146"/>
        <v>2.0507265982257352</v>
      </c>
      <c r="U670" s="31">
        <f t="shared" si="146"/>
        <v>2.0733855247873931</v>
      </c>
      <c r="V670" s="31">
        <f t="shared" si="146"/>
        <v>3.0463981873882764</v>
      </c>
      <c r="W670" s="31">
        <f t="shared" si="146"/>
        <v>0.73375149913558446</v>
      </c>
      <c r="X670"/>
      <c r="Y670" s="31">
        <f t="shared" si="147"/>
        <v>0</v>
      </c>
      <c r="Z670" s="31">
        <f t="shared" si="147"/>
        <v>-0.20308328344931489</v>
      </c>
      <c r="AA670" s="31">
        <f t="shared" si="147"/>
        <v>-0.20333910977330596</v>
      </c>
      <c r="AB670" s="31">
        <f t="shared" si="147"/>
        <v>0.25930181796901158</v>
      </c>
      <c r="AC670" s="31">
        <f t="shared" si="147"/>
        <v>-0.34999185359490387</v>
      </c>
      <c r="AD670" s="31">
        <f t="shared" si="147"/>
        <v>2.0896933385253381E-2</v>
      </c>
      <c r="AE670" s="31">
        <f t="shared" si="147"/>
        <v>-0.49251927070742618</v>
      </c>
      <c r="AF670" s="31">
        <f t="shared" si="147"/>
        <v>0.18096382508868458</v>
      </c>
      <c r="AG670" s="31">
        <f t="shared" si="147"/>
        <v>0.5573872685804373</v>
      </c>
      <c r="AH670" s="31">
        <f t="shared" si="147"/>
        <v>2.0303909487287646</v>
      </c>
      <c r="AI670" s="31">
        <f t="shared" si="147"/>
        <v>0.64904562182357295</v>
      </c>
      <c r="AK670" s="31">
        <f t="shared" si="148"/>
        <v>0</v>
      </c>
      <c r="AL670" s="31">
        <f t="shared" si="148"/>
        <v>-0.66880028192139207</v>
      </c>
      <c r="AM670" s="31">
        <f t="shared" si="148"/>
        <v>-0.66862605181398471</v>
      </c>
      <c r="AN670" s="31">
        <f t="shared" si="148"/>
        <v>0.25930181796901158</v>
      </c>
      <c r="AO670" s="31">
        <f t="shared" si="148"/>
        <v>-0.72093392885158958</v>
      </c>
      <c r="AP670" s="31">
        <f t="shared" si="148"/>
        <v>2.0896933385253381E-2</v>
      </c>
      <c r="AQ670" s="31">
        <f t="shared" si="148"/>
        <v>-0.7318291960475598</v>
      </c>
      <c r="AR670" s="31">
        <f t="shared" si="148"/>
        <v>-0.31958750382547502</v>
      </c>
      <c r="AS670" s="31">
        <f t="shared" si="148"/>
        <v>-0.69449376427731213</v>
      </c>
      <c r="AT670" s="31">
        <f t="shared" si="148"/>
        <v>2.0303909487287646</v>
      </c>
      <c r="AU670" s="31">
        <f t="shared" si="148"/>
        <v>-0.34396785272058433</v>
      </c>
      <c r="AW670">
        <f t="shared" si="137"/>
        <v>-3.4914852864000097E-2</v>
      </c>
      <c r="AX670" t="str">
        <f t="shared" si="143"/>
        <v/>
      </c>
      <c r="AY670">
        <f t="shared" si="144"/>
        <v>-3.4914852864000097E-2</v>
      </c>
      <c r="AZ670" t="str">
        <f t="shared" si="145"/>
        <v/>
      </c>
    </row>
    <row r="671" spans="1:52" s="42" customFormat="1" x14ac:dyDescent="0.3">
      <c r="A671">
        <v>22</v>
      </c>
      <c r="B671" t="s">
        <v>58</v>
      </c>
      <c r="C671" t="s">
        <v>51</v>
      </c>
      <c r="D671" t="s">
        <v>52</v>
      </c>
      <c r="E671" t="s">
        <v>137</v>
      </c>
      <c r="F671" s="22">
        <v>0</v>
      </c>
      <c r="G671" s="22">
        <f t="shared" si="138"/>
        <v>0</v>
      </c>
      <c r="H671" s="26">
        <f t="shared" si="139"/>
        <v>1</v>
      </c>
      <c r="I671">
        <f t="shared" si="140"/>
        <v>0</v>
      </c>
      <c r="J671">
        <f t="shared" si="133"/>
        <v>1</v>
      </c>
      <c r="K671">
        <f t="shared" si="141"/>
        <v>3</v>
      </c>
      <c r="L671">
        <f t="shared" si="142"/>
        <v>3</v>
      </c>
      <c r="M671" s="31">
        <f t="shared" si="146"/>
        <v>0</v>
      </c>
      <c r="N671" s="31">
        <f t="shared" si="146"/>
        <v>-0.11131317977097742</v>
      </c>
      <c r="O671" s="31">
        <f t="shared" si="146"/>
        <v>-0.11196010039014201</v>
      </c>
      <c r="P671" s="31">
        <f t="shared" si="146"/>
        <v>-0.32447255658275587</v>
      </c>
      <c r="Q671" s="31">
        <f t="shared" si="146"/>
        <v>-0.4183318677905381</v>
      </c>
      <c r="R671" s="31">
        <f t="shared" si="146"/>
        <v>-0.88576945970936372</v>
      </c>
      <c r="S671" s="31">
        <f t="shared" si="146"/>
        <v>-0.91182424982355459</v>
      </c>
      <c r="T671" s="31">
        <f t="shared" si="146"/>
        <v>11.783036199367613</v>
      </c>
      <c r="U671" s="31">
        <f t="shared" si="146"/>
        <v>8.7223787555800705</v>
      </c>
      <c r="V671" s="31">
        <f t="shared" si="146"/>
        <v>-7.6175524679980164E-2</v>
      </c>
      <c r="W671" s="31">
        <f t="shared" si="146"/>
        <v>-0.76674076362609356</v>
      </c>
      <c r="X671"/>
      <c r="Y671" s="31">
        <f t="shared" si="147"/>
        <v>0</v>
      </c>
      <c r="Z671" s="31">
        <f t="shared" si="147"/>
        <v>0.24016825514628734</v>
      </c>
      <c r="AA671" s="31">
        <f t="shared" si="147"/>
        <v>0.24122043946716643</v>
      </c>
      <c r="AB671" s="31">
        <f t="shared" si="147"/>
        <v>-7.5118137101853819E-3</v>
      </c>
      <c r="AC671" s="31">
        <f t="shared" si="147"/>
        <v>0.13578351394215485</v>
      </c>
      <c r="AD671" s="31">
        <f t="shared" si="147"/>
        <v>-0.72821409800179293</v>
      </c>
      <c r="AE671" s="31">
        <f t="shared" si="147"/>
        <v>-0.31351758199417029</v>
      </c>
      <c r="AF671" s="31">
        <f t="shared" si="147"/>
        <v>2.6232797251635391</v>
      </c>
      <c r="AG671" s="31">
        <f t="shared" si="147"/>
        <v>2.3285956576426914</v>
      </c>
      <c r="AH671" s="31">
        <f t="shared" si="147"/>
        <v>0.73133176182161719</v>
      </c>
      <c r="AI671" s="31">
        <f t="shared" si="147"/>
        <v>-1.1860734603105097E-2</v>
      </c>
      <c r="AK671" s="31">
        <f t="shared" si="148"/>
        <v>0</v>
      </c>
      <c r="AL671" s="31">
        <f t="shared" si="148"/>
        <v>-0.37170945730194882</v>
      </c>
      <c r="AM671" s="31">
        <f t="shared" si="148"/>
        <v>-0.37014664475965492</v>
      </c>
      <c r="AN671" s="31">
        <f t="shared" si="148"/>
        <v>-7.5118137101853819E-3</v>
      </c>
      <c r="AO671" s="31">
        <f t="shared" si="148"/>
        <v>-0.44442030849127895</v>
      </c>
      <c r="AP671" s="31">
        <f t="shared" si="148"/>
        <v>-0.72821409800179293</v>
      </c>
      <c r="AQ671" s="31">
        <f t="shared" si="148"/>
        <v>-0.48804173346567042</v>
      </c>
      <c r="AR671" s="31">
        <f t="shared" si="148"/>
        <v>1.0904241407186079</v>
      </c>
      <c r="AS671" s="31">
        <f t="shared" si="148"/>
        <v>-0.19982758373266174</v>
      </c>
      <c r="AT671" s="31">
        <f t="shared" si="148"/>
        <v>0.73133176182161719</v>
      </c>
      <c r="AU671" s="31">
        <f t="shared" si="148"/>
        <v>-0.30452168469041929</v>
      </c>
      <c r="AW671">
        <f t="shared" si="137"/>
        <v>0.1343779946496001</v>
      </c>
      <c r="AX671">
        <f t="shared" si="143"/>
        <v>0.1343779946496001</v>
      </c>
      <c r="AY671" t="str">
        <f t="shared" si="144"/>
        <v/>
      </c>
      <c r="AZ671">
        <f t="shared" si="145"/>
        <v>0.1343779946496001</v>
      </c>
    </row>
    <row r="672" spans="1:52" s="42" customFormat="1" x14ac:dyDescent="0.3">
      <c r="A672">
        <v>22</v>
      </c>
      <c r="B672" t="s">
        <v>59</v>
      </c>
      <c r="C672" t="s">
        <v>51</v>
      </c>
      <c r="D672" t="s">
        <v>52</v>
      </c>
      <c r="E672"/>
      <c r="F672" s="22">
        <v>0</v>
      </c>
      <c r="G672" s="22">
        <f t="shared" si="138"/>
        <v>1</v>
      </c>
      <c r="H672" s="26">
        <f t="shared" si="139"/>
        <v>0</v>
      </c>
      <c r="I672">
        <f t="shared" si="140"/>
        <v>1</v>
      </c>
      <c r="J672">
        <f t="shared" si="133"/>
        <v>0</v>
      </c>
      <c r="K672">
        <f t="shared" si="141"/>
        <v>3</v>
      </c>
      <c r="L672">
        <f t="shared" si="142"/>
        <v>0</v>
      </c>
      <c r="M672" s="31">
        <f t="shared" si="146"/>
        <v>0</v>
      </c>
      <c r="N672" s="31">
        <f t="shared" si="146"/>
        <v>1.0082811032828069E-2</v>
      </c>
      <c r="O672" s="31">
        <f t="shared" si="146"/>
        <v>1.1817171258354816E-2</v>
      </c>
      <c r="P672" s="31">
        <f t="shared" si="146"/>
        <v>0.58622450129950787</v>
      </c>
      <c r="Q672" s="31">
        <f t="shared" si="146"/>
        <v>-0.61930135427827637</v>
      </c>
      <c r="R672" s="31">
        <f t="shared" si="146"/>
        <v>0.5622358062890257</v>
      </c>
      <c r="S672" s="31">
        <f t="shared" si="146"/>
        <v>-0.30159624789149991</v>
      </c>
      <c r="T672" s="31">
        <f t="shared" si="146"/>
        <v>1.7271114124167466</v>
      </c>
      <c r="U672" s="31">
        <f t="shared" si="146"/>
        <v>1.0851153515716927</v>
      </c>
      <c r="V672" s="31">
        <f t="shared" si="146"/>
        <v>2.6102400883467998</v>
      </c>
      <c r="W672" s="31">
        <f t="shared" si="146"/>
        <v>1.2595228342750635</v>
      </c>
      <c r="X672"/>
      <c r="Y672" s="31">
        <f t="shared" si="147"/>
        <v>0</v>
      </c>
      <c r="Z672" s="31">
        <f t="shared" si="147"/>
        <v>-2.7030667990122752E-2</v>
      </c>
      <c r="AA672" s="31">
        <f t="shared" si="147"/>
        <v>-2.673119349533095E-2</v>
      </c>
      <c r="AB672" s="31">
        <f t="shared" si="147"/>
        <v>8.5508427193512884E-2</v>
      </c>
      <c r="AC672" s="31">
        <f t="shared" si="147"/>
        <v>-0.35916793287621557</v>
      </c>
      <c r="AD672" s="31">
        <f t="shared" si="147"/>
        <v>0.64907096609320991</v>
      </c>
      <c r="AE672" s="31">
        <f t="shared" si="147"/>
        <v>-5.8269275597145981E-2</v>
      </c>
      <c r="AF672" s="31">
        <f t="shared" si="147"/>
        <v>0.13987503483568309</v>
      </c>
      <c r="AG672" s="31">
        <f t="shared" si="147"/>
        <v>6.4021541820818179E-2</v>
      </c>
      <c r="AH672" s="31">
        <f t="shared" si="147"/>
        <v>1.9947611306778041</v>
      </c>
      <c r="AI672" s="31">
        <f t="shared" si="147"/>
        <v>1.0777261727018173</v>
      </c>
      <c r="AK672" s="31">
        <f t="shared" si="148"/>
        <v>0</v>
      </c>
      <c r="AL672" s="31">
        <f t="shared" si="148"/>
        <v>-0.67722049127683348</v>
      </c>
      <c r="AM672" s="31">
        <f t="shared" si="148"/>
        <v>-0.6790360994614113</v>
      </c>
      <c r="AN672" s="31">
        <f t="shared" si="148"/>
        <v>8.5508427193512884E-2</v>
      </c>
      <c r="AO672" s="31">
        <f t="shared" si="148"/>
        <v>-0.76219660471575967</v>
      </c>
      <c r="AP672" s="31">
        <f t="shared" si="148"/>
        <v>0.64907096609320991</v>
      </c>
      <c r="AQ672" s="31">
        <f t="shared" si="148"/>
        <v>-0.68016261989092397</v>
      </c>
      <c r="AR672" s="31">
        <f t="shared" si="148"/>
        <v>-0.33846464873467769</v>
      </c>
      <c r="AS672" s="31">
        <f t="shared" si="148"/>
        <v>-0.7460968425786928</v>
      </c>
      <c r="AT672" s="31">
        <f t="shared" si="148"/>
        <v>1.9947611306778041</v>
      </c>
      <c r="AU672" s="31">
        <f t="shared" si="148"/>
        <v>-0.22283760820414544</v>
      </c>
      <c r="AW672">
        <f t="shared" si="137"/>
        <v>-1.42142570495999E-2</v>
      </c>
      <c r="AX672" t="str">
        <f t="shared" si="143"/>
        <v/>
      </c>
      <c r="AY672">
        <f t="shared" si="144"/>
        <v>-1.42142570495999E-2</v>
      </c>
      <c r="AZ672" t="str">
        <f t="shared" si="145"/>
        <v/>
      </c>
    </row>
    <row r="673" spans="1:52" s="42" customFormat="1" x14ac:dyDescent="0.3">
      <c r="A673">
        <v>23</v>
      </c>
      <c r="B673" t="s">
        <v>60</v>
      </c>
      <c r="C673" t="s">
        <v>61</v>
      </c>
      <c r="D673" t="s">
        <v>62</v>
      </c>
      <c r="E673"/>
      <c r="F673" s="22">
        <v>0</v>
      </c>
      <c r="G673" s="22">
        <f t="shared" si="138"/>
        <v>0</v>
      </c>
      <c r="H673" s="26">
        <f t="shared" si="139"/>
        <v>0</v>
      </c>
      <c r="I673">
        <f t="shared" si="140"/>
        <v>1</v>
      </c>
      <c r="J673">
        <f t="shared" si="133"/>
        <v>0</v>
      </c>
      <c r="K673">
        <f t="shared" si="141"/>
        <v>4</v>
      </c>
      <c r="L673">
        <f t="shared" si="142"/>
        <v>0</v>
      </c>
      <c r="M673" s="31">
        <f t="shared" si="146"/>
        <v>0</v>
      </c>
      <c r="N673" s="31">
        <f t="shared" si="146"/>
        <v>0.13483650483798182</v>
      </c>
      <c r="O673" s="31">
        <f t="shared" si="146"/>
        <v>0.14098023754493391</v>
      </c>
      <c r="P673" s="31">
        <f t="shared" si="146"/>
        <v>0.4280378582401928</v>
      </c>
      <c r="Q673" s="31">
        <f t="shared" si="146"/>
        <v>-0.17874834897073236</v>
      </c>
      <c r="R673" s="31">
        <f t="shared" si="146"/>
        <v>0.14187051418326876</v>
      </c>
      <c r="S673" s="31">
        <f t="shared" si="146"/>
        <v>0.14196235620544267</v>
      </c>
      <c r="T673" s="31">
        <f t="shared" si="146"/>
        <v>1.809937892000943</v>
      </c>
      <c r="U673" s="31">
        <f t="shared" si="146"/>
        <v>1.7577790154281121</v>
      </c>
      <c r="V673" s="31">
        <f t="shared" si="146"/>
        <v>0.68413751794153421</v>
      </c>
      <c r="W673" s="31">
        <f t="shared" si="146"/>
        <v>-8.3604018010507514E-2</v>
      </c>
      <c r="X673"/>
      <c r="Y673" s="31">
        <f t="shared" si="147"/>
        <v>0</v>
      </c>
      <c r="Z673" s="31">
        <f t="shared" si="147"/>
        <v>7.8714434838087557E-3</v>
      </c>
      <c r="AA673" s="31">
        <f t="shared" si="147"/>
        <v>5.6722236340384655E-3</v>
      </c>
      <c r="AB673" s="31">
        <f t="shared" si="147"/>
        <v>0.56987987450325939</v>
      </c>
      <c r="AC673" s="31">
        <f t="shared" si="147"/>
        <v>-5.529889821705878E-2</v>
      </c>
      <c r="AD673" s="31">
        <f t="shared" si="147"/>
        <v>0.24099843030279131</v>
      </c>
      <c r="AE673" s="31">
        <f t="shared" si="147"/>
        <v>0.3287325191940012</v>
      </c>
      <c r="AF673" s="31">
        <f t="shared" si="147"/>
        <v>0.29408135698455951</v>
      </c>
      <c r="AG673" s="31">
        <f t="shared" si="147"/>
        <v>0.65408011560915824</v>
      </c>
      <c r="AH673" s="31">
        <f t="shared" si="147"/>
        <v>1.051273404358616</v>
      </c>
      <c r="AI673" s="31">
        <f t="shared" si="147"/>
        <v>0.62507774465486898</v>
      </c>
      <c r="AK673" s="31">
        <f t="shared" si="148"/>
        <v>0</v>
      </c>
      <c r="AL673" s="31">
        <f t="shared" si="148"/>
        <v>-0.69677250100425725</v>
      </c>
      <c r="AM673" s="31">
        <f t="shared" si="148"/>
        <v>-0.6964541453152413</v>
      </c>
      <c r="AN673" s="31">
        <f t="shared" si="148"/>
        <v>0.56987987450325939</v>
      </c>
      <c r="AO673" s="31">
        <f t="shared" si="148"/>
        <v>-0.65761543633947417</v>
      </c>
      <c r="AP673" s="31">
        <f t="shared" si="148"/>
        <v>0.24099843030279131</v>
      </c>
      <c r="AQ673" s="31">
        <f t="shared" si="148"/>
        <v>-0.5719282073426234</v>
      </c>
      <c r="AR673" s="31">
        <f t="shared" si="148"/>
        <v>-0.33730597573445809</v>
      </c>
      <c r="AS673" s="31">
        <f t="shared" si="148"/>
        <v>-0.71281833640574133</v>
      </c>
      <c r="AT673" s="31">
        <f t="shared" si="148"/>
        <v>1.051273404358616</v>
      </c>
      <c r="AU673" s="31">
        <f t="shared" si="148"/>
        <v>-0.15541764540968731</v>
      </c>
      <c r="AW673">
        <f t="shared" si="137"/>
        <v>-0.38741759999999997</v>
      </c>
      <c r="AX673" t="str">
        <f t="shared" si="143"/>
        <v/>
      </c>
      <c r="AY673">
        <f t="shared" si="144"/>
        <v>-0.38741759999999997</v>
      </c>
      <c r="AZ673" t="str">
        <f t="shared" si="145"/>
        <v/>
      </c>
    </row>
    <row r="674" spans="1:52" s="42" customFormat="1" x14ac:dyDescent="0.3">
      <c r="A674">
        <v>23</v>
      </c>
      <c r="B674" t="s">
        <v>63</v>
      </c>
      <c r="C674" t="s">
        <v>61</v>
      </c>
      <c r="D674" t="s">
        <v>62</v>
      </c>
      <c r="E674"/>
      <c r="F674" s="22">
        <v>0</v>
      </c>
      <c r="G674" s="22">
        <f t="shared" si="138"/>
        <v>1</v>
      </c>
      <c r="H674" s="26">
        <f t="shared" si="139"/>
        <v>0</v>
      </c>
      <c r="I674">
        <f t="shared" si="140"/>
        <v>1</v>
      </c>
      <c r="J674">
        <f t="shared" si="133"/>
        <v>0</v>
      </c>
      <c r="K674">
        <f t="shared" si="141"/>
        <v>4</v>
      </c>
      <c r="L674">
        <f t="shared" si="142"/>
        <v>0</v>
      </c>
      <c r="M674" s="31">
        <f t="shared" si="146"/>
        <v>0</v>
      </c>
      <c r="N674" s="31">
        <f t="shared" si="146"/>
        <v>1.3654414311133403</v>
      </c>
      <c r="O674" s="31">
        <f t="shared" si="146"/>
        <v>1.374624594142382</v>
      </c>
      <c r="P674" s="31">
        <f t="shared" si="146"/>
        <v>-0.34346003654211299</v>
      </c>
      <c r="Q674" s="31">
        <f t="shared" si="146"/>
        <v>2.1068107121203984E-3</v>
      </c>
      <c r="R674" s="31">
        <f t="shared" si="146"/>
        <v>-0.83947065684249067</v>
      </c>
      <c r="S674" s="31">
        <f t="shared" si="146"/>
        <v>0.64355212160535824</v>
      </c>
      <c r="T674" s="31">
        <f t="shared" si="146"/>
        <v>8.6766707667076677</v>
      </c>
      <c r="U674" s="31">
        <f t="shared" si="146"/>
        <v>8.47334522212536</v>
      </c>
      <c r="V674" s="31">
        <f t="shared" si="146"/>
        <v>-0.30649737079895073</v>
      </c>
      <c r="W674" s="31">
        <f t="shared" si="146"/>
        <v>0.19539541511919983</v>
      </c>
      <c r="X674"/>
      <c r="Y674" s="31">
        <f t="shared" si="147"/>
        <v>0</v>
      </c>
      <c r="Z674" s="31">
        <f t="shared" si="147"/>
        <v>0.6212731607271923</v>
      </c>
      <c r="AA674" s="31">
        <f t="shared" si="147"/>
        <v>0.60659056256486499</v>
      </c>
      <c r="AB674" s="31">
        <f t="shared" si="147"/>
        <v>1.2695870181637472E-2</v>
      </c>
      <c r="AC674" s="31">
        <f t="shared" si="147"/>
        <v>0.12748328112233859</v>
      </c>
      <c r="AD674" s="31">
        <f t="shared" si="147"/>
        <v>-0.78616853774894713</v>
      </c>
      <c r="AE674" s="31">
        <f t="shared" si="147"/>
        <v>0.70916252545189595</v>
      </c>
      <c r="AF674" s="31">
        <f t="shared" si="147"/>
        <v>2.0721160060664507</v>
      </c>
      <c r="AG674" s="31">
        <f t="shared" si="147"/>
        <v>2.8617762218181499</v>
      </c>
      <c r="AH674" s="31">
        <f t="shared" si="147"/>
        <v>0.13335883344137461</v>
      </c>
      <c r="AI674" s="31">
        <f t="shared" si="147"/>
        <v>1.4706576672604821</v>
      </c>
      <c r="AK674" s="31">
        <f t="shared" si="148"/>
        <v>0</v>
      </c>
      <c r="AL674" s="31">
        <f t="shared" si="148"/>
        <v>-0.46288876174517285</v>
      </c>
      <c r="AM674" s="31">
        <f t="shared" si="148"/>
        <v>-0.46526638323868319</v>
      </c>
      <c r="AN674" s="31">
        <f t="shared" si="148"/>
        <v>1.2695870181637472E-2</v>
      </c>
      <c r="AO674" s="31">
        <f t="shared" si="148"/>
        <v>-0.58383919102003456</v>
      </c>
      <c r="AP674" s="31">
        <f t="shared" si="148"/>
        <v>-0.78616853774894713</v>
      </c>
      <c r="AQ674" s="31">
        <f t="shared" si="148"/>
        <v>-0.41077832172103945</v>
      </c>
      <c r="AR674" s="31">
        <f t="shared" si="148"/>
        <v>0.57984978464393078</v>
      </c>
      <c r="AS674" s="31">
        <f t="shared" si="148"/>
        <v>-0.32995425907239279</v>
      </c>
      <c r="AT674" s="31">
        <f t="shared" si="148"/>
        <v>0.13335883344137461</v>
      </c>
      <c r="AU674" s="31">
        <f t="shared" si="148"/>
        <v>0.28284985319326428</v>
      </c>
      <c r="AW674">
        <f t="shared" si="137"/>
        <v>-0.37175039999999998</v>
      </c>
      <c r="AX674" t="str">
        <f t="shared" si="143"/>
        <v/>
      </c>
      <c r="AY674">
        <f t="shared" si="144"/>
        <v>-0.37175039999999998</v>
      </c>
      <c r="AZ674" t="str">
        <f t="shared" si="145"/>
        <v/>
      </c>
    </row>
    <row r="675" spans="1:52" s="42" customFormat="1" x14ac:dyDescent="0.3">
      <c r="A675">
        <v>23</v>
      </c>
      <c r="B675" t="s">
        <v>64</v>
      </c>
      <c r="C675" t="s">
        <v>61</v>
      </c>
      <c r="D675" t="s">
        <v>62</v>
      </c>
      <c r="E675"/>
      <c r="F675" s="22">
        <v>0</v>
      </c>
      <c r="G675" s="22">
        <f t="shared" si="138"/>
        <v>1</v>
      </c>
      <c r="H675" s="26">
        <f t="shared" si="139"/>
        <v>0</v>
      </c>
      <c r="I675">
        <f t="shared" si="140"/>
        <v>0</v>
      </c>
      <c r="J675">
        <f t="shared" si="133"/>
        <v>1</v>
      </c>
      <c r="K675">
        <f t="shared" si="141"/>
        <v>4</v>
      </c>
      <c r="L675">
        <f t="shared" si="142"/>
        <v>0</v>
      </c>
      <c r="M675" s="31">
        <f t="shared" si="146"/>
        <v>0</v>
      </c>
      <c r="N675" s="31">
        <f t="shared" si="146"/>
        <v>-0.1174902162593093</v>
      </c>
      <c r="O675" s="31">
        <f t="shared" si="146"/>
        <v>-0.11470651977522661</v>
      </c>
      <c r="P675" s="31">
        <f t="shared" si="146"/>
        <v>0.64473644774059302</v>
      </c>
      <c r="Q675" s="31">
        <f t="shared" si="146"/>
        <v>-0.41477906895577443</v>
      </c>
      <c r="R675" s="31">
        <f t="shared" si="146"/>
        <v>-0.11086566736137049</v>
      </c>
      <c r="S675" s="31">
        <f t="shared" si="146"/>
        <v>-0.62411089625940586</v>
      </c>
      <c r="T675" s="31">
        <f t="shared" si="146"/>
        <v>1.7227806875589762</v>
      </c>
      <c r="U675" s="31">
        <f t="shared" si="146"/>
        <v>1.2879322252679317</v>
      </c>
      <c r="V675" s="31">
        <f t="shared" si="146"/>
        <v>2.0514957648791441</v>
      </c>
      <c r="W675" s="31">
        <f t="shared" si="146"/>
        <v>-8.0985320454768389E-2</v>
      </c>
      <c r="X675"/>
      <c r="Y675" s="31">
        <f t="shared" si="147"/>
        <v>0</v>
      </c>
      <c r="Z675" s="31">
        <f t="shared" si="147"/>
        <v>-0.12591526925812599</v>
      </c>
      <c r="AA675" s="31">
        <f t="shared" si="147"/>
        <v>-0.12608733345997633</v>
      </c>
      <c r="AB675" s="31">
        <f t="shared" si="147"/>
        <v>0.6972204845389256</v>
      </c>
      <c r="AC675" s="31">
        <f t="shared" si="147"/>
        <v>-0.24561290714584474</v>
      </c>
      <c r="AD675" s="31">
        <f t="shared" si="147"/>
        <v>0.45647341857630042</v>
      </c>
      <c r="AE675" s="31">
        <f t="shared" si="147"/>
        <v>-0.11355855821331649</v>
      </c>
      <c r="AF675" s="31">
        <f t="shared" si="147"/>
        <v>0.5149800872043766</v>
      </c>
      <c r="AG675" s="31">
        <f t="shared" si="147"/>
        <v>0.51982044873756628</v>
      </c>
      <c r="AH675" s="31">
        <f t="shared" si="147"/>
        <v>1.4055451541628574</v>
      </c>
      <c r="AI675" s="31">
        <f t="shared" si="147"/>
        <v>0.30729493698820093</v>
      </c>
      <c r="AK675" s="31">
        <f t="shared" si="148"/>
        <v>0</v>
      </c>
      <c r="AL675" s="31">
        <f t="shared" si="148"/>
        <v>-0.70869514714601411</v>
      </c>
      <c r="AM675" s="31">
        <f t="shared" si="148"/>
        <v>-0.7079063023000981</v>
      </c>
      <c r="AN675" s="31">
        <f t="shared" si="148"/>
        <v>0.6972204845389256</v>
      </c>
      <c r="AO675" s="31">
        <f t="shared" si="148"/>
        <v>-0.72813621066513234</v>
      </c>
      <c r="AP675" s="31">
        <f t="shared" si="148"/>
        <v>0.45647341857630042</v>
      </c>
      <c r="AQ675" s="31">
        <f t="shared" si="148"/>
        <v>-0.6607582200864921</v>
      </c>
      <c r="AR675" s="31">
        <f t="shared" si="148"/>
        <v>-0.21125829137788663</v>
      </c>
      <c r="AS675" s="31">
        <f t="shared" si="148"/>
        <v>-0.73546993111080405</v>
      </c>
      <c r="AT675" s="31">
        <f t="shared" si="148"/>
        <v>1.4055451541628574</v>
      </c>
      <c r="AU675" s="31">
        <f t="shared" si="148"/>
        <v>-0.40078492805884702</v>
      </c>
      <c r="AW675">
        <f t="shared" si="137"/>
        <v>0.36</v>
      </c>
      <c r="AX675" t="str">
        <f t="shared" si="143"/>
        <v/>
      </c>
      <c r="AY675" t="str">
        <f t="shared" si="144"/>
        <v/>
      </c>
      <c r="AZ675">
        <f t="shared" si="145"/>
        <v>0.36</v>
      </c>
    </row>
    <row r="676" spans="1:52" s="42" customFormat="1" x14ac:dyDescent="0.3">
      <c r="A676">
        <v>23</v>
      </c>
      <c r="B676" t="s">
        <v>65</v>
      </c>
      <c r="C676" t="s">
        <v>61</v>
      </c>
      <c r="D676" t="s">
        <v>62</v>
      </c>
      <c r="E676"/>
      <c r="F676" s="22">
        <v>0</v>
      </c>
      <c r="G676" s="22">
        <f t="shared" si="138"/>
        <v>0</v>
      </c>
      <c r="H676" s="26">
        <f t="shared" si="139"/>
        <v>0</v>
      </c>
      <c r="I676">
        <f t="shared" si="140"/>
        <v>0</v>
      </c>
      <c r="J676">
        <f t="shared" si="133"/>
        <v>1</v>
      </c>
      <c r="K676">
        <f t="shared" si="141"/>
        <v>4</v>
      </c>
      <c r="L676">
        <f t="shared" si="142"/>
        <v>0</v>
      </c>
      <c r="M676" s="31">
        <f t="shared" si="146"/>
        <v>0</v>
      </c>
      <c r="N676" s="31">
        <f t="shared" si="146"/>
        <v>0.31338105907778174</v>
      </c>
      <c r="O676" s="31">
        <f t="shared" si="146"/>
        <v>0.31511236364196088</v>
      </c>
      <c r="P676" s="31">
        <f t="shared" si="146"/>
        <v>-0.7381255963133504</v>
      </c>
      <c r="Q676" s="31">
        <f t="shared" si="146"/>
        <v>-0.63153576471044104</v>
      </c>
      <c r="R676" s="31">
        <f t="shared" si="146"/>
        <v>-0.82395508900389558</v>
      </c>
      <c r="S676" s="31">
        <f t="shared" si="146"/>
        <v>-0.73597750896915781</v>
      </c>
      <c r="T676" s="31">
        <f t="shared" si="146"/>
        <v>5.3760144937025398</v>
      </c>
      <c r="U676" s="31">
        <f t="shared" si="146"/>
        <v>4.3517524136451726</v>
      </c>
      <c r="V676" s="31">
        <f t="shared" si="146"/>
        <v>-0.9232497478052567</v>
      </c>
      <c r="W676" s="31">
        <f t="shared" si="146"/>
        <v>-0.71336793338765869</v>
      </c>
      <c r="X676"/>
      <c r="Y676" s="31">
        <f t="shared" si="147"/>
        <v>0</v>
      </c>
      <c r="Z676" s="31">
        <f t="shared" si="147"/>
        <v>0.32790636347125202</v>
      </c>
      <c r="AA676" s="31">
        <f t="shared" si="147"/>
        <v>0.32515735300998383</v>
      </c>
      <c r="AB676" s="31">
        <f t="shared" si="147"/>
        <v>-0.30123736530029543</v>
      </c>
      <c r="AC676" s="31">
        <f t="shared" si="147"/>
        <v>-0.21336957382915522</v>
      </c>
      <c r="AD676" s="31">
        <f t="shared" si="147"/>
        <v>-0.13688596913925144</v>
      </c>
      <c r="AE676" s="31">
        <f t="shared" si="147"/>
        <v>0.14932733165605747</v>
      </c>
      <c r="AF676" s="31">
        <f t="shared" si="147"/>
        <v>2.2023531127756719</v>
      </c>
      <c r="AG676" s="31">
        <f t="shared" si="147"/>
        <v>2.2326656538796361</v>
      </c>
      <c r="AH676" s="31">
        <f t="shared" si="147"/>
        <v>-0.74757900765436269</v>
      </c>
      <c r="AI676" s="31">
        <f t="shared" si="147"/>
        <v>0.28779993987599817</v>
      </c>
      <c r="AK676" s="31">
        <f t="shared" si="148"/>
        <v>0</v>
      </c>
      <c r="AL676" s="31">
        <f t="shared" si="148"/>
        <v>-0.50758202071358449</v>
      </c>
      <c r="AM676" s="31">
        <f t="shared" si="148"/>
        <v>-0.50764027956582491</v>
      </c>
      <c r="AN676" s="31">
        <f t="shared" si="148"/>
        <v>-0.30123736530029543</v>
      </c>
      <c r="AO676" s="31">
        <f t="shared" si="148"/>
        <v>-0.67649126174856811</v>
      </c>
      <c r="AP676" s="31">
        <f t="shared" si="148"/>
        <v>-0.13688596913925144</v>
      </c>
      <c r="AQ676" s="31">
        <f t="shared" si="148"/>
        <v>-0.5056540693157423</v>
      </c>
      <c r="AR676" s="31">
        <f t="shared" si="148"/>
        <v>0.67728829504439381</v>
      </c>
      <c r="AS676" s="31">
        <f t="shared" si="148"/>
        <v>-0.43540118781814774</v>
      </c>
      <c r="AT676" s="31">
        <f t="shared" si="148"/>
        <v>-0.74757900765436269</v>
      </c>
      <c r="AU676" s="31">
        <f t="shared" si="148"/>
        <v>-0.32005719608362782</v>
      </c>
      <c r="AW676">
        <f t="shared" si="137"/>
        <v>0.36</v>
      </c>
      <c r="AX676" t="str">
        <f t="shared" si="143"/>
        <v/>
      </c>
      <c r="AY676" t="str">
        <f t="shared" si="144"/>
        <v/>
      </c>
      <c r="AZ676">
        <f t="shared" si="145"/>
        <v>0.36</v>
      </c>
    </row>
    <row r="677" spans="1:52" s="42" customFormat="1" x14ac:dyDescent="0.3">
      <c r="A677">
        <v>23</v>
      </c>
      <c r="B677" t="s">
        <v>66</v>
      </c>
      <c r="C677" t="s">
        <v>61</v>
      </c>
      <c r="D677" t="s">
        <v>62</v>
      </c>
      <c r="E677" t="s">
        <v>137</v>
      </c>
      <c r="F677" s="22">
        <v>0</v>
      </c>
      <c r="G677" s="22">
        <f t="shared" si="138"/>
        <v>1</v>
      </c>
      <c r="H677" s="26">
        <f t="shared" si="139"/>
        <v>1</v>
      </c>
      <c r="I677">
        <f t="shared" si="140"/>
        <v>0</v>
      </c>
      <c r="J677">
        <f t="shared" si="133"/>
        <v>1</v>
      </c>
      <c r="K677">
        <f t="shared" si="141"/>
        <v>4</v>
      </c>
      <c r="L677">
        <f t="shared" si="142"/>
        <v>4</v>
      </c>
      <c r="M677" s="31">
        <f t="shared" si="146"/>
        <v>0</v>
      </c>
      <c r="N677" s="31">
        <f t="shared" si="146"/>
        <v>-0.23034673159426897</v>
      </c>
      <c r="O677" s="31">
        <f t="shared" si="146"/>
        <v>-0.22658349575340744</v>
      </c>
      <c r="P677" s="31">
        <f t="shared" si="146"/>
        <v>-0.58549945919542234</v>
      </c>
      <c r="Q677" s="31">
        <f t="shared" si="146"/>
        <v>-0.69070079490553626</v>
      </c>
      <c r="R677" s="31">
        <f t="shared" si="146"/>
        <v>-0.65707031127440663</v>
      </c>
      <c r="S677" s="31">
        <f t="shared" si="146"/>
        <v>-0.74197368579478151</v>
      </c>
      <c r="T677" s="31">
        <f t="shared" si="146"/>
        <v>1.0569764229945167</v>
      </c>
      <c r="U677" s="31">
        <f t="shared" si="146"/>
        <v>0.84176886527068451</v>
      </c>
      <c r="V677" s="31">
        <f t="shared" si="146"/>
        <v>0.36475315503026484</v>
      </c>
      <c r="W677" s="31">
        <f t="shared" si="146"/>
        <v>-0.55995864802634665</v>
      </c>
      <c r="X677"/>
      <c r="Y677" s="31">
        <f t="shared" si="147"/>
        <v>0</v>
      </c>
      <c r="Z677" s="31">
        <f t="shared" si="147"/>
        <v>-0.19029141750655662</v>
      </c>
      <c r="AA677" s="31">
        <f t="shared" si="147"/>
        <v>-0.19168798833562956</v>
      </c>
      <c r="AB677" s="31">
        <f t="shared" si="147"/>
        <v>-0.2625545681092904</v>
      </c>
      <c r="AC677" s="31">
        <f t="shared" si="147"/>
        <v>-0.49715943029688869</v>
      </c>
      <c r="AD677" s="31">
        <f t="shared" si="147"/>
        <v>-0.10254872186326881</v>
      </c>
      <c r="AE677" s="31">
        <f t="shared" si="147"/>
        <v>-0.18414801470558512</v>
      </c>
      <c r="AF677" s="31">
        <f t="shared" si="147"/>
        <v>5.8677044786581492E-2</v>
      </c>
      <c r="AG677" s="31">
        <f t="shared" si="147"/>
        <v>0.20787062419391819</v>
      </c>
      <c r="AH677" s="31">
        <f t="shared" si="147"/>
        <v>0.77953117556861906</v>
      </c>
      <c r="AI677" s="31">
        <f t="shared" si="147"/>
        <v>6.2141746044571122E-2</v>
      </c>
      <c r="AK677" s="31">
        <f t="shared" si="148"/>
        <v>0</v>
      </c>
      <c r="AL677" s="31">
        <f t="shared" si="148"/>
        <v>-0.7326292808551903</v>
      </c>
      <c r="AM677" s="31">
        <f t="shared" si="148"/>
        <v>-0.73207446728093295</v>
      </c>
      <c r="AN677" s="31">
        <f t="shared" si="148"/>
        <v>-0.2625545681092904</v>
      </c>
      <c r="AO677" s="31">
        <f t="shared" si="148"/>
        <v>-0.80587658347756308</v>
      </c>
      <c r="AP677" s="31">
        <f t="shared" si="148"/>
        <v>-0.10254872186326881</v>
      </c>
      <c r="AQ677" s="31">
        <f t="shared" si="148"/>
        <v>-0.71540974630384491</v>
      </c>
      <c r="AR677" s="31">
        <f t="shared" si="148"/>
        <v>-0.45000271596884817</v>
      </c>
      <c r="AS677" s="31">
        <f t="shared" si="148"/>
        <v>-0.77835556387799054</v>
      </c>
      <c r="AT677" s="31">
        <f t="shared" si="148"/>
        <v>0.77953117556861906</v>
      </c>
      <c r="AU677" s="31">
        <f t="shared" si="148"/>
        <v>-0.4865569468980061</v>
      </c>
      <c r="AW677">
        <f t="shared" si="137"/>
        <v>0.36</v>
      </c>
      <c r="AX677">
        <f t="shared" si="143"/>
        <v>0.36</v>
      </c>
      <c r="AY677" t="str">
        <f t="shared" si="144"/>
        <v/>
      </c>
      <c r="AZ677">
        <f t="shared" si="145"/>
        <v>0.36</v>
      </c>
    </row>
    <row r="678" spans="1:52" s="42" customFormat="1" x14ac:dyDescent="0.3">
      <c r="A678">
        <v>23</v>
      </c>
      <c r="B678" t="s">
        <v>67</v>
      </c>
      <c r="C678" t="s">
        <v>61</v>
      </c>
      <c r="D678" t="s">
        <v>62</v>
      </c>
      <c r="E678"/>
      <c r="F678" s="22">
        <v>0</v>
      </c>
      <c r="G678" s="22">
        <f t="shared" si="138"/>
        <v>0</v>
      </c>
      <c r="H678" s="26">
        <f t="shared" si="139"/>
        <v>0</v>
      </c>
      <c r="I678">
        <f t="shared" si="140"/>
        <v>0</v>
      </c>
      <c r="J678">
        <f t="shared" si="133"/>
        <v>1</v>
      </c>
      <c r="K678">
        <f t="shared" si="141"/>
        <v>4</v>
      </c>
      <c r="L678">
        <f t="shared" si="142"/>
        <v>0</v>
      </c>
      <c r="M678" s="31">
        <f t="shared" si="146"/>
        <v>0</v>
      </c>
      <c r="N678" s="31">
        <f t="shared" si="146"/>
        <v>-2.0294238155567603E-2</v>
      </c>
      <c r="O678" s="31">
        <f t="shared" si="146"/>
        <v>-1.8068089827596993E-2</v>
      </c>
      <c r="P678" s="31">
        <f t="shared" si="146"/>
        <v>-0.61708663961331445</v>
      </c>
      <c r="Q678" s="31">
        <f t="shared" si="146"/>
        <v>-0.67276111850630382</v>
      </c>
      <c r="R678" s="31">
        <f t="shared" si="146"/>
        <v>-0.75958198311914271</v>
      </c>
      <c r="S678" s="31">
        <f t="shared" si="146"/>
        <v>-0.72895016434096827</v>
      </c>
      <c r="T678" s="31">
        <f t="shared" si="146"/>
        <v>3.463308331325341</v>
      </c>
      <c r="U678" s="31">
        <f t="shared" si="146"/>
        <v>2.9817197569092015</v>
      </c>
      <c r="V678" s="31">
        <f t="shared" si="146"/>
        <v>-0.79826025431523073</v>
      </c>
      <c r="W678" s="31">
        <f t="shared" si="146"/>
        <v>-0.73951831871968932</v>
      </c>
      <c r="X678"/>
      <c r="Y678" s="31">
        <f t="shared" si="147"/>
        <v>0</v>
      </c>
      <c r="Z678" s="31">
        <f t="shared" si="147"/>
        <v>0.15023192470046778</v>
      </c>
      <c r="AA678" s="31">
        <f t="shared" si="147"/>
        <v>0.14888602774126625</v>
      </c>
      <c r="AB678" s="31">
        <f t="shared" si="147"/>
        <v>-0.29903840009618304</v>
      </c>
      <c r="AC678" s="31">
        <f t="shared" si="147"/>
        <v>-0.32063750749118503</v>
      </c>
      <c r="AD678" s="31">
        <f t="shared" si="147"/>
        <v>9.5589630612779128E-2</v>
      </c>
      <c r="AE678" s="31">
        <f t="shared" si="147"/>
        <v>0.31340569718533257</v>
      </c>
      <c r="AF678" s="31">
        <f t="shared" si="147"/>
        <v>1.2195494216555798</v>
      </c>
      <c r="AG678" s="31">
        <f t="shared" si="147"/>
        <v>1.5459466030921261</v>
      </c>
      <c r="AH678" s="31">
        <f t="shared" si="147"/>
        <v>-0.26976035832123701</v>
      </c>
      <c r="AI678" s="31">
        <f t="shared" si="147"/>
        <v>0.22357649523033063</v>
      </c>
      <c r="AK678" s="31">
        <f t="shared" si="148"/>
        <v>0</v>
      </c>
      <c r="AL678" s="31">
        <f t="shared" si="148"/>
        <v>-0.58175290701128046</v>
      </c>
      <c r="AM678" s="31">
        <f t="shared" si="148"/>
        <v>-0.58287980569117148</v>
      </c>
      <c r="AN678" s="31">
        <f t="shared" si="148"/>
        <v>-0.29903840009618304</v>
      </c>
      <c r="AO678" s="31">
        <f t="shared" si="148"/>
        <v>-0.72718048054798179</v>
      </c>
      <c r="AP678" s="31">
        <f t="shared" si="148"/>
        <v>9.5589630612779128E-2</v>
      </c>
      <c r="AQ678" s="31">
        <f t="shared" si="148"/>
        <v>-0.54693428260747667</v>
      </c>
      <c r="AR678" s="31">
        <f t="shared" si="148"/>
        <v>0.14699824579868373</v>
      </c>
      <c r="AS678" s="31">
        <f t="shared" si="148"/>
        <v>-0.53668715438065717</v>
      </c>
      <c r="AT678" s="31">
        <f t="shared" si="148"/>
        <v>-0.26976035832123701</v>
      </c>
      <c r="AU678" s="31">
        <f t="shared" si="148"/>
        <v>-0.37455450110498684</v>
      </c>
      <c r="AW678">
        <f t="shared" si="137"/>
        <v>0.36</v>
      </c>
      <c r="AX678" t="str">
        <f t="shared" si="143"/>
        <v/>
      </c>
      <c r="AY678" t="str">
        <f t="shared" si="144"/>
        <v/>
      </c>
      <c r="AZ678">
        <f t="shared" si="145"/>
        <v>0.36</v>
      </c>
    </row>
    <row r="679" spans="1:52" s="42" customFormat="1" x14ac:dyDescent="0.3">
      <c r="A679">
        <v>23</v>
      </c>
      <c r="B679" t="s">
        <v>68</v>
      </c>
      <c r="C679" t="s">
        <v>61</v>
      </c>
      <c r="D679" t="s">
        <v>62</v>
      </c>
      <c r="E679"/>
      <c r="F679" s="22">
        <v>0</v>
      </c>
      <c r="G679" s="22">
        <f t="shared" si="138"/>
        <v>0</v>
      </c>
      <c r="H679" s="26">
        <f t="shared" si="139"/>
        <v>0</v>
      </c>
      <c r="I679">
        <f t="shared" si="140"/>
        <v>1</v>
      </c>
      <c r="J679">
        <f t="shared" si="133"/>
        <v>0</v>
      </c>
      <c r="K679">
        <f t="shared" si="141"/>
        <v>4</v>
      </c>
      <c r="L679">
        <f t="shared" si="142"/>
        <v>0</v>
      </c>
      <c r="M679" s="31">
        <f t="shared" si="146"/>
        <v>0</v>
      </c>
      <c r="N679" s="31">
        <f t="shared" si="146"/>
        <v>-0.38153693974991648</v>
      </c>
      <c r="O679" s="31">
        <f t="shared" si="146"/>
        <v>-0.37969507311443096</v>
      </c>
      <c r="P679" s="31">
        <f t="shared" si="146"/>
        <v>-0.76756612951649583</v>
      </c>
      <c r="Q679" s="31">
        <f t="shared" si="146"/>
        <v>-0.87082970284198735</v>
      </c>
      <c r="R679" s="31">
        <f t="shared" si="146"/>
        <v>-0.77200950939628721</v>
      </c>
      <c r="S679" s="31">
        <f t="shared" si="146"/>
        <v>-0.87517626961922101</v>
      </c>
      <c r="T679" s="31">
        <f t="shared" si="146"/>
        <v>0.93809083176867358</v>
      </c>
      <c r="U679" s="31">
        <f t="shared" si="146"/>
        <v>0.52270162801518882</v>
      </c>
      <c r="V679" s="31">
        <f t="shared" si="146"/>
        <v>-0.38851068715602316</v>
      </c>
      <c r="W679" s="31">
        <f t="shared" si="146"/>
        <v>-0.82756655742360219</v>
      </c>
      <c r="X679"/>
      <c r="Y679" s="31">
        <f t="shared" si="147"/>
        <v>0</v>
      </c>
      <c r="Z679" s="31">
        <f t="shared" si="147"/>
        <v>-0.27860372298322716</v>
      </c>
      <c r="AA679" s="31">
        <f t="shared" si="147"/>
        <v>-0.28227027028930929</v>
      </c>
      <c r="AB679" s="31">
        <f t="shared" si="147"/>
        <v>-0.56868419601887576</v>
      </c>
      <c r="AC679" s="31">
        <f t="shared" si="147"/>
        <v>-0.70627328564961045</v>
      </c>
      <c r="AD679" s="31">
        <f t="shared" si="147"/>
        <v>-0.3021901864507997</v>
      </c>
      <c r="AE679" s="31">
        <f t="shared" si="147"/>
        <v>-0.39465821396766548</v>
      </c>
      <c r="AF679" s="31">
        <f t="shared" si="147"/>
        <v>0.23205957977293523</v>
      </c>
      <c r="AG679" s="31">
        <f t="shared" si="147"/>
        <v>0.13995648748634917</v>
      </c>
      <c r="AH679" s="31">
        <f t="shared" si="147"/>
        <v>0.51041440218455281</v>
      </c>
      <c r="AI679" s="31">
        <f t="shared" si="147"/>
        <v>-0.33443842334523427</v>
      </c>
      <c r="AK679" s="31">
        <f t="shared" si="148"/>
        <v>0</v>
      </c>
      <c r="AL679" s="31">
        <f t="shared" si="148"/>
        <v>-0.77711260566468021</v>
      </c>
      <c r="AM679" s="31">
        <f t="shared" si="148"/>
        <v>-0.77771283897786092</v>
      </c>
      <c r="AN679" s="31">
        <f t="shared" si="148"/>
        <v>-0.56868419601887576</v>
      </c>
      <c r="AO679" s="31">
        <f t="shared" si="148"/>
        <v>-0.88256039047829193</v>
      </c>
      <c r="AP679" s="31">
        <f t="shared" si="148"/>
        <v>-0.3021901864507997</v>
      </c>
      <c r="AQ679" s="31">
        <f t="shared" si="148"/>
        <v>-0.79419074032861858</v>
      </c>
      <c r="AR679" s="31">
        <f t="shared" si="148"/>
        <v>-0.36312166769764431</v>
      </c>
      <c r="AS679" s="31">
        <f t="shared" si="148"/>
        <v>-0.80083977618182556</v>
      </c>
      <c r="AT679" s="31">
        <f t="shared" si="148"/>
        <v>0.51041440218455281</v>
      </c>
      <c r="AU679" s="31">
        <f t="shared" si="148"/>
        <v>-0.67953673329089415</v>
      </c>
      <c r="AW679">
        <f t="shared" si="137"/>
        <v>-0.33258239999999989</v>
      </c>
      <c r="AX679" t="str">
        <f t="shared" si="143"/>
        <v/>
      </c>
      <c r="AY679">
        <f t="shared" si="144"/>
        <v>-0.33258239999999989</v>
      </c>
      <c r="AZ679" t="str">
        <f t="shared" si="145"/>
        <v/>
      </c>
    </row>
    <row r="680" spans="1:52" s="42" customFormat="1" x14ac:dyDescent="0.3">
      <c r="A680">
        <v>23</v>
      </c>
      <c r="B680" t="s">
        <v>69</v>
      </c>
      <c r="C680" t="s">
        <v>61</v>
      </c>
      <c r="D680" t="s">
        <v>62</v>
      </c>
      <c r="E680"/>
      <c r="F680" s="22">
        <v>0</v>
      </c>
      <c r="G680" s="22">
        <f t="shared" si="138"/>
        <v>1</v>
      </c>
      <c r="H680" s="26">
        <f t="shared" si="139"/>
        <v>0</v>
      </c>
      <c r="I680">
        <f t="shared" si="140"/>
        <v>1</v>
      </c>
      <c r="J680">
        <f t="shared" si="133"/>
        <v>0</v>
      </c>
      <c r="K680">
        <f t="shared" si="141"/>
        <v>4</v>
      </c>
      <c r="L680">
        <f t="shared" si="142"/>
        <v>0</v>
      </c>
      <c r="M680" s="31">
        <f t="shared" si="146"/>
        <v>0</v>
      </c>
      <c r="N680" s="31">
        <f t="shared" si="146"/>
        <v>-0.53526767311571277</v>
      </c>
      <c r="O680" s="31">
        <f t="shared" si="146"/>
        <v>-0.53498677315671872</v>
      </c>
      <c r="P680" s="31">
        <f t="shared" si="146"/>
        <v>-0.90705621993034324</v>
      </c>
      <c r="Q680" s="31">
        <f t="shared" si="146"/>
        <v>-0.90370341721030212</v>
      </c>
      <c r="R680" s="31">
        <f t="shared" si="146"/>
        <v>-0.91927782380430711</v>
      </c>
      <c r="S680" s="31">
        <f t="shared" si="146"/>
        <v>-0.90765065963229863</v>
      </c>
      <c r="T680" s="31">
        <f t="shared" si="146"/>
        <v>0.87551063611869373</v>
      </c>
      <c r="U680" s="31">
        <f t="shared" si="146"/>
        <v>0.47221176009711019</v>
      </c>
      <c r="V680" s="31">
        <f t="shared" si="146"/>
        <v>-0.98821666281776432</v>
      </c>
      <c r="W680" s="31">
        <f t="shared" si="146"/>
        <v>-0.94839560341314133</v>
      </c>
      <c r="X680"/>
      <c r="Y680" s="31">
        <f t="shared" si="147"/>
        <v>0</v>
      </c>
      <c r="Z680" s="31">
        <f t="shared" si="147"/>
        <v>-0.34012524892241441</v>
      </c>
      <c r="AA680" s="31">
        <f t="shared" si="147"/>
        <v>-0.34075698841176222</v>
      </c>
      <c r="AB680" s="31">
        <f t="shared" si="147"/>
        <v>-0.74701857814981698</v>
      </c>
      <c r="AC680" s="31">
        <f t="shared" si="147"/>
        <v>-0.70250446487879359</v>
      </c>
      <c r="AD680" s="31">
        <f t="shared" si="147"/>
        <v>-0.48292584220046358</v>
      </c>
      <c r="AE680" s="31">
        <f t="shared" si="147"/>
        <v>-0.37151129475607353</v>
      </c>
      <c r="AF680" s="31">
        <f t="shared" si="147"/>
        <v>0.39066700436629048</v>
      </c>
      <c r="AG680" s="31">
        <f t="shared" si="147"/>
        <v>0.28143780405280683</v>
      </c>
      <c r="AH680" s="31">
        <f t="shared" si="147"/>
        <v>-0.91979853709091541</v>
      </c>
      <c r="AI680" s="31">
        <f t="shared" si="147"/>
        <v>-0.60373302572097487</v>
      </c>
      <c r="AK680" s="31">
        <f t="shared" si="148"/>
        <v>0</v>
      </c>
      <c r="AL680" s="31">
        <f t="shared" si="148"/>
        <v>-0.7667449127121051</v>
      </c>
      <c r="AM680" s="31">
        <f t="shared" si="148"/>
        <v>-0.7666988283195223</v>
      </c>
      <c r="AN680" s="31">
        <f t="shared" si="148"/>
        <v>-0.74701857814981698</v>
      </c>
      <c r="AO680" s="31">
        <f t="shared" si="148"/>
        <v>-0.87179576152209148</v>
      </c>
      <c r="AP680" s="31">
        <f t="shared" si="148"/>
        <v>-0.48292584220046358</v>
      </c>
      <c r="AQ680" s="31">
        <f t="shared" si="148"/>
        <v>-0.77527690286005446</v>
      </c>
      <c r="AR680" s="31">
        <f t="shared" si="148"/>
        <v>-0.28346157893629342</v>
      </c>
      <c r="AS680" s="31">
        <f t="shared" si="148"/>
        <v>-0.77671588540373382</v>
      </c>
      <c r="AT680" s="31">
        <f t="shared" si="148"/>
        <v>-0.91979853709091541</v>
      </c>
      <c r="AU680" s="31">
        <f t="shared" si="148"/>
        <v>-0.78766278325063332</v>
      </c>
      <c r="AW680">
        <f t="shared" si="137"/>
        <v>-0.34824959999999988</v>
      </c>
      <c r="AX680" t="str">
        <f t="shared" si="143"/>
        <v/>
      </c>
      <c r="AY680">
        <f t="shared" si="144"/>
        <v>-0.34824959999999988</v>
      </c>
      <c r="AZ680" t="str">
        <f t="shared" si="145"/>
        <v/>
      </c>
    </row>
    <row r="681" spans="1:52" s="42" customFormat="1" x14ac:dyDescent="0.3">
      <c r="A681">
        <v>23</v>
      </c>
      <c r="B681" t="s">
        <v>70</v>
      </c>
      <c r="C681" t="s">
        <v>61</v>
      </c>
      <c r="D681" t="s">
        <v>62</v>
      </c>
      <c r="E681"/>
      <c r="F681" s="22">
        <v>0</v>
      </c>
      <c r="G681" s="22">
        <f t="shared" si="138"/>
        <v>1</v>
      </c>
      <c r="H681" s="26">
        <f t="shared" si="139"/>
        <v>0</v>
      </c>
      <c r="I681">
        <f t="shared" si="140"/>
        <v>1</v>
      </c>
      <c r="J681">
        <f t="shared" si="133"/>
        <v>0</v>
      </c>
      <c r="K681">
        <f t="shared" si="141"/>
        <v>4</v>
      </c>
      <c r="L681">
        <f t="shared" si="142"/>
        <v>0</v>
      </c>
      <c r="M681" s="31">
        <f t="shared" ref="M681:W696" si="149">(M35-$M35)/$M35</f>
        <v>0</v>
      </c>
      <c r="N681" s="31">
        <f t="shared" si="149"/>
        <v>-0.23890204141246524</v>
      </c>
      <c r="O681" s="31">
        <f t="shared" si="149"/>
        <v>-0.22793477804843787</v>
      </c>
      <c r="P681" s="31">
        <f t="shared" si="149"/>
        <v>5.5416893665858851</v>
      </c>
      <c r="Q681" s="31">
        <f t="shared" si="149"/>
        <v>0.31915514007932255</v>
      </c>
      <c r="R681" s="31">
        <f t="shared" si="149"/>
        <v>1.0183386388449489</v>
      </c>
      <c r="S681" s="31">
        <f t="shared" si="149"/>
        <v>-0.21552566502456122</v>
      </c>
      <c r="T681" s="31">
        <f t="shared" si="149"/>
        <v>8.0654019951713271E-2</v>
      </c>
      <c r="U681" s="31">
        <f t="shared" si="149"/>
        <v>-0.16089193742666993</v>
      </c>
      <c r="V681" s="31">
        <f t="shared" si="149"/>
        <v>10.361781576409893</v>
      </c>
      <c r="W681" s="31">
        <f t="shared" si="149"/>
        <v>1.3875388507035333</v>
      </c>
      <c r="X681"/>
      <c r="Y681" s="31">
        <f t="shared" ref="Y681:AI696" si="150">(Y35-$Y35)/$Y35</f>
        <v>0</v>
      </c>
      <c r="Z681" s="31">
        <f t="shared" si="150"/>
        <v>-0.33650460800557919</v>
      </c>
      <c r="AA681" s="31">
        <f t="shared" si="150"/>
        <v>-0.33424980698199425</v>
      </c>
      <c r="AB681" s="31">
        <f t="shared" si="150"/>
        <v>4.5301033612874324</v>
      </c>
      <c r="AC681" s="31">
        <f t="shared" si="150"/>
        <v>0.18324858780548323</v>
      </c>
      <c r="AD681" s="31">
        <f t="shared" si="150"/>
        <v>0.57082781599579813</v>
      </c>
      <c r="AE681" s="31">
        <f t="shared" si="150"/>
        <v>-0.26198751926493752</v>
      </c>
      <c r="AF681" s="31">
        <f t="shared" si="150"/>
        <v>-0.11266630390131563</v>
      </c>
      <c r="AG681" s="31">
        <f t="shared" si="150"/>
        <v>-0.27754136769125487</v>
      </c>
      <c r="AH681" s="31">
        <f t="shared" si="150"/>
        <v>4.3677765231214529</v>
      </c>
      <c r="AI681" s="31">
        <f t="shared" si="150"/>
        <v>0.53740802349621597</v>
      </c>
      <c r="AK681" s="31">
        <f t="shared" ref="AK681:AU696" si="151">(AK35-$AK35)/$AK35</f>
        <v>0</v>
      </c>
      <c r="AL681" s="31">
        <f t="shared" si="151"/>
        <v>-0.78296156991246535</v>
      </c>
      <c r="AM681" s="31">
        <f t="shared" si="151"/>
        <v>-0.77798110716728963</v>
      </c>
      <c r="AN681" s="31">
        <f t="shared" si="151"/>
        <v>4.5301033612874324</v>
      </c>
      <c r="AO681" s="31">
        <f t="shared" si="151"/>
        <v>-0.61601898213190076</v>
      </c>
      <c r="AP681" s="31">
        <f t="shared" si="151"/>
        <v>0.57082781599579813</v>
      </c>
      <c r="AQ681" s="31">
        <f t="shared" si="151"/>
        <v>-0.77307542665698281</v>
      </c>
      <c r="AR681" s="31">
        <f t="shared" si="151"/>
        <v>-0.53188196681588285</v>
      </c>
      <c r="AS681" s="31">
        <f t="shared" si="151"/>
        <v>-0.88593380705451097</v>
      </c>
      <c r="AT681" s="31">
        <f t="shared" si="151"/>
        <v>4.3677765231214529</v>
      </c>
      <c r="AU681" s="31">
        <f t="shared" si="151"/>
        <v>-0.23695489086448857</v>
      </c>
      <c r="AW681">
        <f t="shared" si="137"/>
        <v>-0.34824959999999988</v>
      </c>
      <c r="AX681" t="str">
        <f t="shared" si="143"/>
        <v/>
      </c>
      <c r="AY681">
        <f t="shared" si="144"/>
        <v>-0.34824959999999988</v>
      </c>
      <c r="AZ681" t="str">
        <f t="shared" si="145"/>
        <v/>
      </c>
    </row>
    <row r="682" spans="1:52" s="42" customFormat="1" x14ac:dyDescent="0.3">
      <c r="A682">
        <v>23</v>
      </c>
      <c r="B682" t="s">
        <v>71</v>
      </c>
      <c r="C682" t="s">
        <v>61</v>
      </c>
      <c r="D682" t="s">
        <v>62</v>
      </c>
      <c r="E682"/>
      <c r="F682" s="22">
        <v>0</v>
      </c>
      <c r="G682" s="22">
        <f t="shared" si="138"/>
        <v>0</v>
      </c>
      <c r="H682" s="26">
        <f t="shared" si="139"/>
        <v>0</v>
      </c>
      <c r="I682">
        <f t="shared" si="140"/>
        <v>1</v>
      </c>
      <c r="J682">
        <f t="shared" si="133"/>
        <v>0</v>
      </c>
      <c r="K682">
        <f t="shared" si="141"/>
        <v>4</v>
      </c>
      <c r="L682">
        <f t="shared" si="142"/>
        <v>0</v>
      </c>
      <c r="M682" s="31">
        <f t="shared" si="149"/>
        <v>0</v>
      </c>
      <c r="N682" s="31">
        <f t="shared" si="149"/>
        <v>-0.28986563783010005</v>
      </c>
      <c r="O682" s="31">
        <f t="shared" si="149"/>
        <v>-0.27938536560955479</v>
      </c>
      <c r="P682" s="31">
        <f t="shared" si="149"/>
        <v>6.8624621721969206</v>
      </c>
      <c r="Q682" s="31">
        <f t="shared" si="149"/>
        <v>0.45682189005367052</v>
      </c>
      <c r="R682" s="31">
        <f t="shared" si="149"/>
        <v>0.21211558934657851</v>
      </c>
      <c r="S682" s="31">
        <f t="shared" si="149"/>
        <v>-0.3545124362992027</v>
      </c>
      <c r="T682" s="31">
        <f t="shared" si="149"/>
        <v>-0.20824406123329736</v>
      </c>
      <c r="U682" s="31">
        <f t="shared" si="149"/>
        <v>-0.38136358894530714</v>
      </c>
      <c r="V682" s="31">
        <f t="shared" si="149"/>
        <v>10.893561760082266</v>
      </c>
      <c r="W682" s="31">
        <f t="shared" si="149"/>
        <v>1.3319139256316406</v>
      </c>
      <c r="X682"/>
      <c r="Y682" s="31">
        <f t="shared" si="150"/>
        <v>0</v>
      </c>
      <c r="Z682" s="31">
        <f t="shared" si="150"/>
        <v>-0.3905788250064639</v>
      </c>
      <c r="AA682" s="31">
        <f t="shared" si="150"/>
        <v>-0.38815696124435245</v>
      </c>
      <c r="AB682" s="31">
        <f t="shared" si="150"/>
        <v>5.8662307025608165</v>
      </c>
      <c r="AC682" s="31">
        <f t="shared" si="150"/>
        <v>0.24336738385756526</v>
      </c>
      <c r="AD682" s="31">
        <f t="shared" si="150"/>
        <v>9.6323561376410252E-2</v>
      </c>
      <c r="AE682" s="31">
        <f t="shared" si="150"/>
        <v>-0.37768898482873758</v>
      </c>
      <c r="AF682" s="31">
        <f t="shared" si="150"/>
        <v>-0.31577859640672679</v>
      </c>
      <c r="AG682" s="31">
        <f t="shared" si="150"/>
        <v>-0.44285600185440144</v>
      </c>
      <c r="AH682" s="31">
        <f t="shared" si="150"/>
        <v>4.8801684672929664</v>
      </c>
      <c r="AI682" s="31">
        <f t="shared" si="150"/>
        <v>0.48956344024380682</v>
      </c>
      <c r="AK682" s="31">
        <f t="shared" si="151"/>
        <v>0</v>
      </c>
      <c r="AL682" s="31">
        <f t="shared" si="151"/>
        <v>-0.79967440914120547</v>
      </c>
      <c r="AM682" s="31">
        <f t="shared" si="151"/>
        <v>-0.79472989916284775</v>
      </c>
      <c r="AN682" s="31">
        <f t="shared" si="151"/>
        <v>5.8662307025608165</v>
      </c>
      <c r="AO682" s="31">
        <f t="shared" si="151"/>
        <v>-0.57765741044239916</v>
      </c>
      <c r="AP682" s="31">
        <f t="shared" si="151"/>
        <v>9.6323561376410252E-2</v>
      </c>
      <c r="AQ682" s="31">
        <f t="shared" si="151"/>
        <v>-0.8056346985443017</v>
      </c>
      <c r="AR682" s="31">
        <f t="shared" si="151"/>
        <v>-0.63841194859742367</v>
      </c>
      <c r="AS682" s="31">
        <f t="shared" si="151"/>
        <v>-0.91044741651742866</v>
      </c>
      <c r="AT682" s="31">
        <f t="shared" si="151"/>
        <v>4.8801684672929664</v>
      </c>
      <c r="AU682" s="31">
        <f t="shared" si="151"/>
        <v>-0.26371447002485282</v>
      </c>
      <c r="AW682">
        <f t="shared" si="137"/>
        <v>-0.33258239999999989</v>
      </c>
      <c r="AX682" t="str">
        <f t="shared" si="143"/>
        <v/>
      </c>
      <c r="AY682">
        <f t="shared" si="144"/>
        <v>-0.33258239999999989</v>
      </c>
      <c r="AZ682" t="str">
        <f t="shared" si="145"/>
        <v/>
      </c>
    </row>
    <row r="683" spans="1:52" s="42" customFormat="1" x14ac:dyDescent="0.3">
      <c r="A683">
        <v>23</v>
      </c>
      <c r="B683" t="s">
        <v>72</v>
      </c>
      <c r="C683" t="s">
        <v>61</v>
      </c>
      <c r="D683" t="s">
        <v>62</v>
      </c>
      <c r="E683"/>
      <c r="F683" s="22">
        <v>0</v>
      </c>
      <c r="G683" s="22">
        <f t="shared" si="138"/>
        <v>0</v>
      </c>
      <c r="H683" s="26">
        <f t="shared" si="139"/>
        <v>0</v>
      </c>
      <c r="I683">
        <f t="shared" si="140"/>
        <v>0</v>
      </c>
      <c r="J683">
        <f t="shared" si="133"/>
        <v>1</v>
      </c>
      <c r="K683">
        <f t="shared" si="141"/>
        <v>4</v>
      </c>
      <c r="L683">
        <f t="shared" si="142"/>
        <v>0</v>
      </c>
      <c r="M683" s="31">
        <f t="shared" si="149"/>
        <v>0</v>
      </c>
      <c r="N683" s="31">
        <f t="shared" si="149"/>
        <v>-0.24183195925615122</v>
      </c>
      <c r="O683" s="31">
        <f t="shared" si="149"/>
        <v>-0.24004372304524615</v>
      </c>
      <c r="P683" s="31">
        <f t="shared" si="149"/>
        <v>1.0092471820237909</v>
      </c>
      <c r="Q683" s="31">
        <f t="shared" si="149"/>
        <v>-0.4876172017739725</v>
      </c>
      <c r="R683" s="31">
        <f t="shared" si="149"/>
        <v>0.53460745511834096</v>
      </c>
      <c r="S683" s="31">
        <f t="shared" si="149"/>
        <v>-0.57373240123404667</v>
      </c>
      <c r="T683" s="31">
        <f t="shared" si="149"/>
        <v>1.578584222068544</v>
      </c>
      <c r="U683" s="31">
        <f t="shared" si="149"/>
        <v>1.2595827704661966</v>
      </c>
      <c r="V683" s="31">
        <f t="shared" si="149"/>
        <v>9.4327592633799036</v>
      </c>
      <c r="W683" s="31">
        <f t="shared" si="149"/>
        <v>1.4070067892038198</v>
      </c>
      <c r="X683"/>
      <c r="Y683" s="31">
        <f t="shared" si="150"/>
        <v>0</v>
      </c>
      <c r="Z683" s="31">
        <f t="shared" si="150"/>
        <v>-0.22745021414380301</v>
      </c>
      <c r="AA683" s="31">
        <f t="shared" si="150"/>
        <v>-0.23160293695869197</v>
      </c>
      <c r="AB683" s="31">
        <f t="shared" si="150"/>
        <v>0.83134128089121229</v>
      </c>
      <c r="AC683" s="31">
        <f t="shared" si="150"/>
        <v>-0.34034883445094954</v>
      </c>
      <c r="AD683" s="31">
        <f t="shared" si="150"/>
        <v>1.0006202235202306</v>
      </c>
      <c r="AE683" s="31">
        <f t="shared" si="150"/>
        <v>-7.9974063140941659E-2</v>
      </c>
      <c r="AF683" s="31">
        <f t="shared" si="150"/>
        <v>0.42129966752041076</v>
      </c>
      <c r="AG683" s="31">
        <f t="shared" si="150"/>
        <v>0.45200817958866396</v>
      </c>
      <c r="AH683" s="31">
        <f t="shared" si="150"/>
        <v>3.4810894147029678</v>
      </c>
      <c r="AI683" s="31">
        <f t="shared" si="150"/>
        <v>0.73791686830677272</v>
      </c>
      <c r="AK683" s="31">
        <f t="shared" si="151"/>
        <v>0</v>
      </c>
      <c r="AL683" s="31">
        <f t="shared" si="151"/>
        <v>-0.73235419000623447</v>
      </c>
      <c r="AM683" s="31">
        <f t="shared" si="151"/>
        <v>-0.73294641570972141</v>
      </c>
      <c r="AN683" s="31">
        <f t="shared" si="151"/>
        <v>0.83134128089121229</v>
      </c>
      <c r="AO683" s="31">
        <f t="shared" si="151"/>
        <v>-0.76008708027830763</v>
      </c>
      <c r="AP683" s="31">
        <f t="shared" si="151"/>
        <v>1.0006202235202306</v>
      </c>
      <c r="AQ683" s="31">
        <f t="shared" si="151"/>
        <v>-0.67885775486080535</v>
      </c>
      <c r="AR683" s="31">
        <f t="shared" si="151"/>
        <v>-0.27822840093552953</v>
      </c>
      <c r="AS683" s="31">
        <f t="shared" si="151"/>
        <v>-0.74967188567662557</v>
      </c>
      <c r="AT683" s="31">
        <f t="shared" si="151"/>
        <v>3.4810894147029678</v>
      </c>
      <c r="AU683" s="31">
        <f t="shared" si="151"/>
        <v>-0.28830781988516652</v>
      </c>
      <c r="AW683">
        <f t="shared" si="137"/>
        <v>0.36</v>
      </c>
      <c r="AX683" t="str">
        <f t="shared" si="143"/>
        <v/>
      </c>
      <c r="AY683" t="str">
        <f t="shared" si="144"/>
        <v/>
      </c>
      <c r="AZ683">
        <f t="shared" si="145"/>
        <v>0.36</v>
      </c>
    </row>
    <row r="684" spans="1:52" s="42" customFormat="1" x14ac:dyDescent="0.3">
      <c r="A684">
        <v>23</v>
      </c>
      <c r="B684" t="s">
        <v>73</v>
      </c>
      <c r="C684" t="s">
        <v>61</v>
      </c>
      <c r="D684" t="s">
        <v>62</v>
      </c>
      <c r="E684" t="s">
        <v>137</v>
      </c>
      <c r="F684" s="22">
        <v>0</v>
      </c>
      <c r="G684" s="22">
        <f t="shared" si="138"/>
        <v>1</v>
      </c>
      <c r="H684" s="26">
        <f t="shared" si="139"/>
        <v>1</v>
      </c>
      <c r="I684">
        <f t="shared" si="140"/>
        <v>0</v>
      </c>
      <c r="J684">
        <f t="shared" si="133"/>
        <v>1</v>
      </c>
      <c r="K684">
        <f t="shared" si="141"/>
        <v>4</v>
      </c>
      <c r="L684">
        <f t="shared" si="142"/>
        <v>4</v>
      </c>
      <c r="M684" s="31">
        <f t="shared" si="149"/>
        <v>0</v>
      </c>
      <c r="N684" s="31">
        <f t="shared" si="149"/>
        <v>-0.34126414799514443</v>
      </c>
      <c r="O684" s="31">
        <f t="shared" si="149"/>
        <v>-0.33736129238897061</v>
      </c>
      <c r="P684" s="31">
        <f t="shared" si="149"/>
        <v>2.4100077108163633</v>
      </c>
      <c r="Q684" s="31">
        <f t="shared" si="149"/>
        <v>-0.29138214601997769</v>
      </c>
      <c r="R684" s="31">
        <f t="shared" si="149"/>
        <v>1.386408380288547</v>
      </c>
      <c r="S684" s="31">
        <f t="shared" si="149"/>
        <v>-0.47387147677842445</v>
      </c>
      <c r="T684" s="31">
        <f t="shared" si="149"/>
        <v>0.59978228462581795</v>
      </c>
      <c r="U684" s="31">
        <f t="shared" si="149"/>
        <v>0.40815542149997946</v>
      </c>
      <c r="V684" s="31">
        <f t="shared" si="149"/>
        <v>9.3371234962238585</v>
      </c>
      <c r="W684" s="31">
        <f t="shared" si="149"/>
        <v>1.1548046834592529</v>
      </c>
      <c r="X684"/>
      <c r="Y684" s="31">
        <f t="shared" si="150"/>
        <v>0</v>
      </c>
      <c r="Z684" s="31">
        <f t="shared" si="150"/>
        <v>-0.32625942268526315</v>
      </c>
      <c r="AA684" s="31">
        <f t="shared" si="150"/>
        <v>-0.33233216478831035</v>
      </c>
      <c r="AB684" s="31">
        <f t="shared" si="150"/>
        <v>1.9994052756581524</v>
      </c>
      <c r="AC684" s="31">
        <f t="shared" si="150"/>
        <v>-0.2300520214912114</v>
      </c>
      <c r="AD684" s="31">
        <f t="shared" si="150"/>
        <v>1.7805103201535819</v>
      </c>
      <c r="AE684" s="31">
        <f t="shared" si="150"/>
        <v>-0.12042759972659474</v>
      </c>
      <c r="AF684" s="31">
        <f t="shared" si="150"/>
        <v>-1.1517014971685766E-2</v>
      </c>
      <c r="AG684" s="31">
        <f t="shared" si="150"/>
        <v>3.0467838163265718E-3</v>
      </c>
      <c r="AH684" s="31">
        <f t="shared" si="150"/>
        <v>3.3453812525778091</v>
      </c>
      <c r="AI684" s="31">
        <f t="shared" si="150"/>
        <v>0.49976853811054817</v>
      </c>
      <c r="AK684" s="31">
        <f t="shared" si="151"/>
        <v>0</v>
      </c>
      <c r="AL684" s="31">
        <f t="shared" si="151"/>
        <v>-0.78728757191611032</v>
      </c>
      <c r="AM684" s="31">
        <f t="shared" si="151"/>
        <v>-0.78664967668768115</v>
      </c>
      <c r="AN684" s="31">
        <f t="shared" si="151"/>
        <v>1.9994052756581524</v>
      </c>
      <c r="AO684" s="31">
        <f t="shared" si="151"/>
        <v>-0.70538462803399993</v>
      </c>
      <c r="AP684" s="31">
        <f t="shared" si="151"/>
        <v>1.7805103201535819</v>
      </c>
      <c r="AQ684" s="31">
        <f t="shared" si="151"/>
        <v>-0.68870650772171427</v>
      </c>
      <c r="AR684" s="31">
        <f t="shared" si="151"/>
        <v>-0.49873516422652431</v>
      </c>
      <c r="AS684" s="31">
        <f t="shared" si="151"/>
        <v>-0.8270030541112342</v>
      </c>
      <c r="AT684" s="31">
        <f t="shared" si="151"/>
        <v>3.3453812525778091</v>
      </c>
      <c r="AU684" s="31">
        <f t="shared" si="151"/>
        <v>-0.33926958194830303</v>
      </c>
      <c r="AW684">
        <f t="shared" si="137"/>
        <v>0.36</v>
      </c>
      <c r="AX684">
        <f t="shared" si="143"/>
        <v>0.36</v>
      </c>
      <c r="AY684" t="str">
        <f t="shared" si="144"/>
        <v/>
      </c>
      <c r="AZ684">
        <f t="shared" si="145"/>
        <v>0.36</v>
      </c>
    </row>
    <row r="685" spans="1:52" s="42" customFormat="1" x14ac:dyDescent="0.3">
      <c r="A685">
        <v>23</v>
      </c>
      <c r="B685" t="s">
        <v>74</v>
      </c>
      <c r="C685" t="s">
        <v>61</v>
      </c>
      <c r="D685" t="s">
        <v>62</v>
      </c>
      <c r="E685"/>
      <c r="F685" s="22">
        <v>0</v>
      </c>
      <c r="G685" s="22">
        <f t="shared" si="138"/>
        <v>0</v>
      </c>
      <c r="H685" s="26">
        <f t="shared" si="139"/>
        <v>0</v>
      </c>
      <c r="I685">
        <f t="shared" si="140"/>
        <v>0</v>
      </c>
      <c r="J685">
        <f t="shared" si="133"/>
        <v>1</v>
      </c>
      <c r="K685">
        <f t="shared" si="141"/>
        <v>4</v>
      </c>
      <c r="L685">
        <f t="shared" si="142"/>
        <v>0</v>
      </c>
      <c r="M685" s="31">
        <f t="shared" si="149"/>
        <v>0</v>
      </c>
      <c r="N685" s="31">
        <f t="shared" si="149"/>
        <v>1.6407385632369504E-2</v>
      </c>
      <c r="O685" s="31">
        <f t="shared" si="149"/>
        <v>1.9127530494902976E-2</v>
      </c>
      <c r="P685" s="31">
        <f t="shared" si="149"/>
        <v>3.7427052934111771</v>
      </c>
      <c r="Q685" s="31">
        <f t="shared" si="149"/>
        <v>0.6226659141550831</v>
      </c>
      <c r="R685" s="31">
        <f t="shared" si="149"/>
        <v>2.5600221297942398</v>
      </c>
      <c r="S685" s="31">
        <f t="shared" si="149"/>
        <v>0.20410086709886949</v>
      </c>
      <c r="T685" s="31">
        <f t="shared" si="149"/>
        <v>2.0111611093867814</v>
      </c>
      <c r="U685" s="31">
        <f t="shared" si="149"/>
        <v>1.3989902770645763</v>
      </c>
      <c r="V685" s="31">
        <f t="shared" si="149"/>
        <v>3.7033541357095916</v>
      </c>
      <c r="W685" s="31">
        <f t="shared" si="149"/>
        <v>1.0089321594399079</v>
      </c>
      <c r="X685"/>
      <c r="Y685" s="31">
        <f t="shared" si="150"/>
        <v>0</v>
      </c>
      <c r="Z685" s="31">
        <f t="shared" si="150"/>
        <v>2.4212775837791401E-2</v>
      </c>
      <c r="AA685" s="31">
        <f t="shared" si="150"/>
        <v>2.303250859762904E-2</v>
      </c>
      <c r="AB685" s="31">
        <f t="shared" si="150"/>
        <v>2.5587909784397973</v>
      </c>
      <c r="AC685" s="31">
        <f t="shared" si="150"/>
        <v>0.39956047400693689</v>
      </c>
      <c r="AD685" s="31">
        <f t="shared" si="150"/>
        <v>2.7827282753192089</v>
      </c>
      <c r="AE685" s="31">
        <f t="shared" si="150"/>
        <v>0.7326733563326101</v>
      </c>
      <c r="AF685" s="31">
        <f t="shared" si="150"/>
        <v>0.89344497788808441</v>
      </c>
      <c r="AG685" s="31">
        <f t="shared" si="150"/>
        <v>0.68394636063499992</v>
      </c>
      <c r="AH685" s="31">
        <f t="shared" si="150"/>
        <v>1.9476538162668691</v>
      </c>
      <c r="AI685" s="31">
        <f t="shared" si="150"/>
        <v>0.68708034864270695</v>
      </c>
      <c r="AK685" s="31">
        <f t="shared" si="151"/>
        <v>0</v>
      </c>
      <c r="AL685" s="31">
        <f t="shared" si="151"/>
        <v>-0.6639335067960106</v>
      </c>
      <c r="AM685" s="31">
        <f t="shared" si="151"/>
        <v>-0.66322888569155491</v>
      </c>
      <c r="AN685" s="31">
        <f t="shared" si="151"/>
        <v>2.5587909784397973</v>
      </c>
      <c r="AO685" s="31">
        <f t="shared" si="151"/>
        <v>-0.5303397562166019</v>
      </c>
      <c r="AP685" s="31">
        <f t="shared" si="151"/>
        <v>2.7827282753192089</v>
      </c>
      <c r="AQ685" s="31">
        <f t="shared" si="151"/>
        <v>-0.42136079942931076</v>
      </c>
      <c r="AR685" s="31">
        <f t="shared" si="151"/>
        <v>-2.7757814997766767E-2</v>
      </c>
      <c r="AS685" s="31">
        <f t="shared" si="151"/>
        <v>-0.71731403946178374</v>
      </c>
      <c r="AT685" s="31">
        <f t="shared" si="151"/>
        <v>1.9476538162668691</v>
      </c>
      <c r="AU685" s="31">
        <f t="shared" si="151"/>
        <v>-0.25241632373769213</v>
      </c>
      <c r="AW685">
        <f t="shared" si="137"/>
        <v>0.36</v>
      </c>
      <c r="AX685" t="str">
        <f t="shared" si="143"/>
        <v/>
      </c>
      <c r="AY685" t="str">
        <f t="shared" si="144"/>
        <v/>
      </c>
      <c r="AZ685">
        <f t="shared" si="145"/>
        <v>0.36</v>
      </c>
    </row>
    <row r="686" spans="1:52" s="42" customFormat="1" x14ac:dyDescent="0.3">
      <c r="A686">
        <v>23</v>
      </c>
      <c r="B686" t="s">
        <v>75</v>
      </c>
      <c r="C686" t="s">
        <v>61</v>
      </c>
      <c r="D686" t="s">
        <v>62</v>
      </c>
      <c r="E686"/>
      <c r="F686" s="22">
        <v>0</v>
      </c>
      <c r="G686" s="22">
        <f t="shared" si="138"/>
        <v>1</v>
      </c>
      <c r="H686" s="26">
        <f t="shared" si="139"/>
        <v>0</v>
      </c>
      <c r="I686">
        <f t="shared" si="140"/>
        <v>0</v>
      </c>
      <c r="J686">
        <f t="shared" si="133"/>
        <v>1</v>
      </c>
      <c r="K686">
        <f t="shared" si="141"/>
        <v>4</v>
      </c>
      <c r="L686">
        <f t="shared" si="142"/>
        <v>0</v>
      </c>
      <c r="M686" s="31">
        <f t="shared" si="149"/>
        <v>0</v>
      </c>
      <c r="N686" s="31">
        <f t="shared" si="149"/>
        <v>-0.19793532934170233</v>
      </c>
      <c r="O686" s="31">
        <f t="shared" si="149"/>
        <v>-0.19359537133580909</v>
      </c>
      <c r="P686" s="31">
        <f t="shared" si="149"/>
        <v>3.3508969394598789</v>
      </c>
      <c r="Q686" s="31">
        <f t="shared" si="149"/>
        <v>0.45733569956900566</v>
      </c>
      <c r="R686" s="31">
        <f t="shared" si="149"/>
        <v>1.8772761598863832</v>
      </c>
      <c r="S686" s="31">
        <f t="shared" si="149"/>
        <v>6.8025511117498522E-2</v>
      </c>
      <c r="T686" s="31">
        <f t="shared" si="149"/>
        <v>1.1312832476443433</v>
      </c>
      <c r="U686" s="31">
        <f t="shared" si="149"/>
        <v>0.6991268540789316</v>
      </c>
      <c r="V686" s="31">
        <f t="shared" si="149"/>
        <v>3.1433206676624339</v>
      </c>
      <c r="W686" s="31">
        <f t="shared" si="149"/>
        <v>0.6357258960915968</v>
      </c>
      <c r="X686"/>
      <c r="Y686" s="31">
        <f t="shared" si="150"/>
        <v>0</v>
      </c>
      <c r="Z686" s="31">
        <f t="shared" si="150"/>
        <v>-0.15556462566491733</v>
      </c>
      <c r="AA686" s="31">
        <f t="shared" si="150"/>
        <v>-0.15479728912363588</v>
      </c>
      <c r="AB686" s="31">
        <f t="shared" si="150"/>
        <v>2.235226654165527</v>
      </c>
      <c r="AC686" s="31">
        <f t="shared" si="150"/>
        <v>0.25455505143088003</v>
      </c>
      <c r="AD686" s="31">
        <f t="shared" si="150"/>
        <v>2.2163372100453986</v>
      </c>
      <c r="AE686" s="31">
        <f t="shared" si="150"/>
        <v>0.50485052329170754</v>
      </c>
      <c r="AF686" s="31">
        <f t="shared" si="150"/>
        <v>0.44806544283846056</v>
      </c>
      <c r="AG686" s="31">
        <f t="shared" si="150"/>
        <v>0.27023962762757858</v>
      </c>
      <c r="AH686" s="31">
        <f t="shared" si="150"/>
        <v>1.4890280594222813</v>
      </c>
      <c r="AI686" s="31">
        <f t="shared" si="150"/>
        <v>0.41436298364042989</v>
      </c>
      <c r="AK686" s="31">
        <f t="shared" si="151"/>
        <v>0</v>
      </c>
      <c r="AL686" s="31">
        <f t="shared" si="151"/>
        <v>-0.74508839171232366</v>
      </c>
      <c r="AM686" s="31">
        <f t="shared" si="151"/>
        <v>-0.74287601222685606</v>
      </c>
      <c r="AN686" s="31">
        <f t="shared" si="151"/>
        <v>2.235226654165527</v>
      </c>
      <c r="AO686" s="31">
        <f t="shared" si="151"/>
        <v>-0.57282809329384143</v>
      </c>
      <c r="AP686" s="31">
        <f t="shared" si="151"/>
        <v>2.2163372100453986</v>
      </c>
      <c r="AQ686" s="31">
        <f t="shared" si="151"/>
        <v>-0.49626204206376534</v>
      </c>
      <c r="AR686" s="31">
        <f t="shared" si="151"/>
        <v>-0.25837415821786697</v>
      </c>
      <c r="AS686" s="31">
        <f t="shared" si="151"/>
        <v>-0.78608373834730483</v>
      </c>
      <c r="AT686" s="31">
        <f t="shared" si="151"/>
        <v>1.4890280594222813</v>
      </c>
      <c r="AU686" s="31">
        <f t="shared" si="151"/>
        <v>-0.35772308755519816</v>
      </c>
      <c r="AW686">
        <f t="shared" si="137"/>
        <v>0.36</v>
      </c>
      <c r="AX686" t="str">
        <f t="shared" si="143"/>
        <v/>
      </c>
      <c r="AY686" t="str">
        <f t="shared" si="144"/>
        <v/>
      </c>
      <c r="AZ686">
        <f t="shared" si="145"/>
        <v>0.36</v>
      </c>
    </row>
    <row r="687" spans="1:52" s="42" customFormat="1" x14ac:dyDescent="0.3">
      <c r="A687">
        <v>23</v>
      </c>
      <c r="B687" t="s">
        <v>76</v>
      </c>
      <c r="C687" t="s">
        <v>61</v>
      </c>
      <c r="D687" t="s">
        <v>62</v>
      </c>
      <c r="E687"/>
      <c r="F687" s="22">
        <v>0</v>
      </c>
      <c r="G687" s="22">
        <f t="shared" si="138"/>
        <v>1</v>
      </c>
      <c r="H687" s="26">
        <f t="shared" si="139"/>
        <v>0</v>
      </c>
      <c r="I687">
        <f t="shared" si="140"/>
        <v>1</v>
      </c>
      <c r="J687">
        <f t="shared" si="133"/>
        <v>0</v>
      </c>
      <c r="K687">
        <f t="shared" si="141"/>
        <v>4</v>
      </c>
      <c r="L687">
        <f t="shared" si="142"/>
        <v>0</v>
      </c>
      <c r="M687" s="31">
        <f t="shared" si="149"/>
        <v>0</v>
      </c>
      <c r="N687" s="31">
        <f t="shared" si="149"/>
        <v>8.1483172683674013E-2</v>
      </c>
      <c r="O687" s="31">
        <f t="shared" si="149"/>
        <v>8.1836597124942997E-2</v>
      </c>
      <c r="P687" s="31">
        <f t="shared" si="149"/>
        <v>-0.5021488451871079</v>
      </c>
      <c r="Q687" s="31">
        <f t="shared" si="149"/>
        <v>-0.53175435499558477</v>
      </c>
      <c r="R687" s="31">
        <f t="shared" si="149"/>
        <v>-0.51206519855233323</v>
      </c>
      <c r="S687" s="31">
        <f t="shared" si="149"/>
        <v>-0.54941039899444244</v>
      </c>
      <c r="T687" s="31">
        <f t="shared" si="149"/>
        <v>5.3218457830606711</v>
      </c>
      <c r="U687" s="31">
        <f t="shared" si="149"/>
        <v>4.8419543938706706</v>
      </c>
      <c r="V687" s="31">
        <f t="shared" si="149"/>
        <v>-0.92854193899668602</v>
      </c>
      <c r="W687" s="31">
        <f t="shared" si="149"/>
        <v>-0.84666044900456217</v>
      </c>
      <c r="X687"/>
      <c r="Y687" s="31">
        <f t="shared" si="150"/>
        <v>0</v>
      </c>
      <c r="Z687" s="31">
        <f t="shared" si="150"/>
        <v>0.30852988959640293</v>
      </c>
      <c r="AA687" s="31">
        <f t="shared" si="150"/>
        <v>0.30328901471946962</v>
      </c>
      <c r="AB687" s="31">
        <f t="shared" si="150"/>
        <v>-0.3341801067817628</v>
      </c>
      <c r="AC687" s="31">
        <f t="shared" si="150"/>
        <v>-0.16669180951606202</v>
      </c>
      <c r="AD687" s="31">
        <f t="shared" si="150"/>
        <v>0.60870348441969513</v>
      </c>
      <c r="AE687" s="31">
        <f t="shared" si="150"/>
        <v>0.80871186446661114</v>
      </c>
      <c r="AF687" s="31">
        <f t="shared" si="150"/>
        <v>1.375033526813813</v>
      </c>
      <c r="AG687" s="31">
        <f t="shared" si="150"/>
        <v>1.9632781920202658</v>
      </c>
      <c r="AH687" s="31">
        <f t="shared" si="150"/>
        <v>-0.79335301050298723</v>
      </c>
      <c r="AI687" s="31">
        <f t="shared" si="150"/>
        <v>-0.19530236622217476</v>
      </c>
      <c r="AK687" s="31">
        <f t="shared" si="151"/>
        <v>0</v>
      </c>
      <c r="AL687" s="31">
        <f t="shared" si="151"/>
        <v>-0.45687878087102046</v>
      </c>
      <c r="AM687" s="31">
        <f t="shared" si="151"/>
        <v>-0.45835711307182597</v>
      </c>
      <c r="AN687" s="31">
        <f t="shared" si="151"/>
        <v>-0.3341801067817628</v>
      </c>
      <c r="AO687" s="31">
        <f t="shared" si="151"/>
        <v>-0.62302752530773131</v>
      </c>
      <c r="AP687" s="31">
        <f t="shared" si="151"/>
        <v>0.60870348441969513</v>
      </c>
      <c r="AQ687" s="31">
        <f t="shared" si="151"/>
        <v>-0.34419508230426893</v>
      </c>
      <c r="AR687" s="31">
        <f t="shared" si="151"/>
        <v>0.27571277650361292</v>
      </c>
      <c r="AS687" s="31">
        <f t="shared" si="151"/>
        <v>-0.41960496735817049</v>
      </c>
      <c r="AT687" s="31">
        <f t="shared" si="151"/>
        <v>-0.79335301050298723</v>
      </c>
      <c r="AU687" s="31">
        <f t="shared" si="151"/>
        <v>-0.52701746405740635</v>
      </c>
      <c r="AW687">
        <f t="shared" si="137"/>
        <v>-0.37175039999999998</v>
      </c>
      <c r="AX687" t="str">
        <f t="shared" si="143"/>
        <v/>
      </c>
      <c r="AY687">
        <f t="shared" si="144"/>
        <v>-0.37175039999999998</v>
      </c>
      <c r="AZ687" t="str">
        <f t="shared" si="145"/>
        <v/>
      </c>
    </row>
    <row r="688" spans="1:52" s="42" customFormat="1" x14ac:dyDescent="0.3">
      <c r="A688">
        <v>23</v>
      </c>
      <c r="B688" t="s">
        <v>77</v>
      </c>
      <c r="C688" t="s">
        <v>61</v>
      </c>
      <c r="D688" t="s">
        <v>62</v>
      </c>
      <c r="E688"/>
      <c r="F688" s="22">
        <v>0</v>
      </c>
      <c r="G688" s="22">
        <f t="shared" si="138"/>
        <v>0</v>
      </c>
      <c r="H688" s="26">
        <f t="shared" si="139"/>
        <v>0</v>
      </c>
      <c r="I688">
        <f t="shared" si="140"/>
        <v>1</v>
      </c>
      <c r="J688">
        <f t="shared" si="133"/>
        <v>0</v>
      </c>
      <c r="K688">
        <f t="shared" si="141"/>
        <v>4</v>
      </c>
      <c r="L688">
        <f t="shared" si="142"/>
        <v>0</v>
      </c>
      <c r="M688" s="31">
        <f t="shared" si="149"/>
        <v>0</v>
      </c>
      <c r="N688" s="31">
        <f t="shared" si="149"/>
        <v>0.37743453243499236</v>
      </c>
      <c r="O688" s="31">
        <f t="shared" si="149"/>
        <v>0.38011770663234379</v>
      </c>
      <c r="P688" s="31">
        <f t="shared" si="149"/>
        <v>-0.58062157157179073</v>
      </c>
      <c r="Q688" s="31">
        <f t="shared" si="149"/>
        <v>-0.49320474036975581</v>
      </c>
      <c r="R688" s="31">
        <f t="shared" si="149"/>
        <v>-0.59105809010555077</v>
      </c>
      <c r="S688" s="31">
        <f t="shared" si="149"/>
        <v>-0.51146809327221809</v>
      </c>
      <c r="T688" s="31">
        <f t="shared" si="149"/>
        <v>5.9000331843394438</v>
      </c>
      <c r="U688" s="31">
        <f t="shared" si="149"/>
        <v>5.3934616636240396</v>
      </c>
      <c r="V688" s="31">
        <f t="shared" si="149"/>
        <v>-0.93277833474155181</v>
      </c>
      <c r="W688" s="31">
        <f t="shared" si="149"/>
        <v>-0.75035173356798779</v>
      </c>
      <c r="X688"/>
      <c r="Y688" s="31">
        <f t="shared" si="150"/>
        <v>0</v>
      </c>
      <c r="Z688" s="31">
        <f t="shared" si="150"/>
        <v>0.52716920544890311</v>
      </c>
      <c r="AA688" s="31">
        <f t="shared" si="150"/>
        <v>0.51889379359099208</v>
      </c>
      <c r="AB688" s="31">
        <f t="shared" si="150"/>
        <v>-0.34218482246877152</v>
      </c>
      <c r="AC688" s="31">
        <f t="shared" si="150"/>
        <v>-8.2749267480406036E-2</v>
      </c>
      <c r="AD688" s="31">
        <f t="shared" si="150"/>
        <v>0.65955191018875314</v>
      </c>
      <c r="AE688" s="31">
        <f t="shared" si="150"/>
        <v>0.97766793015783982</v>
      </c>
      <c r="AF688" s="31">
        <f t="shared" si="150"/>
        <v>1.5585200148785499</v>
      </c>
      <c r="AG688" s="31">
        <f t="shared" si="150"/>
        <v>2.2039488793743329</v>
      </c>
      <c r="AH688" s="31">
        <f t="shared" si="150"/>
        <v>-0.73828153782197969</v>
      </c>
      <c r="AI688" s="31">
        <f t="shared" si="150"/>
        <v>0.2749088114101168</v>
      </c>
      <c r="AK688" s="31">
        <f t="shared" si="151"/>
        <v>0</v>
      </c>
      <c r="AL688" s="31">
        <f t="shared" si="151"/>
        <v>-0.46999335326580305</v>
      </c>
      <c r="AM688" s="31">
        <f t="shared" si="151"/>
        <v>-0.47022297582585609</v>
      </c>
      <c r="AN688" s="31">
        <f t="shared" si="151"/>
        <v>-0.34218482246877152</v>
      </c>
      <c r="AO688" s="31">
        <f t="shared" si="151"/>
        <v>-0.60506180141654331</v>
      </c>
      <c r="AP688" s="31">
        <f t="shared" si="151"/>
        <v>0.65955191018875314</v>
      </c>
      <c r="AQ688" s="31">
        <f t="shared" si="151"/>
        <v>-0.30391918425258202</v>
      </c>
      <c r="AR688" s="31">
        <f t="shared" si="151"/>
        <v>0.38360889010563431</v>
      </c>
      <c r="AS688" s="31">
        <f t="shared" si="151"/>
        <v>-0.37215246584587919</v>
      </c>
      <c r="AT688" s="31">
        <f t="shared" si="151"/>
        <v>-0.73828153782197969</v>
      </c>
      <c r="AU688" s="31">
        <f t="shared" si="151"/>
        <v>-0.36921804819492632</v>
      </c>
      <c r="AW688">
        <f t="shared" si="137"/>
        <v>-0.38741759999999997</v>
      </c>
      <c r="AX688" t="str">
        <f t="shared" si="143"/>
        <v/>
      </c>
      <c r="AY688">
        <f t="shared" si="144"/>
        <v>-0.38741759999999997</v>
      </c>
      <c r="AZ688" t="str">
        <f t="shared" si="145"/>
        <v/>
      </c>
    </row>
    <row r="689" spans="1:52" s="42" customFormat="1" x14ac:dyDescent="0.3">
      <c r="A689">
        <v>24</v>
      </c>
      <c r="B689" t="s">
        <v>78</v>
      </c>
      <c r="C689" t="s">
        <v>79</v>
      </c>
      <c r="D689" t="s">
        <v>80</v>
      </c>
      <c r="E689" t="s">
        <v>137</v>
      </c>
      <c r="F689" s="22">
        <v>0</v>
      </c>
      <c r="G689" s="22">
        <f t="shared" si="138"/>
        <v>0</v>
      </c>
      <c r="H689" s="26">
        <f t="shared" si="139"/>
        <v>1</v>
      </c>
      <c r="I689">
        <f t="shared" si="140"/>
        <v>0</v>
      </c>
      <c r="J689">
        <f t="shared" si="133"/>
        <v>1</v>
      </c>
      <c r="K689">
        <f t="shared" si="141"/>
        <v>3</v>
      </c>
      <c r="L689">
        <f t="shared" si="142"/>
        <v>3</v>
      </c>
      <c r="M689" s="31">
        <f t="shared" si="149"/>
        <v>0</v>
      </c>
      <c r="N689" s="31">
        <f t="shared" si="149"/>
        <v>-0.4712201958733534</v>
      </c>
      <c r="O689" s="31">
        <f t="shared" si="149"/>
        <v>-0.46694385150489004</v>
      </c>
      <c r="P689" s="31">
        <f t="shared" si="149"/>
        <v>0.89233550465969036</v>
      </c>
      <c r="Q689" s="31">
        <f t="shared" si="149"/>
        <v>-0.65605549421086806</v>
      </c>
      <c r="R689" s="31">
        <f t="shared" si="149"/>
        <v>0.16149942628656211</v>
      </c>
      <c r="S689" s="31">
        <f t="shared" si="149"/>
        <v>-0.72748307106605981</v>
      </c>
      <c r="T689" s="31">
        <f t="shared" si="149"/>
        <v>1.6113992530629599</v>
      </c>
      <c r="U689" s="31">
        <f t="shared" si="149"/>
        <v>1.3553397992068237</v>
      </c>
      <c r="V689" s="31">
        <f t="shared" si="149"/>
        <v>5.8611411146502954</v>
      </c>
      <c r="W689" s="31">
        <f t="shared" si="149"/>
        <v>-0.47239162719229094</v>
      </c>
      <c r="X689"/>
      <c r="Y689" s="31">
        <f t="shared" si="150"/>
        <v>0</v>
      </c>
      <c r="Z689" s="31">
        <f t="shared" si="150"/>
        <v>-0.50374088078220436</v>
      </c>
      <c r="AA689" s="31">
        <f t="shared" si="150"/>
        <v>-0.50184410877236285</v>
      </c>
      <c r="AB689" s="31">
        <f t="shared" si="150"/>
        <v>0.70009332999277951</v>
      </c>
      <c r="AC689" s="31">
        <f t="shared" si="150"/>
        <v>-0.5325357611321796</v>
      </c>
      <c r="AD689" s="31">
        <f t="shared" si="150"/>
        <v>-0.13111277225126641</v>
      </c>
      <c r="AE689" s="31">
        <f t="shared" si="150"/>
        <v>-0.67857157365962784</v>
      </c>
      <c r="AF689" s="31">
        <f t="shared" si="150"/>
        <v>-0.3309733726855128</v>
      </c>
      <c r="AG689" s="31">
        <f t="shared" si="150"/>
        <v>-0.17969944558607412</v>
      </c>
      <c r="AH689" s="31">
        <f t="shared" si="150"/>
        <v>2.2318033722721418</v>
      </c>
      <c r="AI689" s="31">
        <f t="shared" si="150"/>
        <v>-0.12792787149668342</v>
      </c>
      <c r="AK689" s="31">
        <f t="shared" si="151"/>
        <v>0</v>
      </c>
      <c r="AL689" s="31">
        <f t="shared" si="151"/>
        <v>-0.8468207163446082</v>
      </c>
      <c r="AM689" s="31">
        <f t="shared" si="151"/>
        <v>-0.84848982266625905</v>
      </c>
      <c r="AN689" s="31">
        <f t="shared" si="151"/>
        <v>0.70009332999277951</v>
      </c>
      <c r="AO689" s="31">
        <f t="shared" si="151"/>
        <v>-0.86573354966170646</v>
      </c>
      <c r="AP689" s="31">
        <f t="shared" si="151"/>
        <v>-0.13111277225126641</v>
      </c>
      <c r="AQ689" s="31">
        <f t="shared" si="151"/>
        <v>-0.87206146326889755</v>
      </c>
      <c r="AR689" s="31">
        <f t="shared" si="151"/>
        <v>-0.65252186487572517</v>
      </c>
      <c r="AS689" s="31">
        <f t="shared" si="151"/>
        <v>-0.87070853970506423</v>
      </c>
      <c r="AT689" s="31">
        <f t="shared" si="151"/>
        <v>2.2318033722721418</v>
      </c>
      <c r="AU689" s="31">
        <f t="shared" si="151"/>
        <v>-0.64561470221118766</v>
      </c>
      <c r="AW689">
        <f t="shared" si="137"/>
        <v>2.4191999999999998E-3</v>
      </c>
      <c r="AX689">
        <f t="shared" si="143"/>
        <v>2.4191999999999998E-3</v>
      </c>
      <c r="AY689" t="str">
        <f t="shared" si="144"/>
        <v/>
      </c>
      <c r="AZ689">
        <f t="shared" si="145"/>
        <v>2.4191999999999998E-3</v>
      </c>
    </row>
    <row r="690" spans="1:52" s="42" customFormat="1" x14ac:dyDescent="0.3">
      <c r="A690">
        <v>24</v>
      </c>
      <c r="B690" t="s">
        <v>81</v>
      </c>
      <c r="C690" t="s">
        <v>79</v>
      </c>
      <c r="D690" t="s">
        <v>80</v>
      </c>
      <c r="E690"/>
      <c r="F690" s="22">
        <v>0</v>
      </c>
      <c r="G690" s="22">
        <f t="shared" si="138"/>
        <v>1</v>
      </c>
      <c r="H690" s="26">
        <f t="shared" si="139"/>
        <v>0</v>
      </c>
      <c r="I690">
        <f t="shared" si="140"/>
        <v>1</v>
      </c>
      <c r="J690">
        <f t="shared" si="133"/>
        <v>0</v>
      </c>
      <c r="K690">
        <f t="shared" si="141"/>
        <v>3</v>
      </c>
      <c r="L690">
        <f t="shared" si="142"/>
        <v>0</v>
      </c>
      <c r="M690" s="31">
        <f t="shared" si="149"/>
        <v>0</v>
      </c>
      <c r="N690" s="31">
        <f t="shared" si="149"/>
        <v>-0.1658054028425277</v>
      </c>
      <c r="O690" s="31">
        <f t="shared" si="149"/>
        <v>-0.15549869008919937</v>
      </c>
      <c r="P690" s="31">
        <f t="shared" si="149"/>
        <v>0.39623370248773715</v>
      </c>
      <c r="Q690" s="31">
        <f t="shared" si="149"/>
        <v>-0.41145950622531069</v>
      </c>
      <c r="R690" s="31">
        <f t="shared" si="149"/>
        <v>1.9850424421931598</v>
      </c>
      <c r="S690" s="31">
        <f t="shared" si="149"/>
        <v>0.13549433605450301</v>
      </c>
      <c r="T690" s="31">
        <f t="shared" si="149"/>
        <v>0.44457444968082321</v>
      </c>
      <c r="U690" s="31">
        <f t="shared" si="149"/>
        <v>1.9655793840370854E-2</v>
      </c>
      <c r="V690" s="31">
        <f t="shared" si="149"/>
        <v>3.0828056380167883</v>
      </c>
      <c r="W690" s="31">
        <f t="shared" si="149"/>
        <v>0.71665074014416463</v>
      </c>
      <c r="X690"/>
      <c r="Y690" s="31">
        <f t="shared" si="150"/>
        <v>0</v>
      </c>
      <c r="Z690" s="31">
        <f t="shared" si="150"/>
        <v>-0.26003952857843471</v>
      </c>
      <c r="AA690" s="31">
        <f t="shared" si="150"/>
        <v>-0.26409460273225394</v>
      </c>
      <c r="AB690" s="31">
        <f t="shared" si="150"/>
        <v>0.26063922163563091</v>
      </c>
      <c r="AC690" s="31">
        <f t="shared" si="150"/>
        <v>-0.49877490927163681</v>
      </c>
      <c r="AD690" s="31">
        <f t="shared" si="150"/>
        <v>1.3794600095289486</v>
      </c>
      <c r="AE690" s="31">
        <f t="shared" si="150"/>
        <v>1.0647622905747178E-2</v>
      </c>
      <c r="AF690" s="31">
        <f t="shared" si="150"/>
        <v>-3.9966613752106687E-2</v>
      </c>
      <c r="AG690" s="31">
        <f t="shared" si="150"/>
        <v>-0.28562464990932201</v>
      </c>
      <c r="AH690" s="31">
        <f t="shared" si="150"/>
        <v>1.0986271592049976</v>
      </c>
      <c r="AI690" s="31">
        <f t="shared" si="150"/>
        <v>0.22354434431874173</v>
      </c>
      <c r="AK690" s="31">
        <f t="shared" si="151"/>
        <v>0</v>
      </c>
      <c r="AL690" s="31">
        <f t="shared" si="151"/>
        <v>-0.83046002298224531</v>
      </c>
      <c r="AM690" s="31">
        <f t="shared" si="151"/>
        <v>-0.82654353872769171</v>
      </c>
      <c r="AN690" s="31">
        <f t="shared" si="151"/>
        <v>0.26063922163563091</v>
      </c>
      <c r="AO690" s="31">
        <f t="shared" si="151"/>
        <v>-0.8684631898843761</v>
      </c>
      <c r="AP690" s="31">
        <f t="shared" si="151"/>
        <v>1.3794600095289486</v>
      </c>
      <c r="AQ690" s="31">
        <f t="shared" si="151"/>
        <v>-0.75095653633650794</v>
      </c>
      <c r="AR690" s="31">
        <f t="shared" si="151"/>
        <v>-0.47749630475710769</v>
      </c>
      <c r="AS690" s="31">
        <f t="shared" si="151"/>
        <v>-0.90157228535010747</v>
      </c>
      <c r="AT690" s="31">
        <f t="shared" si="151"/>
        <v>1.0986271592049976</v>
      </c>
      <c r="AU690" s="31">
        <f t="shared" si="151"/>
        <v>-0.47439125938048671</v>
      </c>
      <c r="AW690">
        <f t="shared" si="137"/>
        <v>-0.17567999999999989</v>
      </c>
      <c r="AX690" t="str">
        <f t="shared" si="143"/>
        <v/>
      </c>
      <c r="AY690">
        <f t="shared" si="144"/>
        <v>-0.17567999999999989</v>
      </c>
      <c r="AZ690" t="str">
        <f t="shared" si="145"/>
        <v/>
      </c>
    </row>
    <row r="691" spans="1:52" s="42" customFormat="1" x14ac:dyDescent="0.3">
      <c r="A691">
        <v>24</v>
      </c>
      <c r="B691" t="s">
        <v>82</v>
      </c>
      <c r="C691" t="s">
        <v>79</v>
      </c>
      <c r="D691" t="s">
        <v>80</v>
      </c>
      <c r="E691"/>
      <c r="F691" s="22">
        <v>0</v>
      </c>
      <c r="G691" s="22">
        <f t="shared" si="138"/>
        <v>1</v>
      </c>
      <c r="H691" s="26">
        <f t="shared" si="139"/>
        <v>0</v>
      </c>
      <c r="I691">
        <f t="shared" si="140"/>
        <v>0</v>
      </c>
      <c r="J691">
        <f t="shared" si="133"/>
        <v>1</v>
      </c>
      <c r="K691">
        <f t="shared" si="141"/>
        <v>3</v>
      </c>
      <c r="L691">
        <f t="shared" si="142"/>
        <v>0</v>
      </c>
      <c r="M691" s="31">
        <f t="shared" si="149"/>
        <v>0</v>
      </c>
      <c r="N691" s="31">
        <f t="shared" si="149"/>
        <v>-0.30567081643046223</v>
      </c>
      <c r="O691" s="31">
        <f t="shared" si="149"/>
        <v>-0.30259843261874936</v>
      </c>
      <c r="P691" s="31">
        <f t="shared" si="149"/>
        <v>1.3366823352669879</v>
      </c>
      <c r="Q691" s="31">
        <f t="shared" si="149"/>
        <v>-0.45514907202425064</v>
      </c>
      <c r="R691" s="31">
        <f t="shared" si="149"/>
        <v>1.0234654844366606</v>
      </c>
      <c r="S691" s="31">
        <f t="shared" si="149"/>
        <v>-0.3992195443866578</v>
      </c>
      <c r="T691" s="31">
        <f t="shared" si="149"/>
        <v>2.059744568081824</v>
      </c>
      <c r="U691" s="31">
        <f t="shared" si="149"/>
        <v>1.1564618127579058</v>
      </c>
      <c r="V691" s="31">
        <f t="shared" si="149"/>
        <v>5.7287527026410903</v>
      </c>
      <c r="W691" s="31">
        <f t="shared" si="149"/>
        <v>0.9846212875993855</v>
      </c>
      <c r="X691"/>
      <c r="Y691" s="31">
        <f t="shared" si="150"/>
        <v>0</v>
      </c>
      <c r="Z691" s="31">
        <f t="shared" si="150"/>
        <v>-0.36422952566231109</v>
      </c>
      <c r="AA691" s="31">
        <f t="shared" si="150"/>
        <v>-0.37849502455807199</v>
      </c>
      <c r="AB691" s="31">
        <f t="shared" si="150"/>
        <v>0.24383403817155042</v>
      </c>
      <c r="AC691" s="31">
        <f t="shared" si="150"/>
        <v>-0.44485541445713528</v>
      </c>
      <c r="AD691" s="31">
        <f t="shared" si="150"/>
        <v>0.47315605894432994</v>
      </c>
      <c r="AE691" s="31">
        <f t="shared" si="150"/>
        <v>-0.4077282039635744</v>
      </c>
      <c r="AF691" s="31">
        <f t="shared" si="150"/>
        <v>0.70237725344445068</v>
      </c>
      <c r="AG691" s="31">
        <f t="shared" si="150"/>
        <v>0.27801611103255103</v>
      </c>
      <c r="AH691" s="31">
        <f t="shared" si="150"/>
        <v>2.0501296541853624</v>
      </c>
      <c r="AI691" s="31">
        <f t="shared" si="150"/>
        <v>0.31455969596090327</v>
      </c>
      <c r="AK691" s="31">
        <f t="shared" si="151"/>
        <v>0</v>
      </c>
      <c r="AL691" s="31">
        <f t="shared" si="151"/>
        <v>-0.82213088020309699</v>
      </c>
      <c r="AM691" s="31">
        <f t="shared" si="151"/>
        <v>-0.82475141599446433</v>
      </c>
      <c r="AN691" s="31">
        <f t="shared" si="151"/>
        <v>0.24383403817155042</v>
      </c>
      <c r="AO691" s="31">
        <f t="shared" si="151"/>
        <v>-0.82925941756871813</v>
      </c>
      <c r="AP691" s="31">
        <f t="shared" si="151"/>
        <v>0.47315605894432994</v>
      </c>
      <c r="AQ691" s="31">
        <f t="shared" si="151"/>
        <v>-0.83952408283661395</v>
      </c>
      <c r="AR691" s="31">
        <f t="shared" si="151"/>
        <v>-8.1834849185286718E-2</v>
      </c>
      <c r="AS691" s="31">
        <f t="shared" si="151"/>
        <v>-0.83199111744617094</v>
      </c>
      <c r="AT691" s="31">
        <f t="shared" si="151"/>
        <v>2.0501296541853624</v>
      </c>
      <c r="AU691" s="31">
        <f t="shared" si="151"/>
        <v>-0.5504923000477937</v>
      </c>
      <c r="AW691">
        <f t="shared" si="137"/>
        <v>0.16646399999999989</v>
      </c>
      <c r="AX691" t="str">
        <f t="shared" si="143"/>
        <v/>
      </c>
      <c r="AY691" t="str">
        <f t="shared" si="144"/>
        <v/>
      </c>
      <c r="AZ691">
        <f t="shared" si="145"/>
        <v>0.16646399999999989</v>
      </c>
    </row>
    <row r="692" spans="1:52" s="42" customFormat="1" x14ac:dyDescent="0.3">
      <c r="A692">
        <v>24</v>
      </c>
      <c r="B692" t="s">
        <v>83</v>
      </c>
      <c r="C692" t="s">
        <v>79</v>
      </c>
      <c r="D692" t="s">
        <v>80</v>
      </c>
      <c r="E692"/>
      <c r="F692" s="22">
        <v>0</v>
      </c>
      <c r="G692" s="22">
        <f t="shared" si="138"/>
        <v>0</v>
      </c>
      <c r="H692" s="26">
        <f t="shared" si="139"/>
        <v>0</v>
      </c>
      <c r="I692">
        <f t="shared" si="140"/>
        <v>0</v>
      </c>
      <c r="J692">
        <f t="shared" si="133"/>
        <v>1</v>
      </c>
      <c r="K692">
        <f t="shared" si="141"/>
        <v>3</v>
      </c>
      <c r="L692">
        <f t="shared" si="142"/>
        <v>0</v>
      </c>
      <c r="M692" s="31">
        <f t="shared" si="149"/>
        <v>0</v>
      </c>
      <c r="N692" s="31">
        <f t="shared" si="149"/>
        <v>1.7634802807577605</v>
      </c>
      <c r="O692" s="31">
        <f t="shared" si="149"/>
        <v>1.7679596273339773</v>
      </c>
      <c r="P692" s="31">
        <f t="shared" si="149"/>
        <v>-0.20663489730422635</v>
      </c>
      <c r="Q692" s="31">
        <f t="shared" si="149"/>
        <v>7.3391541214661973E-2</v>
      </c>
      <c r="R692" s="31">
        <f t="shared" si="149"/>
        <v>-0.6916463935405377</v>
      </c>
      <c r="S692" s="31">
        <f t="shared" si="149"/>
        <v>0.20244160851784579</v>
      </c>
      <c r="T692" s="31">
        <f t="shared" si="149"/>
        <v>8.577228926862162</v>
      </c>
      <c r="U692" s="31">
        <f t="shared" si="149"/>
        <v>7.5446399087080209</v>
      </c>
      <c r="V692" s="31">
        <f t="shared" si="149"/>
        <v>0.5643963846814769</v>
      </c>
      <c r="W692" s="31">
        <f t="shared" si="149"/>
        <v>2.4707186213349805</v>
      </c>
      <c r="X692"/>
      <c r="Y692" s="31">
        <f t="shared" si="150"/>
        <v>0</v>
      </c>
      <c r="Z692" s="31">
        <f t="shared" si="150"/>
        <v>0.53447031938962375</v>
      </c>
      <c r="AA692" s="31">
        <f t="shared" si="150"/>
        <v>0.4986474142633055</v>
      </c>
      <c r="AB692" s="31">
        <f t="shared" si="150"/>
        <v>-6.7752284617463868E-2</v>
      </c>
      <c r="AC692" s="31">
        <f t="shared" si="150"/>
        <v>2.9939819015156199E-2</v>
      </c>
      <c r="AD692" s="31">
        <f t="shared" si="150"/>
        <v>-0.68541629194547882</v>
      </c>
      <c r="AE692" s="31">
        <f t="shared" si="150"/>
        <v>2.4812792426393063E-2</v>
      </c>
      <c r="AF692" s="31">
        <f t="shared" si="150"/>
        <v>0.84330313255696987</v>
      </c>
      <c r="AG692" s="31">
        <f t="shared" si="150"/>
        <v>1.1535551959268724</v>
      </c>
      <c r="AH692" s="31">
        <f t="shared" si="150"/>
        <v>1.2910301287827308</v>
      </c>
      <c r="AI692" s="31">
        <f t="shared" si="150"/>
        <v>1.6703485229630448</v>
      </c>
      <c r="AK692" s="31">
        <f t="shared" si="151"/>
        <v>0</v>
      </c>
      <c r="AL692" s="31">
        <f t="shared" si="151"/>
        <v>-0.53280899891415223</v>
      </c>
      <c r="AM692" s="31">
        <f t="shared" si="151"/>
        <v>-0.54378905390661059</v>
      </c>
      <c r="AN692" s="31">
        <f t="shared" si="151"/>
        <v>-6.7752284617463868E-2</v>
      </c>
      <c r="AO692" s="31">
        <f t="shared" si="151"/>
        <v>-0.67385229029140803</v>
      </c>
      <c r="AP692" s="31">
        <f t="shared" si="151"/>
        <v>-0.68541629194547882</v>
      </c>
      <c r="AQ692" s="31">
        <f t="shared" si="151"/>
        <v>-0.60552435807485938</v>
      </c>
      <c r="AR692" s="31">
        <f t="shared" si="151"/>
        <v>-3.5234542691091844E-2</v>
      </c>
      <c r="AS692" s="31">
        <f t="shared" si="151"/>
        <v>-0.65572278657559957</v>
      </c>
      <c r="AT692" s="31">
        <f t="shared" si="151"/>
        <v>1.2910301287827308</v>
      </c>
      <c r="AU692" s="31">
        <f t="shared" si="151"/>
        <v>-3.6563846796915512E-3</v>
      </c>
      <c r="AW692">
        <f t="shared" si="137"/>
        <v>6.7968000000000004E-3</v>
      </c>
      <c r="AX692" t="str">
        <f t="shared" si="143"/>
        <v/>
      </c>
      <c r="AY692" t="str">
        <f t="shared" si="144"/>
        <v/>
      </c>
      <c r="AZ692">
        <f t="shared" si="145"/>
        <v>6.7968000000000004E-3</v>
      </c>
    </row>
    <row r="693" spans="1:52" s="42" customFormat="1" x14ac:dyDescent="0.3">
      <c r="A693">
        <v>24</v>
      </c>
      <c r="B693" t="s">
        <v>84</v>
      </c>
      <c r="C693" t="s">
        <v>79</v>
      </c>
      <c r="D693" t="s">
        <v>80</v>
      </c>
      <c r="E693"/>
      <c r="F693" s="22">
        <v>0</v>
      </c>
      <c r="G693" s="22">
        <f t="shared" si="138"/>
        <v>1</v>
      </c>
      <c r="H693" s="26">
        <f t="shared" si="139"/>
        <v>0</v>
      </c>
      <c r="I693">
        <f t="shared" si="140"/>
        <v>0</v>
      </c>
      <c r="J693">
        <f t="shared" si="133"/>
        <v>1</v>
      </c>
      <c r="K693">
        <f t="shared" si="141"/>
        <v>3</v>
      </c>
      <c r="L693">
        <f t="shared" si="142"/>
        <v>0</v>
      </c>
      <c r="M693" s="31">
        <f t="shared" si="149"/>
        <v>0</v>
      </c>
      <c r="N693" s="31">
        <f t="shared" si="149"/>
        <v>2.7594703601902846</v>
      </c>
      <c r="O693" s="31">
        <f t="shared" si="149"/>
        <v>2.7667700253342855</v>
      </c>
      <c r="P693" s="31">
        <f t="shared" si="149"/>
        <v>-0.2240457256137125</v>
      </c>
      <c r="Q693" s="31">
        <f t="shared" si="149"/>
        <v>1.9234148138728853</v>
      </c>
      <c r="R693" s="31">
        <f t="shared" si="149"/>
        <v>-0.73702359642515947</v>
      </c>
      <c r="S693" s="31">
        <f t="shared" si="149"/>
        <v>0.52891238641143279</v>
      </c>
      <c r="T693" s="31">
        <f t="shared" si="149"/>
        <v>10.709222397203773</v>
      </c>
      <c r="U693" s="31">
        <f t="shared" si="149"/>
        <v>9.5440268797746324</v>
      </c>
      <c r="V693" s="31">
        <f t="shared" si="149"/>
        <v>0.20038604625381892</v>
      </c>
      <c r="W693" s="31">
        <f t="shared" si="149"/>
        <v>9.0277268592333186</v>
      </c>
      <c r="X693"/>
      <c r="Y693" s="31">
        <f t="shared" si="150"/>
        <v>0</v>
      </c>
      <c r="Z693" s="31">
        <f t="shared" si="150"/>
        <v>0.9386597014674084</v>
      </c>
      <c r="AA693" s="31">
        <f t="shared" si="150"/>
        <v>0.92224833465313039</v>
      </c>
      <c r="AB693" s="31">
        <f t="shared" si="150"/>
        <v>7.2896762004274113E-2</v>
      </c>
      <c r="AC693" s="31">
        <f t="shared" si="150"/>
        <v>1.0043655299041949</v>
      </c>
      <c r="AD693" s="31">
        <f t="shared" si="150"/>
        <v>-0.71462440114855641</v>
      </c>
      <c r="AE693" s="31">
        <f t="shared" si="150"/>
        <v>0.16219650076836509</v>
      </c>
      <c r="AF693" s="31">
        <f t="shared" si="150"/>
        <v>0.95483038330984971</v>
      </c>
      <c r="AG693" s="31">
        <f t="shared" si="150"/>
        <v>1.3940354049072308</v>
      </c>
      <c r="AH693" s="31">
        <f t="shared" si="150"/>
        <v>1.1161053603116033</v>
      </c>
      <c r="AI693" s="31">
        <f t="shared" si="150"/>
        <v>3.0485855973282106</v>
      </c>
      <c r="AK693" s="31">
        <f t="shared" si="151"/>
        <v>0</v>
      </c>
      <c r="AL693" s="31">
        <f t="shared" si="151"/>
        <v>-0.43415618592314165</v>
      </c>
      <c r="AM693" s="31">
        <f t="shared" si="151"/>
        <v>-0.43958492710204533</v>
      </c>
      <c r="AN693" s="31">
        <f t="shared" si="151"/>
        <v>7.2896762004274113E-2</v>
      </c>
      <c r="AO693" s="31">
        <f t="shared" si="151"/>
        <v>-0.3759816688530106</v>
      </c>
      <c r="AP693" s="31">
        <f t="shared" si="151"/>
        <v>-0.71462440114855641</v>
      </c>
      <c r="AQ693" s="31">
        <f t="shared" si="151"/>
        <v>-0.6227600562474146</v>
      </c>
      <c r="AR693" s="31">
        <f t="shared" si="151"/>
        <v>1.3913973273965562E-2</v>
      </c>
      <c r="AS693" s="31">
        <f t="shared" si="151"/>
        <v>-0.62382776415649177</v>
      </c>
      <c r="AT693" s="31">
        <f t="shared" si="151"/>
        <v>1.1161053603116033</v>
      </c>
      <c r="AU693" s="31">
        <f t="shared" si="151"/>
        <v>0.38887758575394743</v>
      </c>
      <c r="AW693">
        <f t="shared" si="137"/>
        <v>6.7968000000000004E-3</v>
      </c>
      <c r="AX693" t="str">
        <f t="shared" si="143"/>
        <v/>
      </c>
      <c r="AY693" t="str">
        <f t="shared" si="144"/>
        <v/>
      </c>
      <c r="AZ693">
        <f t="shared" si="145"/>
        <v>6.7968000000000004E-3</v>
      </c>
    </row>
    <row r="694" spans="1:52" s="42" customFormat="1" x14ac:dyDescent="0.3">
      <c r="A694">
        <v>24</v>
      </c>
      <c r="B694" t="s">
        <v>85</v>
      </c>
      <c r="C694" t="s">
        <v>79</v>
      </c>
      <c r="D694" t="s">
        <v>80</v>
      </c>
      <c r="E694"/>
      <c r="F694" s="22">
        <v>0</v>
      </c>
      <c r="G694" s="22">
        <f t="shared" si="138"/>
        <v>0</v>
      </c>
      <c r="H694" s="26">
        <f t="shared" si="139"/>
        <v>0</v>
      </c>
      <c r="I694">
        <f t="shared" si="140"/>
        <v>0</v>
      </c>
      <c r="J694">
        <f t="shared" si="133"/>
        <v>1</v>
      </c>
      <c r="K694">
        <f t="shared" si="141"/>
        <v>3</v>
      </c>
      <c r="L694">
        <f t="shared" si="142"/>
        <v>0</v>
      </c>
      <c r="M694" s="31">
        <f t="shared" si="149"/>
        <v>0</v>
      </c>
      <c r="N694" s="31">
        <f t="shared" si="149"/>
        <v>-0.16232405186349519</v>
      </c>
      <c r="O694" s="31">
        <f t="shared" si="149"/>
        <v>-0.15536960748526862</v>
      </c>
      <c r="P694" s="31">
        <f t="shared" si="149"/>
        <v>3.985893885441421</v>
      </c>
      <c r="Q694" s="31">
        <f t="shared" si="149"/>
        <v>-0.65456743483540303</v>
      </c>
      <c r="R694" s="31">
        <f t="shared" si="149"/>
        <v>1.2830252650163518</v>
      </c>
      <c r="S694" s="31">
        <f t="shared" si="149"/>
        <v>-0.42058644412494317</v>
      </c>
      <c r="T694" s="31">
        <f t="shared" si="149"/>
        <v>2.616065615292356</v>
      </c>
      <c r="U694" s="31">
        <f t="shared" si="149"/>
        <v>1.5406544954073766</v>
      </c>
      <c r="V694" s="31">
        <f t="shared" si="149"/>
        <v>3.8841439953217072</v>
      </c>
      <c r="W694" s="31">
        <f t="shared" si="149"/>
        <v>0.65746636545810766</v>
      </c>
      <c r="X694"/>
      <c r="Y694" s="31">
        <f t="shared" si="150"/>
        <v>0</v>
      </c>
      <c r="Z694" s="31">
        <f t="shared" si="150"/>
        <v>-0.25369172544330837</v>
      </c>
      <c r="AA694" s="31">
        <f t="shared" si="150"/>
        <v>-0.24747570929377669</v>
      </c>
      <c r="AB694" s="31">
        <f t="shared" si="150"/>
        <v>0.91726017017968342</v>
      </c>
      <c r="AC694" s="31">
        <f t="shared" si="150"/>
        <v>-0.50762424089233293</v>
      </c>
      <c r="AD694" s="31">
        <f t="shared" si="150"/>
        <v>0.50954612698906865</v>
      </c>
      <c r="AE694" s="31">
        <f t="shared" si="150"/>
        <v>-0.2946464464083694</v>
      </c>
      <c r="AF694" s="31">
        <f t="shared" si="150"/>
        <v>1.0384609973081713</v>
      </c>
      <c r="AG694" s="31">
        <f t="shared" si="150"/>
        <v>0.51209912829391102</v>
      </c>
      <c r="AH694" s="31">
        <f t="shared" si="150"/>
        <v>1.544901673099484</v>
      </c>
      <c r="AI694" s="31">
        <f t="shared" si="150"/>
        <v>0.31725296819577392</v>
      </c>
      <c r="AK694" s="31">
        <f t="shared" si="151"/>
        <v>0</v>
      </c>
      <c r="AL694" s="31">
        <f t="shared" si="151"/>
        <v>-0.78875431665489804</v>
      </c>
      <c r="AM694" s="31">
        <f t="shared" si="151"/>
        <v>-0.78917118822857835</v>
      </c>
      <c r="AN694" s="31">
        <f t="shared" si="151"/>
        <v>0.91726017017968342</v>
      </c>
      <c r="AO694" s="31">
        <f t="shared" si="151"/>
        <v>-0.85949357994377895</v>
      </c>
      <c r="AP694" s="31">
        <f t="shared" si="151"/>
        <v>0.50954612698906865</v>
      </c>
      <c r="AQ694" s="31">
        <f t="shared" si="151"/>
        <v>-0.79188816615204571</v>
      </c>
      <c r="AR694" s="31">
        <f t="shared" si="151"/>
        <v>0.10205238921302581</v>
      </c>
      <c r="AS694" s="31">
        <f t="shared" si="151"/>
        <v>-0.79335415558406397</v>
      </c>
      <c r="AT694" s="31">
        <f t="shared" si="151"/>
        <v>1.544901673099484</v>
      </c>
      <c r="AU694" s="31">
        <f t="shared" si="151"/>
        <v>-0.51196662222381761</v>
      </c>
      <c r="AW694">
        <f t="shared" si="137"/>
        <v>0.16646399999999989</v>
      </c>
      <c r="AX694" t="str">
        <f t="shared" si="143"/>
        <v/>
      </c>
      <c r="AY694" t="str">
        <f t="shared" si="144"/>
        <v/>
      </c>
      <c r="AZ694">
        <f t="shared" si="145"/>
        <v>0.16646399999999989</v>
      </c>
    </row>
    <row r="695" spans="1:52" s="42" customFormat="1" x14ac:dyDescent="0.3">
      <c r="A695">
        <v>24</v>
      </c>
      <c r="B695" t="s">
        <v>86</v>
      </c>
      <c r="C695" t="s">
        <v>79</v>
      </c>
      <c r="D695" t="s">
        <v>80</v>
      </c>
      <c r="E695"/>
      <c r="F695" s="22">
        <v>0</v>
      </c>
      <c r="G695" s="22">
        <f t="shared" si="138"/>
        <v>0</v>
      </c>
      <c r="H695" s="26">
        <f t="shared" si="139"/>
        <v>0</v>
      </c>
      <c r="I695">
        <f t="shared" si="140"/>
        <v>1</v>
      </c>
      <c r="J695">
        <f t="shared" si="133"/>
        <v>0</v>
      </c>
      <c r="K695">
        <f t="shared" si="141"/>
        <v>3</v>
      </c>
      <c r="L695">
        <f t="shared" si="142"/>
        <v>0</v>
      </c>
      <c r="M695" s="31">
        <f t="shared" si="149"/>
        <v>0</v>
      </c>
      <c r="N695" s="31">
        <f t="shared" si="149"/>
        <v>-0.25554210636806507</v>
      </c>
      <c r="O695" s="31">
        <f t="shared" si="149"/>
        <v>-0.2446621933998217</v>
      </c>
      <c r="P695" s="31">
        <f t="shared" si="149"/>
        <v>-0.33807111052559169</v>
      </c>
      <c r="Q695" s="31">
        <f t="shared" si="149"/>
        <v>-0.60857884775152893</v>
      </c>
      <c r="R695" s="31">
        <f t="shared" si="149"/>
        <v>0.45022273474897934</v>
      </c>
      <c r="S695" s="31">
        <f t="shared" si="149"/>
        <v>-0.18703663172806739</v>
      </c>
      <c r="T695" s="31">
        <f t="shared" si="149"/>
        <v>6.7343535317722428E-2</v>
      </c>
      <c r="U695" s="31">
        <f t="shared" si="149"/>
        <v>-0.24003001594498222</v>
      </c>
      <c r="V695" s="31">
        <f t="shared" si="149"/>
        <v>6.3191816227988671</v>
      </c>
      <c r="W695" s="31">
        <f t="shared" si="149"/>
        <v>1.0721006844083845</v>
      </c>
      <c r="X695"/>
      <c r="Y695" s="31">
        <f t="shared" si="150"/>
        <v>0</v>
      </c>
      <c r="Z695" s="31">
        <f t="shared" si="150"/>
        <v>-0.33155613315972571</v>
      </c>
      <c r="AA695" s="31">
        <f t="shared" si="150"/>
        <v>-0.31626737168573094</v>
      </c>
      <c r="AB695" s="31">
        <f t="shared" si="150"/>
        <v>-0.25639054709406139</v>
      </c>
      <c r="AC695" s="31">
        <f t="shared" si="150"/>
        <v>-0.62622417744163072</v>
      </c>
      <c r="AD695" s="31">
        <f t="shared" si="150"/>
        <v>0.32808616072674296</v>
      </c>
      <c r="AE695" s="31">
        <f t="shared" si="150"/>
        <v>-0.26719593061139141</v>
      </c>
      <c r="AF695" s="31">
        <f t="shared" si="150"/>
        <v>-0.2779251384474356</v>
      </c>
      <c r="AG695" s="31">
        <f t="shared" si="150"/>
        <v>-0.45018503302906387</v>
      </c>
      <c r="AH695" s="31">
        <f t="shared" si="150"/>
        <v>2.0476684329575434</v>
      </c>
      <c r="AI695" s="31">
        <f t="shared" si="150"/>
        <v>0.21624388620397272</v>
      </c>
      <c r="AK695" s="31">
        <f t="shared" si="151"/>
        <v>0</v>
      </c>
      <c r="AL695" s="31">
        <f t="shared" si="151"/>
        <v>-0.84915672502440975</v>
      </c>
      <c r="AM695" s="31">
        <f t="shared" si="151"/>
        <v>-0.84146231615306732</v>
      </c>
      <c r="AN695" s="31">
        <f t="shared" si="151"/>
        <v>-0.25639054709406139</v>
      </c>
      <c r="AO695" s="31">
        <f t="shared" si="151"/>
        <v>-0.90962080639942755</v>
      </c>
      <c r="AP695" s="31">
        <f t="shared" si="151"/>
        <v>0.32808616072674296</v>
      </c>
      <c r="AQ695" s="31">
        <f t="shared" si="151"/>
        <v>-0.83216425561965335</v>
      </c>
      <c r="AR695" s="31">
        <f t="shared" si="151"/>
        <v>-0.61163892260841324</v>
      </c>
      <c r="AS695" s="31">
        <f t="shared" si="151"/>
        <v>-0.92547569110597061</v>
      </c>
      <c r="AT695" s="31">
        <f t="shared" si="151"/>
        <v>2.0476684329575434</v>
      </c>
      <c r="AU695" s="31">
        <f t="shared" si="151"/>
        <v>-0.48564557040114714</v>
      </c>
      <c r="AW695">
        <f t="shared" si="137"/>
        <v>-0.17567999999999989</v>
      </c>
      <c r="AX695" t="str">
        <f t="shared" si="143"/>
        <v/>
      </c>
      <c r="AY695">
        <f t="shared" si="144"/>
        <v>-0.17567999999999989</v>
      </c>
      <c r="AZ695" t="str">
        <f t="shared" si="145"/>
        <v/>
      </c>
    </row>
    <row r="696" spans="1:52" s="42" customFormat="1" x14ac:dyDescent="0.3">
      <c r="A696">
        <v>24</v>
      </c>
      <c r="B696" t="s">
        <v>87</v>
      </c>
      <c r="C696" t="s">
        <v>79</v>
      </c>
      <c r="D696" t="s">
        <v>80</v>
      </c>
      <c r="E696" t="s">
        <v>137</v>
      </c>
      <c r="F696" s="22">
        <v>0</v>
      </c>
      <c r="G696" s="22">
        <f t="shared" si="138"/>
        <v>1</v>
      </c>
      <c r="H696" s="26">
        <f t="shared" si="139"/>
        <v>1</v>
      </c>
      <c r="I696">
        <f t="shared" si="140"/>
        <v>0</v>
      </c>
      <c r="J696">
        <f t="shared" si="133"/>
        <v>1</v>
      </c>
      <c r="K696">
        <f t="shared" si="141"/>
        <v>3</v>
      </c>
      <c r="L696">
        <f t="shared" si="142"/>
        <v>3</v>
      </c>
      <c r="M696" s="31">
        <f t="shared" si="149"/>
        <v>0</v>
      </c>
      <c r="N696" s="31">
        <f t="shared" si="149"/>
        <v>-0.32434708131154011</v>
      </c>
      <c r="O696" s="31">
        <f t="shared" si="149"/>
        <v>-0.32312540599302825</v>
      </c>
      <c r="P696" s="31">
        <f t="shared" si="149"/>
        <v>2.2797249398580733E-2</v>
      </c>
      <c r="Q696" s="31">
        <f t="shared" si="149"/>
        <v>-0.66257829442194138</v>
      </c>
      <c r="R696" s="31">
        <f t="shared" si="149"/>
        <v>-0.15509397054823659</v>
      </c>
      <c r="S696" s="31">
        <f t="shared" si="149"/>
        <v>-0.79896815807725141</v>
      </c>
      <c r="T696" s="31">
        <f t="shared" si="149"/>
        <v>2.213099711241163</v>
      </c>
      <c r="U696" s="31">
        <f t="shared" si="149"/>
        <v>1.8630984827552912</v>
      </c>
      <c r="V696" s="31">
        <f t="shared" si="149"/>
        <v>2.0992244159196249</v>
      </c>
      <c r="W696" s="31">
        <f t="shared" si="149"/>
        <v>-0.12885299507010778</v>
      </c>
      <c r="X696"/>
      <c r="Y696" s="31">
        <f t="shared" si="150"/>
        <v>0</v>
      </c>
      <c r="Z696" s="31">
        <f t="shared" si="150"/>
        <v>-0.35279086874394616</v>
      </c>
      <c r="AA696" s="31">
        <f t="shared" si="150"/>
        <v>-0.36412881437219069</v>
      </c>
      <c r="AB696" s="31">
        <f t="shared" si="150"/>
        <v>0.10007273700712033</v>
      </c>
      <c r="AC696" s="31">
        <f t="shared" si="150"/>
        <v>-0.49466325400146305</v>
      </c>
      <c r="AD696" s="31">
        <f t="shared" si="150"/>
        <v>-0.15929913682129365</v>
      </c>
      <c r="AE696" s="31">
        <f t="shared" si="150"/>
        <v>-0.6973788997349345</v>
      </c>
      <c r="AF696" s="31">
        <f t="shared" si="150"/>
        <v>-7.1108842897162239E-2</v>
      </c>
      <c r="AG696" s="31">
        <f t="shared" si="150"/>
        <v>7.4838043255455622E-2</v>
      </c>
      <c r="AH696" s="31">
        <f t="shared" si="150"/>
        <v>1.4972493204708175</v>
      </c>
      <c r="AI696" s="31">
        <f t="shared" si="150"/>
        <v>3.5568738745730313E-2</v>
      </c>
      <c r="AK696" s="31">
        <f t="shared" si="151"/>
        <v>0</v>
      </c>
      <c r="AL696" s="31">
        <f t="shared" si="151"/>
        <v>-0.79828715476906686</v>
      </c>
      <c r="AM696" s="31">
        <f t="shared" si="151"/>
        <v>-0.80616362049686996</v>
      </c>
      <c r="AN696" s="31">
        <f t="shared" si="151"/>
        <v>0.10007273700712033</v>
      </c>
      <c r="AO696" s="31">
        <f t="shared" si="151"/>
        <v>-0.85420018862533797</v>
      </c>
      <c r="AP696" s="31">
        <f t="shared" si="151"/>
        <v>-0.15929913682129365</v>
      </c>
      <c r="AQ696" s="31">
        <f t="shared" si="151"/>
        <v>-0.86985680572903312</v>
      </c>
      <c r="AR696" s="31">
        <f t="shared" si="151"/>
        <v>-0.51926701603065817</v>
      </c>
      <c r="AS696" s="31">
        <f t="shared" si="151"/>
        <v>-0.82866830212740739</v>
      </c>
      <c r="AT696" s="31">
        <f t="shared" si="151"/>
        <v>1.4972493204708175</v>
      </c>
      <c r="AU696" s="31">
        <f t="shared" si="151"/>
        <v>-0.6201146465450591</v>
      </c>
      <c r="AW696">
        <f t="shared" si="137"/>
        <v>2.4191999999999998E-3</v>
      </c>
      <c r="AX696">
        <f t="shared" si="143"/>
        <v>2.4191999999999998E-3</v>
      </c>
      <c r="AY696" t="str">
        <f t="shared" si="144"/>
        <v/>
      </c>
      <c r="AZ696">
        <f t="shared" si="145"/>
        <v>2.4191999999999998E-3</v>
      </c>
    </row>
    <row r="697" spans="1:52" s="42" customFormat="1" x14ac:dyDescent="0.3">
      <c r="A697">
        <v>24</v>
      </c>
      <c r="B697" t="s">
        <v>88</v>
      </c>
      <c r="C697" t="s">
        <v>89</v>
      </c>
      <c r="D697" t="s">
        <v>80</v>
      </c>
      <c r="E697"/>
      <c r="F697" s="22">
        <v>0</v>
      </c>
      <c r="G697" s="22">
        <f t="shared" si="138"/>
        <v>0</v>
      </c>
      <c r="H697" s="26">
        <f t="shared" si="139"/>
        <v>0</v>
      </c>
      <c r="I697">
        <f t="shared" si="140"/>
        <v>1</v>
      </c>
      <c r="J697">
        <f t="shared" si="133"/>
        <v>0</v>
      </c>
      <c r="K697">
        <f t="shared" si="141"/>
        <v>3</v>
      </c>
      <c r="L697">
        <f t="shared" si="142"/>
        <v>0</v>
      </c>
      <c r="M697" s="31">
        <f t="shared" ref="M697:W704" si="152">(M51-$M51)/$M51</f>
        <v>0</v>
      </c>
      <c r="N697" s="31">
        <f t="shared" si="152"/>
        <v>-0.22927535445714636</v>
      </c>
      <c r="O697" s="31">
        <f t="shared" si="152"/>
        <v>-0.22565822575692679</v>
      </c>
      <c r="P697" s="31">
        <f t="shared" si="152"/>
        <v>0.89233550465969036</v>
      </c>
      <c r="Q697" s="31">
        <f t="shared" si="152"/>
        <v>-0.49868860319814601</v>
      </c>
      <c r="R697" s="31">
        <f t="shared" si="152"/>
        <v>0.16149942628656211</v>
      </c>
      <c r="S697" s="31">
        <f t="shared" si="152"/>
        <v>-0.40456769013585636</v>
      </c>
      <c r="T697" s="31">
        <f t="shared" si="152"/>
        <v>1.6113992530629599</v>
      </c>
      <c r="U697" s="31">
        <f t="shared" si="152"/>
        <v>1.4833243818275779</v>
      </c>
      <c r="V697" s="31">
        <f t="shared" si="152"/>
        <v>5.8611411146502954</v>
      </c>
      <c r="W697" s="31">
        <f t="shared" si="152"/>
        <v>0.12338689780938797</v>
      </c>
      <c r="X697"/>
      <c r="Y697" s="31">
        <f t="shared" ref="Y697:AI704" si="153">(Y51-$Y51)/$Y51</f>
        <v>0</v>
      </c>
      <c r="Z697" s="31">
        <f t="shared" si="153"/>
        <v>-0.30037622309001194</v>
      </c>
      <c r="AA697" s="31">
        <f t="shared" si="153"/>
        <v>-0.30812142639110207</v>
      </c>
      <c r="AB697" s="31">
        <f t="shared" si="153"/>
        <v>0.76434500395256877</v>
      </c>
      <c r="AC697" s="31">
        <f t="shared" si="153"/>
        <v>-0.35127503289704515</v>
      </c>
      <c r="AD697" s="31">
        <f t="shared" si="153"/>
        <v>-0.11838643052464883</v>
      </c>
      <c r="AE697" s="31">
        <f t="shared" si="153"/>
        <v>-0.40308298373419715</v>
      </c>
      <c r="AF697" s="31">
        <f t="shared" si="153"/>
        <v>-0.31320386409298501</v>
      </c>
      <c r="AG697" s="31">
        <f t="shared" si="153"/>
        <v>-2.1384817800132939E-2</v>
      </c>
      <c r="AH697" s="31">
        <f t="shared" si="153"/>
        <v>2.054629091485352</v>
      </c>
      <c r="AI697" s="31">
        <f t="shared" si="153"/>
        <v>2.3659580786758665E-2</v>
      </c>
      <c r="AK697" s="31">
        <f t="shared" ref="AK697:AU704" si="154">(AK51-$AK51)/$AK51</f>
        <v>0</v>
      </c>
      <c r="AL697" s="31">
        <f t="shared" si="154"/>
        <v>-0.68770774023016235</v>
      </c>
      <c r="AM697" s="31">
        <f t="shared" si="154"/>
        <v>-0.69208800177752827</v>
      </c>
      <c r="AN697" s="31">
        <f t="shared" si="154"/>
        <v>0.76434500395256877</v>
      </c>
      <c r="AO697" s="31">
        <f t="shared" si="154"/>
        <v>-0.71128370477917646</v>
      </c>
      <c r="AP697" s="31">
        <f t="shared" si="154"/>
        <v>-0.11838643052464883</v>
      </c>
      <c r="AQ697" s="31">
        <f t="shared" si="154"/>
        <v>-0.67793897660397873</v>
      </c>
      <c r="AR697" s="31">
        <f t="shared" si="154"/>
        <v>-0.64333826327124621</v>
      </c>
      <c r="AS697" s="31">
        <f t="shared" si="154"/>
        <v>-0.78043421289486903</v>
      </c>
      <c r="AT697" s="31">
        <f t="shared" si="154"/>
        <v>2.054629091485352</v>
      </c>
      <c r="AU697" s="31">
        <f t="shared" si="154"/>
        <v>-0.51385022270808911</v>
      </c>
      <c r="AW697">
        <f t="shared" si="137"/>
        <v>-0.1629849599999999</v>
      </c>
      <c r="AX697" t="str">
        <f t="shared" si="143"/>
        <v/>
      </c>
      <c r="AY697">
        <f t="shared" si="144"/>
        <v>-0.1629849599999999</v>
      </c>
      <c r="AZ697" t="str">
        <f t="shared" si="145"/>
        <v/>
      </c>
    </row>
    <row r="698" spans="1:52" s="42" customFormat="1" x14ac:dyDescent="0.3">
      <c r="A698">
        <v>24</v>
      </c>
      <c r="B698" t="s">
        <v>90</v>
      </c>
      <c r="C698" t="s">
        <v>89</v>
      </c>
      <c r="D698" t="s">
        <v>80</v>
      </c>
      <c r="E698"/>
      <c r="F698" s="22">
        <v>0</v>
      </c>
      <c r="G698" s="22">
        <f t="shared" si="138"/>
        <v>1</v>
      </c>
      <c r="H698" s="26">
        <f t="shared" si="139"/>
        <v>0</v>
      </c>
      <c r="I698">
        <f t="shared" si="140"/>
        <v>1</v>
      </c>
      <c r="J698">
        <f t="shared" si="133"/>
        <v>0</v>
      </c>
      <c r="K698">
        <f t="shared" si="141"/>
        <v>3</v>
      </c>
      <c r="L698">
        <f t="shared" si="142"/>
        <v>0</v>
      </c>
      <c r="M698" s="31">
        <f t="shared" si="152"/>
        <v>0</v>
      </c>
      <c r="N698" s="31">
        <f t="shared" si="152"/>
        <v>-0.2806644634590782</v>
      </c>
      <c r="O698" s="31">
        <f t="shared" si="152"/>
        <v>-0.27580786179447325</v>
      </c>
      <c r="P698" s="31">
        <f t="shared" si="152"/>
        <v>0.39623370248773715</v>
      </c>
      <c r="Q698" s="31">
        <f t="shared" si="152"/>
        <v>-0.41602421283999524</v>
      </c>
      <c r="R698" s="31">
        <f t="shared" si="152"/>
        <v>1.9850424421931598</v>
      </c>
      <c r="S698" s="31">
        <f t="shared" si="152"/>
        <v>-0.19765364382938924</v>
      </c>
      <c r="T698" s="31">
        <f t="shared" si="152"/>
        <v>0.44457444968082321</v>
      </c>
      <c r="U698" s="31">
        <f t="shared" si="152"/>
        <v>-6.4675555508071872E-2</v>
      </c>
      <c r="V698" s="31">
        <f t="shared" si="152"/>
        <v>3.0828056380167883</v>
      </c>
      <c r="W698" s="31">
        <f t="shared" si="152"/>
        <v>0.3772971942889029</v>
      </c>
      <c r="X698"/>
      <c r="Y698" s="31">
        <f t="shared" si="153"/>
        <v>0</v>
      </c>
      <c r="Z698" s="31">
        <f t="shared" si="153"/>
        <v>-0.32445459678289501</v>
      </c>
      <c r="AA698" s="31">
        <f t="shared" si="153"/>
        <v>-0.32703347306682146</v>
      </c>
      <c r="AB698" s="31">
        <f t="shared" si="153"/>
        <v>0.27150065856028349</v>
      </c>
      <c r="AC698" s="31">
        <f t="shared" si="153"/>
        <v>-0.33323168184071172</v>
      </c>
      <c r="AD698" s="31">
        <f t="shared" si="153"/>
        <v>1.4571993072683624</v>
      </c>
      <c r="AE698" s="31">
        <f t="shared" si="153"/>
        <v>-0.15343761600326475</v>
      </c>
      <c r="AF698" s="31">
        <f t="shared" si="153"/>
        <v>-2.676355018355157E-2</v>
      </c>
      <c r="AG698" s="31">
        <f t="shared" si="153"/>
        <v>-0.32463380480488729</v>
      </c>
      <c r="AH698" s="31">
        <f t="shared" si="153"/>
        <v>0.92270665156353227</v>
      </c>
      <c r="AI698" s="31">
        <f t="shared" si="153"/>
        <v>3.7367188601936357E-2</v>
      </c>
      <c r="AK698" s="31">
        <f t="shared" si="154"/>
        <v>0</v>
      </c>
      <c r="AL698" s="31">
        <f t="shared" si="154"/>
        <v>-0.7709233066440504</v>
      </c>
      <c r="AM698" s="31">
        <f t="shared" si="154"/>
        <v>-0.77036373683535531</v>
      </c>
      <c r="AN698" s="31">
        <f t="shared" si="154"/>
        <v>0.27150065856028349</v>
      </c>
      <c r="AO698" s="31">
        <f t="shared" si="154"/>
        <v>-0.68426417448084986</v>
      </c>
      <c r="AP698" s="31">
        <f t="shared" si="154"/>
        <v>1.4571993072683624</v>
      </c>
      <c r="AQ698" s="31">
        <f t="shared" si="154"/>
        <v>-0.6634660079520297</v>
      </c>
      <c r="AR698" s="31">
        <f t="shared" si="154"/>
        <v>-0.47338666875808699</v>
      </c>
      <c r="AS698" s="31">
        <f t="shared" si="154"/>
        <v>-0.87423188783020211</v>
      </c>
      <c r="AT698" s="31">
        <f t="shared" si="154"/>
        <v>0.92270665156353227</v>
      </c>
      <c r="AU698" s="31">
        <f t="shared" si="154"/>
        <v>-0.51240724327695553</v>
      </c>
      <c r="AW698">
        <f t="shared" si="137"/>
        <v>-5.1839999999999997E-2</v>
      </c>
      <c r="AX698" t="str">
        <f t="shared" si="143"/>
        <v/>
      </c>
      <c r="AY698">
        <f t="shared" si="144"/>
        <v>-5.1839999999999997E-2</v>
      </c>
      <c r="AZ698" t="str">
        <f t="shared" si="145"/>
        <v/>
      </c>
    </row>
    <row r="699" spans="1:52" s="42" customFormat="1" x14ac:dyDescent="0.3">
      <c r="A699">
        <v>24</v>
      </c>
      <c r="B699" t="s">
        <v>91</v>
      </c>
      <c r="C699" t="s">
        <v>89</v>
      </c>
      <c r="D699" t="s">
        <v>80</v>
      </c>
      <c r="E699" t="s">
        <v>137</v>
      </c>
      <c r="F699" s="22">
        <v>0</v>
      </c>
      <c r="G699" s="22">
        <f t="shared" si="138"/>
        <v>1</v>
      </c>
      <c r="H699" s="26">
        <f t="shared" si="139"/>
        <v>1</v>
      </c>
      <c r="I699">
        <f t="shared" si="140"/>
        <v>0</v>
      </c>
      <c r="J699">
        <f t="shared" si="133"/>
        <v>1</v>
      </c>
      <c r="K699">
        <f t="shared" si="141"/>
        <v>3</v>
      </c>
      <c r="L699">
        <f t="shared" si="142"/>
        <v>3</v>
      </c>
      <c r="M699" s="31">
        <f t="shared" si="152"/>
        <v>0</v>
      </c>
      <c r="N699" s="31">
        <f t="shared" si="152"/>
        <v>-0.42539705384148896</v>
      </c>
      <c r="O699" s="31">
        <f t="shared" si="152"/>
        <v>-0.42344212533664966</v>
      </c>
      <c r="P699" s="31">
        <f t="shared" si="152"/>
        <v>1.3366823352669879</v>
      </c>
      <c r="Q699" s="31">
        <f t="shared" si="152"/>
        <v>-0.56706963640499775</v>
      </c>
      <c r="R699" s="31">
        <f t="shared" si="152"/>
        <v>1.0234654844366606</v>
      </c>
      <c r="S699" s="31">
        <f t="shared" si="152"/>
        <v>-0.63469478938496438</v>
      </c>
      <c r="T699" s="31">
        <f t="shared" si="152"/>
        <v>2.059744568081824</v>
      </c>
      <c r="U699" s="31">
        <f t="shared" si="152"/>
        <v>0.98445163894442256</v>
      </c>
      <c r="V699" s="31">
        <f t="shared" si="152"/>
        <v>5.7287527026410903</v>
      </c>
      <c r="W699" s="31">
        <f t="shared" si="152"/>
        <v>0.21921581953563504</v>
      </c>
      <c r="X699"/>
      <c r="Y699" s="31">
        <f t="shared" si="153"/>
        <v>0</v>
      </c>
      <c r="Z699" s="31">
        <f t="shared" si="153"/>
        <v>-0.36866093835605246</v>
      </c>
      <c r="AA699" s="31">
        <f t="shared" si="153"/>
        <v>-0.37058349837321625</v>
      </c>
      <c r="AB699" s="31">
        <f t="shared" si="153"/>
        <v>0.29913920574564584</v>
      </c>
      <c r="AC699" s="31">
        <f t="shared" si="153"/>
        <v>-0.45036493689306661</v>
      </c>
      <c r="AD699" s="31">
        <f t="shared" si="153"/>
        <v>0.54952419456528556</v>
      </c>
      <c r="AE699" s="31">
        <f t="shared" si="153"/>
        <v>-0.53101502226720088</v>
      </c>
      <c r="AF699" s="31">
        <f t="shared" si="153"/>
        <v>0.75636065477915537</v>
      </c>
      <c r="AG699" s="31">
        <f t="shared" si="153"/>
        <v>0.23589406489370979</v>
      </c>
      <c r="AH699" s="31">
        <f t="shared" si="153"/>
        <v>1.9162512527308428</v>
      </c>
      <c r="AI699" s="31">
        <f t="shared" si="153"/>
        <v>0.11613701149992789</v>
      </c>
      <c r="AK699" s="31">
        <f t="shared" si="154"/>
        <v>0</v>
      </c>
      <c r="AL699" s="31">
        <f t="shared" si="154"/>
        <v>-0.76224472743877825</v>
      </c>
      <c r="AM699" s="31">
        <f t="shared" si="154"/>
        <v>-0.76734437717009596</v>
      </c>
      <c r="AN699" s="31">
        <f t="shared" si="154"/>
        <v>0.29913920574564584</v>
      </c>
      <c r="AO699" s="31">
        <f t="shared" si="154"/>
        <v>-0.76355546368193039</v>
      </c>
      <c r="AP699" s="31">
        <f t="shared" si="154"/>
        <v>0.54952419456528556</v>
      </c>
      <c r="AQ699" s="31">
        <f t="shared" si="154"/>
        <v>-0.79649838864720979</v>
      </c>
      <c r="AR699" s="31">
        <f t="shared" si="154"/>
        <v>-5.4010874429197914E-2</v>
      </c>
      <c r="AS699" s="31">
        <f t="shared" si="154"/>
        <v>-0.77117695954008392</v>
      </c>
      <c r="AT699" s="31">
        <f t="shared" si="154"/>
        <v>1.9162512527308428</v>
      </c>
      <c r="AU699" s="31">
        <f t="shared" si="154"/>
        <v>-0.53905832319599001</v>
      </c>
      <c r="AW699">
        <f t="shared" si="137"/>
        <v>0.79487999999999981</v>
      </c>
      <c r="AX699">
        <f t="shared" si="143"/>
        <v>0.79487999999999981</v>
      </c>
      <c r="AY699" t="str">
        <f t="shared" si="144"/>
        <v/>
      </c>
      <c r="AZ699">
        <f t="shared" si="145"/>
        <v>0.79487999999999981</v>
      </c>
    </row>
    <row r="700" spans="1:52" s="42" customFormat="1" x14ac:dyDescent="0.3">
      <c r="A700">
        <v>24</v>
      </c>
      <c r="B700" t="s">
        <v>92</v>
      </c>
      <c r="C700" t="s">
        <v>89</v>
      </c>
      <c r="D700" t="s">
        <v>80</v>
      </c>
      <c r="E700"/>
      <c r="F700" s="22">
        <v>0</v>
      </c>
      <c r="G700" s="22">
        <f t="shared" si="138"/>
        <v>0</v>
      </c>
      <c r="H700" s="26">
        <f t="shared" si="139"/>
        <v>0</v>
      </c>
      <c r="I700">
        <f t="shared" si="140"/>
        <v>1</v>
      </c>
      <c r="J700">
        <f t="shared" si="133"/>
        <v>0</v>
      </c>
      <c r="K700">
        <f t="shared" si="141"/>
        <v>3</v>
      </c>
      <c r="L700">
        <f t="shared" si="142"/>
        <v>0</v>
      </c>
      <c r="M700" s="31">
        <f t="shared" si="152"/>
        <v>0</v>
      </c>
      <c r="N700" s="31">
        <f t="shared" si="152"/>
        <v>0.92020887867914236</v>
      </c>
      <c r="O700" s="31">
        <f t="shared" si="152"/>
        <v>0.92093686237230765</v>
      </c>
      <c r="P700" s="31">
        <f t="shared" si="152"/>
        <v>-0.20663489730422635</v>
      </c>
      <c r="Q700" s="31">
        <f t="shared" si="152"/>
        <v>-0.19336607847638526</v>
      </c>
      <c r="R700" s="31">
        <f t="shared" si="152"/>
        <v>-0.6916463935405377</v>
      </c>
      <c r="S700" s="31">
        <f t="shared" si="152"/>
        <v>-0.48546395029887129</v>
      </c>
      <c r="T700" s="31">
        <f t="shared" si="152"/>
        <v>8.577228926862162</v>
      </c>
      <c r="U700" s="31">
        <f t="shared" si="152"/>
        <v>7.7799226976328084</v>
      </c>
      <c r="V700" s="31">
        <f t="shared" si="152"/>
        <v>0.5643963846814769</v>
      </c>
      <c r="W700" s="31">
        <f t="shared" si="152"/>
        <v>0.50746934379781006</v>
      </c>
      <c r="X700"/>
      <c r="Y700" s="31">
        <f t="shared" si="153"/>
        <v>0</v>
      </c>
      <c r="Z700" s="31">
        <f t="shared" si="153"/>
        <v>0.41469032456629712</v>
      </c>
      <c r="AA700" s="31">
        <f t="shared" si="153"/>
        <v>0.39536204888232351</v>
      </c>
      <c r="AB700" s="31">
        <f t="shared" si="153"/>
        <v>-4.6335785482051424E-2</v>
      </c>
      <c r="AC700" s="31">
        <f t="shared" si="153"/>
        <v>7.8830539256667082E-2</v>
      </c>
      <c r="AD700" s="31">
        <f t="shared" si="153"/>
        <v>-0.66626293771121736</v>
      </c>
      <c r="AE700" s="31">
        <f t="shared" si="153"/>
        <v>-0.24262105653188804</v>
      </c>
      <c r="AF700" s="31">
        <f t="shared" si="153"/>
        <v>0.92060398728033521</v>
      </c>
      <c r="AG700" s="31">
        <f t="shared" si="153"/>
        <v>1.4703069464301488</v>
      </c>
      <c r="AH700" s="31">
        <f t="shared" si="153"/>
        <v>1.1218326783479797</v>
      </c>
      <c r="AI700" s="31">
        <f t="shared" si="153"/>
        <v>0.86172146176253916</v>
      </c>
      <c r="AK700" s="31">
        <f t="shared" si="154"/>
        <v>0</v>
      </c>
      <c r="AL700" s="31">
        <f t="shared" si="154"/>
        <v>-0.41007984179886781</v>
      </c>
      <c r="AM700" s="31">
        <f t="shared" si="154"/>
        <v>-0.42190733420469212</v>
      </c>
      <c r="AN700" s="31">
        <f t="shared" si="154"/>
        <v>-4.6335785482051424E-2</v>
      </c>
      <c r="AO700" s="31">
        <f t="shared" si="154"/>
        <v>-0.50350535246475747</v>
      </c>
      <c r="AP700" s="31">
        <f t="shared" si="154"/>
        <v>-0.66626293771121736</v>
      </c>
      <c r="AQ700" s="31">
        <f t="shared" si="154"/>
        <v>-0.557611240067729</v>
      </c>
      <c r="AR700" s="31">
        <f t="shared" si="154"/>
        <v>7.7785148589484343E-3</v>
      </c>
      <c r="AS700" s="31">
        <f t="shared" si="154"/>
        <v>-0.45205036333312804</v>
      </c>
      <c r="AT700" s="31">
        <f t="shared" si="154"/>
        <v>1.1218326783479797</v>
      </c>
      <c r="AU700" s="31">
        <f t="shared" si="154"/>
        <v>-9.9428286515858555E-2</v>
      </c>
      <c r="AW700">
        <f t="shared" si="137"/>
        <v>-0.58005503999999974</v>
      </c>
      <c r="AX700" t="str">
        <f t="shared" si="143"/>
        <v/>
      </c>
      <c r="AY700">
        <f t="shared" si="144"/>
        <v>-0.58005503999999974</v>
      </c>
      <c r="AZ700" t="str">
        <f t="shared" si="145"/>
        <v/>
      </c>
    </row>
    <row r="701" spans="1:52" s="42" customFormat="1" x14ac:dyDescent="0.3">
      <c r="A701">
        <v>24</v>
      </c>
      <c r="B701" t="s">
        <v>93</v>
      </c>
      <c r="C701" t="s">
        <v>89</v>
      </c>
      <c r="D701" t="s">
        <v>80</v>
      </c>
      <c r="E701"/>
      <c r="F701" s="22">
        <v>0</v>
      </c>
      <c r="G701" s="22">
        <f t="shared" si="138"/>
        <v>1</v>
      </c>
      <c r="H701" s="26">
        <f t="shared" si="139"/>
        <v>0</v>
      </c>
      <c r="I701">
        <f t="shared" si="140"/>
        <v>1</v>
      </c>
      <c r="J701">
        <f t="shared" si="133"/>
        <v>0</v>
      </c>
      <c r="K701">
        <f t="shared" si="141"/>
        <v>3</v>
      </c>
      <c r="L701">
        <f t="shared" si="142"/>
        <v>0</v>
      </c>
      <c r="M701" s="31">
        <f t="shared" si="152"/>
        <v>0</v>
      </c>
      <c r="N701" s="31">
        <f t="shared" si="152"/>
        <v>2.2171079788326669</v>
      </c>
      <c r="O701" s="31">
        <f t="shared" si="152"/>
        <v>2.2243613445104158</v>
      </c>
      <c r="P701" s="31">
        <f t="shared" si="152"/>
        <v>-0.2240457256137125</v>
      </c>
      <c r="Q701" s="31">
        <f t="shared" si="152"/>
        <v>0.82977936021962906</v>
      </c>
      <c r="R701" s="31">
        <f t="shared" si="152"/>
        <v>-0.73702359642515947</v>
      </c>
      <c r="S701" s="31">
        <f t="shared" si="152"/>
        <v>0.63590882265674153</v>
      </c>
      <c r="T701" s="31">
        <f t="shared" si="152"/>
        <v>10.709222397203773</v>
      </c>
      <c r="U701" s="31">
        <f t="shared" si="152"/>
        <v>10.146897120629673</v>
      </c>
      <c r="V701" s="31">
        <f t="shared" si="152"/>
        <v>0.20038604625381892</v>
      </c>
      <c r="W701" s="31">
        <f t="shared" si="152"/>
        <v>7.106313682144382</v>
      </c>
      <c r="X701"/>
      <c r="Y701" s="31">
        <f t="shared" si="153"/>
        <v>0</v>
      </c>
      <c r="Z701" s="31">
        <f t="shared" si="153"/>
        <v>0.89616353955211769</v>
      </c>
      <c r="AA701" s="31">
        <f t="shared" si="153"/>
        <v>0.86670896294694089</v>
      </c>
      <c r="AB701" s="31">
        <f t="shared" si="153"/>
        <v>-7.9832893824476614E-3</v>
      </c>
      <c r="AC701" s="31">
        <f t="shared" si="153"/>
        <v>0.60578948453901638</v>
      </c>
      <c r="AD701" s="31">
        <f t="shared" si="153"/>
        <v>-0.72463411843741687</v>
      </c>
      <c r="AE701" s="31">
        <f t="shared" si="153"/>
        <v>0.31625114136031407</v>
      </c>
      <c r="AF701" s="31">
        <f t="shared" si="153"/>
        <v>0.94382466917483843</v>
      </c>
      <c r="AG701" s="31">
        <f t="shared" si="153"/>
        <v>1.7764993906984796</v>
      </c>
      <c r="AH701" s="31">
        <f t="shared" si="153"/>
        <v>1.1068995034650071</v>
      </c>
      <c r="AI701" s="31">
        <f t="shared" si="153"/>
        <v>2.4607086767000008</v>
      </c>
      <c r="AK701" s="31">
        <f t="shared" si="154"/>
        <v>0</v>
      </c>
      <c r="AL701" s="31">
        <f t="shared" si="154"/>
        <v>-0.28074505433920049</v>
      </c>
      <c r="AM701" s="31">
        <f t="shared" si="154"/>
        <v>-0.29235657587825509</v>
      </c>
      <c r="AN701" s="31">
        <f t="shared" si="154"/>
        <v>-7.9832893824476614E-3</v>
      </c>
      <c r="AO701" s="31">
        <f t="shared" si="154"/>
        <v>-0.40338592616317115</v>
      </c>
      <c r="AP701" s="31">
        <f t="shared" si="154"/>
        <v>-0.72463411843741687</v>
      </c>
      <c r="AQ701" s="31">
        <f t="shared" si="154"/>
        <v>-0.37162659377417412</v>
      </c>
      <c r="AR701" s="31">
        <f t="shared" si="154"/>
        <v>1.0108166642732551E-2</v>
      </c>
      <c r="AS701" s="31">
        <f t="shared" si="154"/>
        <v>-0.38004352495293514</v>
      </c>
      <c r="AT701" s="31">
        <f t="shared" si="154"/>
        <v>1.1068995034650071</v>
      </c>
      <c r="AU701" s="31">
        <f t="shared" si="154"/>
        <v>0.47424161154958594</v>
      </c>
      <c r="AW701">
        <f t="shared" si="137"/>
        <v>-0.58005503999999974</v>
      </c>
      <c r="AX701" t="str">
        <f t="shared" si="143"/>
        <v/>
      </c>
      <c r="AY701">
        <f t="shared" si="144"/>
        <v>-0.58005503999999974</v>
      </c>
      <c r="AZ701" t="str">
        <f t="shared" si="145"/>
        <v/>
      </c>
    </row>
    <row r="702" spans="1:52" s="42" customFormat="1" x14ac:dyDescent="0.3">
      <c r="A702">
        <v>24</v>
      </c>
      <c r="B702" t="s">
        <v>94</v>
      </c>
      <c r="C702" t="s">
        <v>89</v>
      </c>
      <c r="D702" t="s">
        <v>80</v>
      </c>
      <c r="E702" t="s">
        <v>137</v>
      </c>
      <c r="F702" s="22">
        <v>0</v>
      </c>
      <c r="G702" s="22">
        <f t="shared" si="138"/>
        <v>0</v>
      </c>
      <c r="H702" s="26">
        <f t="shared" si="139"/>
        <v>1</v>
      </c>
      <c r="I702">
        <f t="shared" si="140"/>
        <v>0</v>
      </c>
      <c r="J702">
        <f t="shared" si="133"/>
        <v>1</v>
      </c>
      <c r="K702">
        <f t="shared" si="141"/>
        <v>3</v>
      </c>
      <c r="L702">
        <f t="shared" si="142"/>
        <v>3</v>
      </c>
      <c r="M702" s="31">
        <f t="shared" si="152"/>
        <v>0</v>
      </c>
      <c r="N702" s="31">
        <f t="shared" si="152"/>
        <v>-0.33298350119564651</v>
      </c>
      <c r="O702" s="31">
        <f t="shared" si="152"/>
        <v>-0.32638938034968007</v>
      </c>
      <c r="P702" s="31">
        <f t="shared" si="152"/>
        <v>3.985893885441421</v>
      </c>
      <c r="Q702" s="31">
        <f t="shared" si="152"/>
        <v>-0.75181102266886179</v>
      </c>
      <c r="R702" s="31">
        <f t="shared" si="152"/>
        <v>1.2830252650163518</v>
      </c>
      <c r="S702" s="31">
        <f t="shared" si="152"/>
        <v>-0.52579607336278378</v>
      </c>
      <c r="T702" s="31">
        <f t="shared" si="152"/>
        <v>2.616065615292356</v>
      </c>
      <c r="U702" s="31">
        <f t="shared" si="152"/>
        <v>1.3248910043430648</v>
      </c>
      <c r="V702" s="31">
        <f t="shared" si="152"/>
        <v>3.8841439953217072</v>
      </c>
      <c r="W702" s="31">
        <f t="shared" si="152"/>
        <v>0.14483017908624304</v>
      </c>
      <c r="X702"/>
      <c r="Y702" s="31">
        <f t="shared" si="153"/>
        <v>0</v>
      </c>
      <c r="Z702" s="31">
        <f t="shared" si="153"/>
        <v>-0.29675389178689388</v>
      </c>
      <c r="AA702" s="31">
        <f t="shared" si="153"/>
        <v>-0.29824024952938788</v>
      </c>
      <c r="AB702" s="31">
        <f t="shared" si="153"/>
        <v>0.93536014500723863</v>
      </c>
      <c r="AC702" s="31">
        <f t="shared" si="153"/>
        <v>-0.52109602623753359</v>
      </c>
      <c r="AD702" s="31">
        <f t="shared" si="153"/>
        <v>0.52563347273493555</v>
      </c>
      <c r="AE702" s="31">
        <f t="shared" si="153"/>
        <v>-0.41669497445150405</v>
      </c>
      <c r="AF702" s="31">
        <f t="shared" si="153"/>
        <v>1.004811583564184</v>
      </c>
      <c r="AG702" s="31">
        <f t="shared" si="153"/>
        <v>0.37873448002871213</v>
      </c>
      <c r="AH702" s="31">
        <f t="shared" si="153"/>
        <v>1.5596999893768959</v>
      </c>
      <c r="AI702" s="31">
        <f t="shared" si="153"/>
        <v>0.1518503785147422</v>
      </c>
      <c r="AK702" s="31">
        <f t="shared" si="154"/>
        <v>0</v>
      </c>
      <c r="AL702" s="31">
        <f t="shared" si="154"/>
        <v>-0.74909688629348847</v>
      </c>
      <c r="AM702" s="31">
        <f t="shared" si="154"/>
        <v>-0.74767496203848116</v>
      </c>
      <c r="AN702" s="31">
        <f t="shared" si="154"/>
        <v>0.93536014500723863</v>
      </c>
      <c r="AO702" s="31">
        <f t="shared" si="154"/>
        <v>-0.82060920454177466</v>
      </c>
      <c r="AP702" s="31">
        <f t="shared" si="154"/>
        <v>0.52563347273493555</v>
      </c>
      <c r="AQ702" s="31">
        <f t="shared" si="154"/>
        <v>-0.75479560379631838</v>
      </c>
      <c r="AR702" s="31">
        <f t="shared" si="154"/>
        <v>8.2258002379644299E-2</v>
      </c>
      <c r="AS702" s="31">
        <f t="shared" si="154"/>
        <v>-0.74378519905281149</v>
      </c>
      <c r="AT702" s="31">
        <f t="shared" si="154"/>
        <v>1.5596999893768959</v>
      </c>
      <c r="AU702" s="31">
        <f t="shared" si="154"/>
        <v>-0.53461062299442352</v>
      </c>
      <c r="AW702">
        <f t="shared" si="137"/>
        <v>0.79487999999999981</v>
      </c>
      <c r="AX702">
        <f t="shared" si="143"/>
        <v>0.79487999999999981</v>
      </c>
      <c r="AY702" t="str">
        <f t="shared" si="144"/>
        <v/>
      </c>
      <c r="AZ702">
        <f t="shared" si="145"/>
        <v>0.79487999999999981</v>
      </c>
    </row>
    <row r="703" spans="1:52" s="42" customFormat="1" x14ac:dyDescent="0.3">
      <c r="A703">
        <v>24</v>
      </c>
      <c r="B703" t="s">
        <v>95</v>
      </c>
      <c r="C703" t="s">
        <v>89</v>
      </c>
      <c r="D703" t="s">
        <v>80</v>
      </c>
      <c r="E703"/>
      <c r="F703" s="22">
        <v>0</v>
      </c>
      <c r="G703" s="22">
        <f t="shared" si="138"/>
        <v>0</v>
      </c>
      <c r="H703" s="26">
        <f t="shared" si="139"/>
        <v>0</v>
      </c>
      <c r="I703">
        <f t="shared" si="140"/>
        <v>1</v>
      </c>
      <c r="J703">
        <f t="shared" si="133"/>
        <v>0</v>
      </c>
      <c r="K703">
        <f t="shared" si="141"/>
        <v>3</v>
      </c>
      <c r="L703">
        <f t="shared" si="142"/>
        <v>0</v>
      </c>
      <c r="M703" s="31">
        <f t="shared" si="152"/>
        <v>0</v>
      </c>
      <c r="N703" s="31">
        <f t="shared" si="152"/>
        <v>-0.40412679149364911</v>
      </c>
      <c r="O703" s="31">
        <f t="shared" si="152"/>
        <v>-0.39619382567977318</v>
      </c>
      <c r="P703" s="31">
        <f t="shared" si="152"/>
        <v>-0.33807111052559169</v>
      </c>
      <c r="Q703" s="31">
        <f t="shared" si="152"/>
        <v>-0.72789414358608329</v>
      </c>
      <c r="R703" s="31">
        <f t="shared" si="152"/>
        <v>0.45022273474897934</v>
      </c>
      <c r="S703" s="31">
        <f t="shared" si="152"/>
        <v>-0.37570874372485064</v>
      </c>
      <c r="T703" s="31">
        <f t="shared" si="152"/>
        <v>6.7343535317722428E-2</v>
      </c>
      <c r="U703" s="31">
        <f t="shared" si="152"/>
        <v>-0.3002209645024505</v>
      </c>
      <c r="V703" s="31">
        <f t="shared" si="152"/>
        <v>6.3191816227988671</v>
      </c>
      <c r="W703" s="31">
        <f t="shared" si="152"/>
        <v>0.35683955279022223</v>
      </c>
      <c r="X703"/>
      <c r="Y703" s="31">
        <f t="shared" si="153"/>
        <v>0</v>
      </c>
      <c r="Z703" s="31">
        <f t="shared" si="153"/>
        <v>-0.42377462806493515</v>
      </c>
      <c r="AA703" s="31">
        <f t="shared" si="153"/>
        <v>-0.42788183670406699</v>
      </c>
      <c r="AB703" s="31">
        <f t="shared" si="153"/>
        <v>-0.26747847740744163</v>
      </c>
      <c r="AC703" s="31">
        <f t="shared" si="153"/>
        <v>-0.639226419109586</v>
      </c>
      <c r="AD703" s="31">
        <f t="shared" si="153"/>
        <v>0.31175690641381609</v>
      </c>
      <c r="AE703" s="31">
        <f t="shared" si="153"/>
        <v>-0.4033344985842609</v>
      </c>
      <c r="AF703" s="31">
        <f t="shared" si="153"/>
        <v>-0.28641978382016797</v>
      </c>
      <c r="AG703" s="31">
        <f t="shared" si="153"/>
        <v>-0.4952105359615756</v>
      </c>
      <c r="AH703" s="31">
        <f t="shared" si="153"/>
        <v>2.017295810552695</v>
      </c>
      <c r="AI703" s="31">
        <f t="shared" si="153"/>
        <v>-0.13259675421976971</v>
      </c>
      <c r="AK703" s="31">
        <f t="shared" si="154"/>
        <v>0</v>
      </c>
      <c r="AL703" s="31">
        <f t="shared" si="154"/>
        <v>-0.79462058073234199</v>
      </c>
      <c r="AM703" s="31">
        <f t="shared" si="154"/>
        <v>-0.79312864791270676</v>
      </c>
      <c r="AN703" s="31">
        <f t="shared" si="154"/>
        <v>-0.26747847740744163</v>
      </c>
      <c r="AO703" s="31">
        <f t="shared" si="154"/>
        <v>-0.85823415263928526</v>
      </c>
      <c r="AP703" s="31">
        <f t="shared" si="154"/>
        <v>0.31175690641381609</v>
      </c>
      <c r="AQ703" s="31">
        <f t="shared" si="154"/>
        <v>-0.80444012565851308</v>
      </c>
      <c r="AR703" s="31">
        <f t="shared" si="154"/>
        <v>-0.61530421185344886</v>
      </c>
      <c r="AS703" s="31">
        <f t="shared" si="154"/>
        <v>-0.90415644464418787</v>
      </c>
      <c r="AT703" s="31">
        <f t="shared" si="154"/>
        <v>2.017295810552695</v>
      </c>
      <c r="AU703" s="31">
        <f t="shared" si="154"/>
        <v>-0.61049027579789561</v>
      </c>
      <c r="AW703">
        <f t="shared" si="137"/>
        <v>-5.1839999999999997E-2</v>
      </c>
      <c r="AX703" t="str">
        <f t="shared" si="143"/>
        <v/>
      </c>
      <c r="AY703">
        <f t="shared" si="144"/>
        <v>-5.1839999999999997E-2</v>
      </c>
      <c r="AZ703" t="str">
        <f t="shared" si="145"/>
        <v/>
      </c>
    </row>
    <row r="704" spans="1:52" s="42" customFormat="1" x14ac:dyDescent="0.3">
      <c r="A704">
        <v>24</v>
      </c>
      <c r="B704" t="s">
        <v>96</v>
      </c>
      <c r="C704" t="s">
        <v>89</v>
      </c>
      <c r="D704" t="s">
        <v>80</v>
      </c>
      <c r="E704"/>
      <c r="F704" s="22">
        <v>0</v>
      </c>
      <c r="G704" s="22">
        <f t="shared" si="138"/>
        <v>1</v>
      </c>
      <c r="H704" s="26">
        <f t="shared" si="139"/>
        <v>0</v>
      </c>
      <c r="I704">
        <f t="shared" si="140"/>
        <v>1</v>
      </c>
      <c r="J704">
        <f t="shared" si="133"/>
        <v>0</v>
      </c>
      <c r="K704">
        <f t="shared" si="141"/>
        <v>3</v>
      </c>
      <c r="L704">
        <f t="shared" si="142"/>
        <v>0</v>
      </c>
      <c r="M704" s="31">
        <f t="shared" si="152"/>
        <v>0</v>
      </c>
      <c r="N704" s="31">
        <f t="shared" si="152"/>
        <v>-0.17111575397350517</v>
      </c>
      <c r="O704" s="31">
        <f t="shared" si="152"/>
        <v>-0.16530566237156391</v>
      </c>
      <c r="P704" s="31">
        <f t="shared" si="152"/>
        <v>2.2797249398580733E-2</v>
      </c>
      <c r="Q704" s="31">
        <f t="shared" si="152"/>
        <v>-0.57062453204386854</v>
      </c>
      <c r="R704" s="31">
        <f t="shared" si="152"/>
        <v>-0.15509397054823659</v>
      </c>
      <c r="S704" s="31">
        <f t="shared" si="152"/>
        <v>-0.65635439705266851</v>
      </c>
      <c r="T704" s="31">
        <f t="shared" si="152"/>
        <v>2.213099711241163</v>
      </c>
      <c r="U704" s="31">
        <f t="shared" si="152"/>
        <v>1.9466351771972334</v>
      </c>
      <c r="V704" s="31">
        <f t="shared" si="152"/>
        <v>2.0992244159196249</v>
      </c>
      <c r="W704" s="31">
        <f t="shared" si="152"/>
        <v>0.27085949613113153</v>
      </c>
      <c r="X704"/>
      <c r="Y704" s="31">
        <f t="shared" si="153"/>
        <v>0</v>
      </c>
      <c r="Z704" s="31">
        <f t="shared" si="153"/>
        <v>-0.18907070064940742</v>
      </c>
      <c r="AA704" s="31">
        <f t="shared" si="153"/>
        <v>-0.19596744182933673</v>
      </c>
      <c r="AB704" s="31">
        <f t="shared" si="153"/>
        <v>9.0526519157919871E-2</v>
      </c>
      <c r="AC704" s="31">
        <f t="shared" si="153"/>
        <v>-0.3317291025088821</v>
      </c>
      <c r="AD704" s="31">
        <f t="shared" si="153"/>
        <v>-0.16603508867921746</v>
      </c>
      <c r="AE704" s="31">
        <f t="shared" si="153"/>
        <v>-0.49175459416342399</v>
      </c>
      <c r="AF704" s="31">
        <f t="shared" si="153"/>
        <v>-6.7459170920991782E-2</v>
      </c>
      <c r="AG704" s="31">
        <f t="shared" si="153"/>
        <v>0.2025269535443342</v>
      </c>
      <c r="AH704" s="31">
        <f t="shared" si="153"/>
        <v>1.4626804973554044</v>
      </c>
      <c r="AI704" s="31">
        <f t="shared" si="153"/>
        <v>0.28230721703470407</v>
      </c>
      <c r="AK704" s="31">
        <f t="shared" si="154"/>
        <v>0</v>
      </c>
      <c r="AL704" s="31">
        <f t="shared" si="154"/>
        <v>-0.6906278199673781</v>
      </c>
      <c r="AM704" s="31">
        <f t="shared" si="154"/>
        <v>-0.69148799348121059</v>
      </c>
      <c r="AN704" s="31">
        <f t="shared" si="154"/>
        <v>9.0526519157919871E-2</v>
      </c>
      <c r="AO704" s="31">
        <f t="shared" si="154"/>
        <v>-0.73071836914785215</v>
      </c>
      <c r="AP704" s="31">
        <f t="shared" si="154"/>
        <v>-0.16603508867921746</v>
      </c>
      <c r="AQ704" s="31">
        <f t="shared" si="154"/>
        <v>-0.75115248223496733</v>
      </c>
      <c r="AR704" s="31">
        <f t="shared" si="154"/>
        <v>-0.5196422423912922</v>
      </c>
      <c r="AS704" s="31">
        <f t="shared" si="154"/>
        <v>-0.73071158312287465</v>
      </c>
      <c r="AT704" s="31">
        <f t="shared" si="154"/>
        <v>1.4626804973554044</v>
      </c>
      <c r="AU704" s="31">
        <f t="shared" si="154"/>
        <v>-0.4738708936455861</v>
      </c>
      <c r="AW704">
        <f t="shared" si="137"/>
        <v>-0.1629849599999999</v>
      </c>
      <c r="AX704" t="str">
        <f t="shared" si="143"/>
        <v/>
      </c>
      <c r="AY704">
        <f t="shared" si="144"/>
        <v>-0.1629849599999999</v>
      </c>
      <c r="AZ704" t="str">
        <f t="shared" si="145"/>
        <v/>
      </c>
    </row>
    <row r="705" spans="1:52" s="42" customFormat="1" x14ac:dyDescent="0.3">
      <c r="A705"/>
      <c r="B705"/>
      <c r="C705"/>
      <c r="D705"/>
      <c r="E705"/>
      <c r="F705" s="22"/>
      <c r="G705" s="22"/>
      <c r="H705" s="26"/>
      <c r="I705"/>
      <c r="J705"/>
      <c r="K705"/>
      <c r="L705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W705"/>
      <c r="AX705"/>
      <c r="AY705"/>
      <c r="AZ705"/>
    </row>
    <row r="706" spans="1:52" s="42" customFormat="1" x14ac:dyDescent="0.3">
      <c r="A706"/>
      <c r="B706"/>
      <c r="C706"/>
      <c r="D706"/>
      <c r="E706"/>
      <c r="F706" s="22"/>
      <c r="G706" s="22"/>
      <c r="H706" s="26"/>
      <c r="I706"/>
      <c r="J706"/>
      <c r="K706"/>
      <c r="L706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W706"/>
      <c r="AX706"/>
      <c r="AY706"/>
      <c r="AZ706"/>
    </row>
    <row r="707" spans="1:52" s="42" customFormat="1" x14ac:dyDescent="0.3">
      <c r="A707"/>
      <c r="B707"/>
      <c r="C707"/>
      <c r="D707"/>
      <c r="E707"/>
      <c r="F707" s="22"/>
      <c r="G707" s="22"/>
      <c r="H707" s="26"/>
      <c r="I707"/>
      <c r="J707"/>
      <c r="K707"/>
      <c r="L707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W707"/>
      <c r="AX707"/>
      <c r="AY707"/>
      <c r="AZ707"/>
    </row>
    <row r="708" spans="1:52" s="42" customFormat="1" x14ac:dyDescent="0.3">
      <c r="A708"/>
      <c r="B708"/>
      <c r="C708"/>
      <c r="D708"/>
      <c r="E708"/>
      <c r="F708" s="22"/>
      <c r="G708" s="22"/>
      <c r="H708" s="26"/>
      <c r="I708"/>
      <c r="J708"/>
      <c r="K708"/>
      <c r="L708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W708"/>
      <c r="AX708"/>
      <c r="AY708"/>
      <c r="AZ708"/>
    </row>
    <row r="709" spans="1:52" s="42" customFormat="1" x14ac:dyDescent="0.3">
      <c r="A709"/>
      <c r="B709"/>
      <c r="C709"/>
      <c r="D709"/>
      <c r="E709"/>
      <c r="F709" s="22"/>
      <c r="G709" s="22"/>
      <c r="H709" s="26"/>
      <c r="I709"/>
      <c r="J709"/>
      <c r="K709"/>
      <c r="L709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W709"/>
      <c r="AX709"/>
      <c r="AY709"/>
      <c r="AZ709"/>
    </row>
    <row r="710" spans="1:52" s="42" customFormat="1" x14ac:dyDescent="0.3">
      <c r="A710"/>
      <c r="B710"/>
      <c r="C710"/>
      <c r="D710"/>
      <c r="E710"/>
      <c r="F710" s="22"/>
      <c r="G710" s="22"/>
      <c r="H710" s="26"/>
      <c r="I710"/>
      <c r="J710"/>
      <c r="K710"/>
      <c r="L710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W710"/>
      <c r="AX710"/>
      <c r="AY710"/>
      <c r="AZ710"/>
    </row>
    <row r="711" spans="1:52" s="42" customFormat="1" x14ac:dyDescent="0.3">
      <c r="A711"/>
      <c r="B711"/>
      <c r="C711"/>
      <c r="D711"/>
      <c r="E711"/>
      <c r="F711" s="22"/>
      <c r="G711" s="22"/>
      <c r="H711" s="26"/>
      <c r="I711"/>
      <c r="J711"/>
      <c r="K711"/>
      <c r="L71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W711"/>
      <c r="AX711"/>
      <c r="AY711"/>
      <c r="AZ711"/>
    </row>
    <row r="712" spans="1:52" s="42" customFormat="1" x14ac:dyDescent="0.3">
      <c r="A712"/>
      <c r="B712"/>
      <c r="C712"/>
      <c r="D712"/>
      <c r="E712"/>
      <c r="F712" s="22"/>
      <c r="G712" s="22"/>
      <c r="H712" s="26"/>
      <c r="I712"/>
      <c r="J712"/>
      <c r="K712"/>
      <c r="L712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W712"/>
      <c r="AX712"/>
      <c r="AY712"/>
      <c r="AZ712"/>
    </row>
    <row r="713" spans="1:52" s="42" customFormat="1" x14ac:dyDescent="0.3">
      <c r="A713"/>
      <c r="B713"/>
      <c r="C713"/>
      <c r="D713"/>
      <c r="E713"/>
      <c r="F713" s="22"/>
      <c r="G713" s="22"/>
      <c r="H713" s="26"/>
      <c r="I713"/>
      <c r="J713"/>
      <c r="K713"/>
      <c r="L713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W713"/>
      <c r="AX713"/>
      <c r="AY713"/>
      <c r="AZ713"/>
    </row>
    <row r="714" spans="1:52" s="42" customFormat="1" x14ac:dyDescent="0.3">
      <c r="A714"/>
      <c r="B714"/>
      <c r="C714"/>
      <c r="D714"/>
      <c r="E714"/>
      <c r="F714" s="22"/>
      <c r="G714" s="22"/>
      <c r="H714" s="26"/>
      <c r="I714"/>
      <c r="J714"/>
      <c r="K714"/>
      <c r="L714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W714"/>
      <c r="AX714"/>
      <c r="AY714"/>
      <c r="AZ714"/>
    </row>
    <row r="715" spans="1:52" s="42" customFormat="1" x14ac:dyDescent="0.3">
      <c r="A715"/>
      <c r="B715"/>
      <c r="C715"/>
      <c r="D715"/>
      <c r="E715"/>
      <c r="F715" s="22"/>
      <c r="G715" s="22"/>
      <c r="H715" s="26"/>
      <c r="I715"/>
      <c r="J715"/>
      <c r="K715"/>
      <c r="L715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W715"/>
      <c r="AX715"/>
      <c r="AY715"/>
      <c r="AZ715"/>
    </row>
    <row r="716" spans="1:52" s="42" customFormat="1" x14ac:dyDescent="0.3">
      <c r="A716"/>
      <c r="B716"/>
      <c r="C716"/>
      <c r="D716"/>
      <c r="E716"/>
      <c r="F716" s="22"/>
      <c r="G716" s="22"/>
      <c r="H716" s="26"/>
      <c r="I716"/>
      <c r="J716"/>
      <c r="K716"/>
      <c r="L716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W716"/>
      <c r="AX716"/>
      <c r="AY716"/>
      <c r="AZ716"/>
    </row>
    <row r="717" spans="1:52" s="42" customFormat="1" x14ac:dyDescent="0.3">
      <c r="A717"/>
      <c r="B717"/>
      <c r="C717"/>
      <c r="D717"/>
      <c r="E717"/>
      <c r="F717" s="22"/>
      <c r="G717" s="22"/>
      <c r="H717" s="26"/>
      <c r="I717"/>
      <c r="J717"/>
      <c r="K717"/>
      <c r="L717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W717"/>
      <c r="AX717"/>
      <c r="AY717"/>
      <c r="AZ717"/>
    </row>
    <row r="718" spans="1:52" s="42" customFormat="1" x14ac:dyDescent="0.3">
      <c r="A718"/>
      <c r="B718"/>
      <c r="C718"/>
      <c r="D718"/>
      <c r="E718"/>
      <c r="F718" s="22"/>
      <c r="G718" s="22"/>
      <c r="H718" s="26"/>
      <c r="I718"/>
      <c r="J718"/>
      <c r="K718"/>
      <c r="L718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W718"/>
      <c r="AX718"/>
      <c r="AY718"/>
      <c r="AZ718"/>
    </row>
    <row r="719" spans="1:52" s="42" customFormat="1" x14ac:dyDescent="0.3">
      <c r="A719"/>
      <c r="B719"/>
      <c r="C719"/>
      <c r="D719"/>
      <c r="E719"/>
      <c r="F719" s="22"/>
      <c r="G719" s="22"/>
      <c r="H719" s="26"/>
      <c r="I719"/>
      <c r="J719"/>
      <c r="K719"/>
      <c r="L719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W719"/>
      <c r="AX719"/>
      <c r="AY719"/>
      <c r="AZ719"/>
    </row>
    <row r="720" spans="1:52" s="42" customFormat="1" x14ac:dyDescent="0.3">
      <c r="A720"/>
      <c r="B720"/>
      <c r="C720"/>
      <c r="D720"/>
      <c r="E720"/>
      <c r="F720" s="22"/>
      <c r="G720" s="22"/>
      <c r="H720" s="26"/>
      <c r="I720"/>
      <c r="J720"/>
      <c r="K720"/>
      <c r="L720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W720"/>
      <c r="AX720"/>
      <c r="AY720"/>
      <c r="AZ720"/>
    </row>
    <row r="721" spans="1:52" s="42" customFormat="1" x14ac:dyDescent="0.3">
      <c r="A721"/>
      <c r="B721"/>
      <c r="C721"/>
      <c r="D721"/>
      <c r="E721"/>
      <c r="F721" s="22"/>
      <c r="G721" s="22"/>
      <c r="H721" s="26"/>
      <c r="I721"/>
      <c r="J721"/>
      <c r="K721"/>
      <c r="L72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W721"/>
      <c r="AX721"/>
      <c r="AY721"/>
      <c r="AZ721"/>
    </row>
    <row r="722" spans="1:52" s="42" customFormat="1" x14ac:dyDescent="0.3">
      <c r="A722"/>
      <c r="B722"/>
      <c r="C722"/>
      <c r="D722"/>
      <c r="E722"/>
      <c r="F722" s="22"/>
      <c r="G722" s="22"/>
      <c r="H722" s="26"/>
      <c r="I722"/>
      <c r="J722"/>
      <c r="K722"/>
      <c r="L722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W722"/>
      <c r="AX722"/>
      <c r="AY722"/>
      <c r="AZ722"/>
    </row>
    <row r="723" spans="1:52" s="42" customFormat="1" x14ac:dyDescent="0.3">
      <c r="A723"/>
      <c r="B723"/>
      <c r="C723"/>
      <c r="D723"/>
      <c r="E723"/>
      <c r="F723" s="22"/>
      <c r="G723" s="22"/>
      <c r="H723" s="26"/>
      <c r="I723"/>
      <c r="J723"/>
      <c r="K723"/>
      <c r="L723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W723"/>
      <c r="AX723"/>
      <c r="AY723"/>
      <c r="AZ723"/>
    </row>
    <row r="724" spans="1:52" s="42" customFormat="1" x14ac:dyDescent="0.3">
      <c r="A724"/>
      <c r="B724"/>
      <c r="C724"/>
      <c r="D724"/>
      <c r="E724"/>
      <c r="F724" s="22"/>
      <c r="G724" s="22"/>
      <c r="H724" s="26"/>
      <c r="I724"/>
      <c r="J724"/>
      <c r="K724"/>
      <c r="L724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W724"/>
      <c r="AX724"/>
      <c r="AY724"/>
      <c r="AZ724"/>
    </row>
    <row r="725" spans="1:52" s="42" customFormat="1" x14ac:dyDescent="0.3">
      <c r="A725"/>
      <c r="B725"/>
      <c r="C725"/>
      <c r="D725"/>
      <c r="E725"/>
      <c r="F725" s="22"/>
      <c r="G725" s="22"/>
      <c r="H725" s="26"/>
      <c r="I725"/>
      <c r="J725"/>
      <c r="K725"/>
      <c r="L725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W725"/>
      <c r="AX725"/>
      <c r="AY725"/>
      <c r="AZ725"/>
    </row>
    <row r="726" spans="1:52" s="42" customFormat="1" x14ac:dyDescent="0.3">
      <c r="A726"/>
      <c r="B726"/>
      <c r="C726"/>
      <c r="D726"/>
      <c r="E726"/>
      <c r="F726" s="22"/>
      <c r="G726" s="22"/>
      <c r="H726" s="26"/>
      <c r="I726"/>
      <c r="J726"/>
      <c r="K726"/>
      <c r="L726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W726"/>
      <c r="AX726"/>
      <c r="AY726"/>
      <c r="AZ726"/>
    </row>
    <row r="727" spans="1:52" s="42" customFormat="1" x14ac:dyDescent="0.3">
      <c r="A727"/>
      <c r="B727"/>
      <c r="C727"/>
      <c r="D727"/>
      <c r="E727"/>
      <c r="F727" s="22"/>
      <c r="G727" s="22"/>
      <c r="H727" s="26"/>
      <c r="I727"/>
      <c r="J727"/>
      <c r="K727"/>
      <c r="L727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W727"/>
      <c r="AX727"/>
      <c r="AY727"/>
      <c r="AZ727"/>
    </row>
    <row r="728" spans="1:52" s="42" customFormat="1" x14ac:dyDescent="0.3">
      <c r="A728"/>
      <c r="B728"/>
      <c r="C728"/>
      <c r="D728"/>
      <c r="E728"/>
      <c r="F728" s="22"/>
      <c r="G728" s="22"/>
      <c r="H728" s="26"/>
      <c r="I728"/>
      <c r="J728"/>
      <c r="K728"/>
      <c r="L728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W728"/>
      <c r="AX728"/>
      <c r="AY728"/>
      <c r="AZ728"/>
    </row>
    <row r="729" spans="1:52" s="42" customFormat="1" x14ac:dyDescent="0.3">
      <c r="A729"/>
      <c r="B729"/>
      <c r="C729"/>
      <c r="D729"/>
      <c r="E729"/>
      <c r="F729" s="22"/>
      <c r="G729" s="22"/>
      <c r="H729" s="26"/>
      <c r="I729"/>
      <c r="J729"/>
      <c r="K729"/>
      <c r="L729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W729"/>
      <c r="AX729"/>
      <c r="AY729"/>
      <c r="AZ729"/>
    </row>
    <row r="730" spans="1:52" s="42" customFormat="1" x14ac:dyDescent="0.3">
      <c r="A730"/>
      <c r="B730"/>
      <c r="C730"/>
      <c r="D730"/>
      <c r="E730"/>
      <c r="F730" s="22"/>
      <c r="G730" s="22"/>
      <c r="H730" s="26"/>
      <c r="I730"/>
      <c r="J730"/>
      <c r="K730"/>
      <c r="L730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W730"/>
      <c r="AX730"/>
      <c r="AY730"/>
      <c r="AZ730"/>
    </row>
    <row r="731" spans="1:52" s="42" customFormat="1" x14ac:dyDescent="0.3">
      <c r="A731"/>
      <c r="B731"/>
      <c r="C731"/>
      <c r="D731"/>
      <c r="E731"/>
      <c r="F731" s="22"/>
      <c r="G731" s="22"/>
      <c r="H731" s="26"/>
      <c r="I731"/>
      <c r="J731"/>
      <c r="K731"/>
      <c r="L7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W731"/>
      <c r="AX731"/>
      <c r="AY731"/>
      <c r="AZ731"/>
    </row>
    <row r="732" spans="1:52" s="42" customFormat="1" x14ac:dyDescent="0.3">
      <c r="A732"/>
      <c r="B732"/>
      <c r="C732"/>
      <c r="D732"/>
      <c r="E732"/>
      <c r="F732" s="22"/>
      <c r="G732" s="22"/>
      <c r="H732" s="26"/>
      <c r="I732"/>
      <c r="J732"/>
      <c r="K732"/>
      <c r="L732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W732"/>
      <c r="AX732"/>
      <c r="AY732"/>
      <c r="AZ732"/>
    </row>
    <row r="733" spans="1:52" s="42" customFormat="1" x14ac:dyDescent="0.3">
      <c r="A733"/>
      <c r="B733"/>
      <c r="C733"/>
      <c r="D733"/>
      <c r="E733"/>
      <c r="F733" s="22"/>
      <c r="G733" s="22"/>
      <c r="H733" s="26"/>
      <c r="I733"/>
      <c r="J733"/>
      <c r="K733"/>
      <c r="L733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W733"/>
      <c r="AX733"/>
      <c r="AY733"/>
      <c r="AZ733"/>
    </row>
    <row r="734" spans="1:52" s="42" customFormat="1" x14ac:dyDescent="0.3">
      <c r="A734"/>
      <c r="B734"/>
      <c r="C734"/>
      <c r="D734"/>
      <c r="E734"/>
      <c r="F734" s="22"/>
      <c r="G734" s="22"/>
      <c r="H734" s="26"/>
      <c r="I734"/>
      <c r="J734"/>
      <c r="K734"/>
      <c r="L734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W734"/>
      <c r="AX734"/>
      <c r="AY734"/>
      <c r="AZ734"/>
    </row>
    <row r="735" spans="1:52" s="42" customFormat="1" x14ac:dyDescent="0.3">
      <c r="A735"/>
      <c r="B735"/>
      <c r="C735"/>
      <c r="D735"/>
      <c r="E735"/>
      <c r="F735" s="22"/>
      <c r="G735" s="22"/>
      <c r="H735" s="26"/>
      <c r="I735"/>
      <c r="J735"/>
      <c r="K735"/>
      <c r="L735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W735"/>
      <c r="AX735"/>
      <c r="AY735"/>
      <c r="AZ735"/>
    </row>
    <row r="736" spans="1:52" s="42" customFormat="1" x14ac:dyDescent="0.3">
      <c r="A736"/>
      <c r="B736"/>
      <c r="C736"/>
      <c r="D736"/>
      <c r="E736"/>
      <c r="F736" s="22"/>
      <c r="G736" s="22"/>
      <c r="H736" s="26"/>
      <c r="I736"/>
      <c r="J736"/>
      <c r="K736"/>
      <c r="L736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W736"/>
      <c r="AX736"/>
      <c r="AY736"/>
      <c r="AZ736"/>
    </row>
    <row r="737" spans="1:52" s="42" customFormat="1" x14ac:dyDescent="0.3">
      <c r="A737"/>
      <c r="B737"/>
      <c r="C737"/>
      <c r="D737"/>
      <c r="E737"/>
      <c r="F737" s="22"/>
      <c r="G737" s="22"/>
      <c r="H737" s="26"/>
      <c r="I737"/>
      <c r="J737"/>
      <c r="K737"/>
      <c r="L737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W737"/>
      <c r="AX737"/>
      <c r="AY737"/>
      <c r="AZ737"/>
    </row>
    <row r="738" spans="1:52" s="42" customFormat="1" x14ac:dyDescent="0.3">
      <c r="A738"/>
      <c r="B738"/>
      <c r="C738"/>
      <c r="D738"/>
      <c r="E738"/>
      <c r="F738" s="22"/>
      <c r="G738" s="22"/>
      <c r="H738" s="26"/>
      <c r="I738"/>
      <c r="J738"/>
      <c r="K738"/>
      <c r="L738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W738"/>
      <c r="AX738"/>
      <c r="AY738"/>
      <c r="AZ738"/>
    </row>
    <row r="739" spans="1:52" s="42" customFormat="1" x14ac:dyDescent="0.3">
      <c r="A739"/>
      <c r="B739"/>
      <c r="C739"/>
      <c r="D739"/>
      <c r="E739"/>
      <c r="F739" s="22"/>
      <c r="G739" s="22"/>
      <c r="H739" s="26"/>
      <c r="I739"/>
      <c r="J739"/>
      <c r="K739"/>
      <c r="L739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W739"/>
      <c r="AX739"/>
      <c r="AY739"/>
      <c r="AZ739"/>
    </row>
    <row r="740" spans="1:52" s="42" customFormat="1" x14ac:dyDescent="0.3">
      <c r="A740"/>
      <c r="B740"/>
      <c r="C740"/>
      <c r="D740"/>
      <c r="E740"/>
      <c r="F740" s="22"/>
      <c r="G740" s="22"/>
      <c r="H740" s="26"/>
      <c r="I740"/>
      <c r="J740"/>
      <c r="K740"/>
      <c r="L740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W740"/>
      <c r="AX740"/>
      <c r="AY740"/>
      <c r="AZ740"/>
    </row>
    <row r="741" spans="1:52" s="42" customFormat="1" x14ac:dyDescent="0.3">
      <c r="A741"/>
      <c r="B741"/>
      <c r="C741"/>
      <c r="D741"/>
      <c r="E741"/>
      <c r="F741" s="22"/>
      <c r="G741" s="22"/>
      <c r="H741" s="26"/>
      <c r="I741"/>
      <c r="J741"/>
      <c r="K741"/>
      <c r="L74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W741"/>
      <c r="AX741"/>
      <c r="AY741"/>
      <c r="AZ741"/>
    </row>
    <row r="742" spans="1:52" s="42" customFormat="1" x14ac:dyDescent="0.3">
      <c r="A742"/>
      <c r="B742"/>
      <c r="C742"/>
      <c r="D742"/>
      <c r="E742"/>
      <c r="F742" s="22"/>
      <c r="G742" s="22"/>
      <c r="H742" s="26"/>
      <c r="I742"/>
      <c r="J742"/>
      <c r="K742"/>
      <c r="L742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W742"/>
      <c r="AX742"/>
      <c r="AY742"/>
      <c r="AZ742"/>
    </row>
    <row r="743" spans="1:52" s="42" customFormat="1" x14ac:dyDescent="0.3">
      <c r="A743"/>
      <c r="B743"/>
      <c r="C743"/>
      <c r="D743"/>
      <c r="E743"/>
      <c r="F743" s="22"/>
      <c r="G743" s="22"/>
      <c r="H743" s="26"/>
      <c r="I743"/>
      <c r="J743"/>
      <c r="K743"/>
      <c r="L743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W743"/>
      <c r="AX743"/>
      <c r="AY743"/>
      <c r="AZ743"/>
    </row>
    <row r="744" spans="1:52" s="42" customFormat="1" x14ac:dyDescent="0.3">
      <c r="A744"/>
      <c r="B744"/>
      <c r="C744"/>
      <c r="D744"/>
      <c r="E744"/>
      <c r="F744" s="22"/>
      <c r="G744" s="22"/>
      <c r="H744" s="26"/>
      <c r="I744"/>
      <c r="J744"/>
      <c r="K744"/>
      <c r="L744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W744"/>
      <c r="AX744"/>
      <c r="AY744"/>
      <c r="AZ744"/>
    </row>
    <row r="745" spans="1:52" s="42" customFormat="1" x14ac:dyDescent="0.3">
      <c r="A745"/>
      <c r="B745"/>
      <c r="C745"/>
      <c r="D745"/>
      <c r="E745"/>
      <c r="F745" s="22"/>
      <c r="G745" s="22"/>
      <c r="H745" s="26"/>
      <c r="I745"/>
      <c r="J745"/>
      <c r="K745"/>
      <c r="L745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W745"/>
      <c r="AX745"/>
      <c r="AY745"/>
      <c r="AZ745"/>
    </row>
    <row r="746" spans="1:52" s="42" customFormat="1" x14ac:dyDescent="0.3">
      <c r="A746"/>
      <c r="B746"/>
      <c r="C746"/>
      <c r="D746"/>
      <c r="E746"/>
      <c r="F746" s="22"/>
      <c r="G746" s="22"/>
      <c r="H746" s="26"/>
      <c r="I746"/>
      <c r="J746"/>
      <c r="K746"/>
      <c r="L746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W746"/>
      <c r="AX746"/>
      <c r="AY746"/>
      <c r="AZ746"/>
    </row>
    <row r="747" spans="1:52" s="42" customFormat="1" x14ac:dyDescent="0.3">
      <c r="A747"/>
      <c r="B747"/>
      <c r="C747"/>
      <c r="D747"/>
      <c r="E747"/>
      <c r="F747" s="22"/>
      <c r="G747" s="22"/>
      <c r="H747" s="26"/>
      <c r="I747"/>
      <c r="J747"/>
      <c r="K747"/>
      <c r="L747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W747"/>
      <c r="AX747"/>
      <c r="AY747"/>
      <c r="AZ747"/>
    </row>
    <row r="748" spans="1:52" s="42" customFormat="1" x14ac:dyDescent="0.3">
      <c r="A748"/>
      <c r="B748"/>
      <c r="C748"/>
      <c r="D748"/>
      <c r="E748"/>
      <c r="F748" s="22"/>
      <c r="G748" s="22"/>
      <c r="H748" s="26"/>
      <c r="I748"/>
      <c r="J748"/>
      <c r="K748"/>
      <c r="L748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W748"/>
      <c r="AX748"/>
      <c r="AY748"/>
      <c r="AZ748"/>
    </row>
    <row r="749" spans="1:52" s="42" customFormat="1" x14ac:dyDescent="0.3">
      <c r="A749"/>
      <c r="B749"/>
      <c r="C749"/>
      <c r="D749"/>
      <c r="E749"/>
      <c r="F749" s="22"/>
      <c r="G749" s="22"/>
      <c r="H749" s="26"/>
      <c r="I749"/>
      <c r="J749"/>
      <c r="K749"/>
      <c r="L749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W749"/>
      <c r="AX749"/>
      <c r="AY749"/>
      <c r="AZ749"/>
    </row>
    <row r="750" spans="1:52" s="42" customFormat="1" x14ac:dyDescent="0.3">
      <c r="A750"/>
      <c r="B750"/>
      <c r="C750"/>
      <c r="D750"/>
      <c r="E750"/>
      <c r="F750" s="22"/>
      <c r="G750" s="22"/>
      <c r="H750" s="26"/>
      <c r="I750"/>
      <c r="J750"/>
      <c r="K750"/>
      <c r="L750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W750"/>
      <c r="AX750"/>
      <c r="AY750"/>
      <c r="AZ750"/>
    </row>
    <row r="751" spans="1:52" s="42" customFormat="1" x14ac:dyDescent="0.3">
      <c r="A751"/>
      <c r="B751"/>
      <c r="C751"/>
      <c r="D751"/>
      <c r="E751"/>
      <c r="F751" s="22"/>
      <c r="G751" s="22"/>
      <c r="H751" s="26"/>
      <c r="I751"/>
      <c r="J751"/>
      <c r="K751"/>
      <c r="L75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W751"/>
      <c r="AX751"/>
      <c r="AY751"/>
      <c r="AZ751"/>
    </row>
    <row r="752" spans="1:52" s="42" customFormat="1" x14ac:dyDescent="0.3">
      <c r="A752"/>
      <c r="B752"/>
      <c r="C752"/>
      <c r="D752"/>
      <c r="E752"/>
      <c r="F752" s="22"/>
      <c r="G752" s="22"/>
      <c r="H752" s="26"/>
      <c r="I752"/>
      <c r="J752"/>
      <c r="K752"/>
      <c r="L752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W752"/>
      <c r="AX752"/>
      <c r="AY752"/>
      <c r="AZ752"/>
    </row>
    <row r="753" spans="1:52" s="42" customFormat="1" x14ac:dyDescent="0.3">
      <c r="A753"/>
      <c r="B753"/>
      <c r="C753"/>
      <c r="D753"/>
      <c r="E753"/>
      <c r="F753" s="22"/>
      <c r="G753" s="22"/>
      <c r="H753" s="26"/>
      <c r="I753"/>
      <c r="J753"/>
      <c r="K753"/>
      <c r="L753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W753"/>
      <c r="AX753"/>
      <c r="AY753"/>
      <c r="AZ753"/>
    </row>
    <row r="754" spans="1:52" s="42" customFormat="1" x14ac:dyDescent="0.3">
      <c r="A754"/>
      <c r="B754"/>
      <c r="C754"/>
      <c r="D754"/>
      <c r="E754"/>
      <c r="F754" s="22"/>
      <c r="G754" s="22"/>
      <c r="H754" s="26"/>
      <c r="I754"/>
      <c r="J754"/>
      <c r="K754"/>
      <c r="L754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W754"/>
      <c r="AX754"/>
      <c r="AY754"/>
      <c r="AZ754"/>
    </row>
    <row r="755" spans="1:52" s="42" customFormat="1" x14ac:dyDescent="0.3">
      <c r="A755"/>
      <c r="B755"/>
      <c r="C755"/>
      <c r="D755"/>
      <c r="E755"/>
      <c r="F755" s="22"/>
      <c r="G755" s="22"/>
      <c r="H755" s="26"/>
      <c r="I755"/>
      <c r="J755"/>
      <c r="K755"/>
      <c r="L755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W755"/>
      <c r="AX755"/>
      <c r="AY755"/>
      <c r="AZ755"/>
    </row>
    <row r="756" spans="1:52" s="42" customFormat="1" x14ac:dyDescent="0.3">
      <c r="A756"/>
      <c r="B756"/>
      <c r="C756"/>
      <c r="D756"/>
      <c r="E756"/>
      <c r="F756" s="22"/>
      <c r="G756" s="22"/>
      <c r="H756" s="26"/>
      <c r="I756"/>
      <c r="J756"/>
      <c r="K756"/>
      <c r="L756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W756"/>
      <c r="AX756"/>
      <c r="AY756"/>
      <c r="AZ756"/>
    </row>
    <row r="757" spans="1:52" s="42" customFormat="1" x14ac:dyDescent="0.3">
      <c r="A757"/>
      <c r="B757"/>
      <c r="C757"/>
      <c r="D757"/>
      <c r="E757"/>
      <c r="F757" s="22"/>
      <c r="G757" s="22"/>
      <c r="H757" s="26"/>
      <c r="I757"/>
      <c r="J757"/>
      <c r="K757"/>
      <c r="L757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W757"/>
      <c r="AX757"/>
      <c r="AY757"/>
      <c r="AZ757"/>
    </row>
    <row r="758" spans="1:52" s="42" customFormat="1" x14ac:dyDescent="0.3">
      <c r="A758"/>
      <c r="B758"/>
      <c r="C758"/>
      <c r="D758"/>
      <c r="E758"/>
      <c r="F758" s="22"/>
      <c r="G758" s="22"/>
      <c r="H758" s="26"/>
      <c r="I758"/>
      <c r="J758"/>
      <c r="K758"/>
      <c r="L758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W758"/>
      <c r="AX758"/>
      <c r="AY758"/>
      <c r="AZ758"/>
    </row>
    <row r="759" spans="1:52" s="42" customFormat="1" x14ac:dyDescent="0.3">
      <c r="A759"/>
      <c r="B759"/>
      <c r="C759"/>
      <c r="D759"/>
      <c r="E759"/>
      <c r="F759" s="22"/>
      <c r="G759" s="22"/>
      <c r="H759" s="26"/>
      <c r="I759"/>
      <c r="J759"/>
      <c r="K759"/>
      <c r="L759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W759"/>
      <c r="AX759"/>
      <c r="AY759"/>
      <c r="AZ759"/>
    </row>
    <row r="760" spans="1:52" s="42" customFormat="1" x14ac:dyDescent="0.3">
      <c r="A760"/>
      <c r="B760"/>
      <c r="C760"/>
      <c r="D760"/>
      <c r="E760"/>
      <c r="F760" s="22"/>
      <c r="G760" s="22"/>
      <c r="H760" s="26"/>
      <c r="I760"/>
      <c r="J760"/>
      <c r="K760"/>
      <c r="L760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W760"/>
      <c r="AX760"/>
      <c r="AY760"/>
      <c r="AZ760"/>
    </row>
    <row r="761" spans="1:52" s="42" customFormat="1" x14ac:dyDescent="0.3">
      <c r="A761"/>
      <c r="B761"/>
      <c r="C761"/>
      <c r="D761"/>
      <c r="E761"/>
      <c r="F761" s="22"/>
      <c r="G761" s="22"/>
      <c r="H761" s="26"/>
      <c r="I761"/>
      <c r="J761"/>
      <c r="K761"/>
      <c r="L76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W761"/>
      <c r="AX761"/>
      <c r="AY761"/>
      <c r="AZ761"/>
    </row>
    <row r="762" spans="1:52" s="42" customFormat="1" x14ac:dyDescent="0.3">
      <c r="A762"/>
      <c r="B762"/>
      <c r="C762"/>
      <c r="D762"/>
      <c r="E762"/>
      <c r="F762" s="22"/>
      <c r="G762" s="22"/>
      <c r="H762" s="26"/>
      <c r="I762"/>
      <c r="J762"/>
      <c r="K762"/>
      <c r="L762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W762"/>
      <c r="AX762"/>
      <c r="AY762"/>
      <c r="AZ762"/>
    </row>
    <row r="763" spans="1:52" s="42" customFormat="1" x14ac:dyDescent="0.3">
      <c r="A763"/>
      <c r="B763"/>
      <c r="C763"/>
      <c r="D763"/>
      <c r="E763"/>
      <c r="F763" s="22"/>
      <c r="G763" s="22"/>
      <c r="H763" s="26"/>
      <c r="I763"/>
      <c r="J763"/>
      <c r="K763"/>
      <c r="L763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W763"/>
      <c r="AX763"/>
      <c r="AY763"/>
      <c r="AZ763"/>
    </row>
    <row r="764" spans="1:52" s="42" customFormat="1" x14ac:dyDescent="0.3">
      <c r="A764"/>
      <c r="B764"/>
      <c r="C764"/>
      <c r="D764"/>
      <c r="E764"/>
      <c r="F764" s="22"/>
      <c r="G764" s="22"/>
      <c r="H764" s="26"/>
      <c r="I764"/>
      <c r="J764"/>
      <c r="K764"/>
      <c r="L764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W764"/>
      <c r="AX764"/>
      <c r="AY764"/>
      <c r="AZ764"/>
    </row>
    <row r="765" spans="1:52" s="42" customFormat="1" x14ac:dyDescent="0.3">
      <c r="A765"/>
      <c r="B765"/>
      <c r="C765"/>
      <c r="D765"/>
      <c r="E765"/>
      <c r="F765" s="22"/>
      <c r="G765" s="22"/>
      <c r="H765" s="26"/>
      <c r="I765"/>
      <c r="J765"/>
      <c r="K765"/>
      <c r="L765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W765"/>
      <c r="AX765"/>
      <c r="AY765"/>
      <c r="AZ765"/>
    </row>
    <row r="766" spans="1:52" s="42" customFormat="1" x14ac:dyDescent="0.3">
      <c r="A766"/>
      <c r="B766"/>
      <c r="C766"/>
      <c r="D766"/>
      <c r="E766"/>
      <c r="F766" s="22"/>
      <c r="G766" s="22"/>
      <c r="H766" s="26"/>
      <c r="I766"/>
      <c r="J766"/>
      <c r="K766"/>
      <c r="L766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W766"/>
      <c r="AX766"/>
      <c r="AY766"/>
      <c r="AZ766"/>
    </row>
    <row r="767" spans="1:52" s="42" customFormat="1" x14ac:dyDescent="0.3">
      <c r="A767"/>
      <c r="B767"/>
      <c r="C767"/>
      <c r="D767"/>
      <c r="E767"/>
      <c r="F767" s="22"/>
      <c r="G767" s="22"/>
      <c r="H767" s="26"/>
      <c r="I767"/>
      <c r="J767"/>
      <c r="K767"/>
      <c r="L767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W767"/>
      <c r="AX767"/>
      <c r="AY767"/>
      <c r="AZ767"/>
    </row>
    <row r="768" spans="1:52" s="42" customFormat="1" x14ac:dyDescent="0.3">
      <c r="A768"/>
      <c r="B768"/>
      <c r="C768"/>
      <c r="D768"/>
      <c r="E768"/>
      <c r="F768" s="22"/>
      <c r="G768" s="22"/>
      <c r="H768" s="26"/>
      <c r="I768"/>
      <c r="J768"/>
      <c r="K768"/>
      <c r="L768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W768"/>
      <c r="AX768"/>
      <c r="AY768"/>
      <c r="AZ768"/>
    </row>
    <row r="769" spans="1:52" s="42" customFormat="1" x14ac:dyDescent="0.3">
      <c r="A769"/>
      <c r="B769"/>
      <c r="C769"/>
      <c r="D769"/>
      <c r="E769"/>
      <c r="F769" s="22"/>
      <c r="G769" s="22"/>
      <c r="H769" s="26"/>
      <c r="I769"/>
      <c r="J769"/>
      <c r="K769"/>
      <c r="L769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W769"/>
      <c r="AX769"/>
      <c r="AY769"/>
      <c r="AZ769"/>
    </row>
    <row r="770" spans="1:52" s="42" customFormat="1" x14ac:dyDescent="0.3">
      <c r="A770"/>
      <c r="B770"/>
      <c r="C770"/>
      <c r="D770"/>
      <c r="E770"/>
      <c r="F770" s="22"/>
      <c r="G770" s="22"/>
      <c r="H770" s="26"/>
      <c r="I770"/>
      <c r="J770"/>
      <c r="K770"/>
      <c r="L770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W770"/>
      <c r="AX770"/>
      <c r="AY770"/>
      <c r="AZ770"/>
    </row>
    <row r="771" spans="1:52" s="42" customFormat="1" x14ac:dyDescent="0.3">
      <c r="A771"/>
      <c r="B771"/>
      <c r="C771"/>
      <c r="D771"/>
      <c r="E771"/>
      <c r="F771" s="22"/>
      <c r="G771" s="22"/>
      <c r="H771" s="26"/>
      <c r="I771"/>
      <c r="J771"/>
      <c r="K771"/>
      <c r="L77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W771"/>
      <c r="AX771"/>
      <c r="AY771"/>
      <c r="AZ771"/>
    </row>
    <row r="772" spans="1:52" s="42" customFormat="1" x14ac:dyDescent="0.3">
      <c r="A772"/>
      <c r="B772"/>
      <c r="C772"/>
      <c r="D772"/>
      <c r="E772"/>
      <c r="F772" s="22"/>
      <c r="G772" s="22"/>
      <c r="H772" s="26"/>
      <c r="I772"/>
      <c r="J772"/>
      <c r="K772"/>
      <c r="L772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W772"/>
      <c r="AX772"/>
      <c r="AY772"/>
      <c r="AZ772"/>
    </row>
    <row r="773" spans="1:52" s="42" customFormat="1" x14ac:dyDescent="0.3">
      <c r="A773"/>
      <c r="B773"/>
      <c r="C773"/>
      <c r="D773"/>
      <c r="E773"/>
      <c r="F773" s="22"/>
      <c r="G773" s="22"/>
      <c r="H773" s="26"/>
      <c r="I773"/>
      <c r="J773"/>
      <c r="K773"/>
      <c r="L773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W773"/>
      <c r="AX773"/>
      <c r="AY773"/>
      <c r="AZ773"/>
    </row>
    <row r="774" spans="1:52" s="42" customFormat="1" x14ac:dyDescent="0.3">
      <c r="A774"/>
      <c r="B774"/>
      <c r="C774"/>
      <c r="D774"/>
      <c r="E774"/>
      <c r="F774" s="22"/>
      <c r="G774" s="22"/>
      <c r="H774" s="26"/>
      <c r="I774"/>
      <c r="J774"/>
      <c r="K774"/>
      <c r="L774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W774"/>
      <c r="AX774"/>
      <c r="AY774"/>
      <c r="AZ774"/>
    </row>
    <row r="775" spans="1:52" s="42" customFormat="1" x14ac:dyDescent="0.3">
      <c r="A775"/>
      <c r="B775"/>
      <c r="C775"/>
      <c r="D775"/>
      <c r="E775"/>
      <c r="F775" s="22"/>
      <c r="G775" s="22"/>
      <c r="H775" s="26"/>
      <c r="I775"/>
      <c r="J775"/>
      <c r="K775"/>
      <c r="L775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W775"/>
      <c r="AX775"/>
      <c r="AY775"/>
      <c r="AZ775"/>
    </row>
    <row r="776" spans="1:52" s="42" customFormat="1" x14ac:dyDescent="0.3">
      <c r="A776"/>
      <c r="B776"/>
      <c r="C776"/>
      <c r="D776"/>
      <c r="E776"/>
      <c r="F776" s="22"/>
      <c r="G776" s="22"/>
      <c r="H776" s="26"/>
      <c r="I776"/>
      <c r="J776"/>
      <c r="K776"/>
      <c r="L776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W776"/>
      <c r="AX776"/>
      <c r="AY776"/>
      <c r="AZ776"/>
    </row>
    <row r="777" spans="1:52" s="42" customFormat="1" x14ac:dyDescent="0.3">
      <c r="A777"/>
      <c r="B777"/>
      <c r="C777"/>
      <c r="D777"/>
      <c r="E777"/>
      <c r="F777" s="22"/>
      <c r="G777" s="22"/>
      <c r="H777" s="26"/>
      <c r="I777"/>
      <c r="J777"/>
      <c r="K777"/>
      <c r="L777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W777"/>
      <c r="AX777"/>
      <c r="AY777"/>
      <c r="AZ777"/>
    </row>
    <row r="778" spans="1:52" s="42" customFormat="1" x14ac:dyDescent="0.3">
      <c r="A778"/>
      <c r="B778"/>
      <c r="C778"/>
      <c r="D778"/>
      <c r="E778"/>
      <c r="F778" s="22"/>
      <c r="G778" s="22"/>
      <c r="H778" s="26"/>
      <c r="I778"/>
      <c r="J778"/>
      <c r="K778"/>
      <c r="L778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W778"/>
      <c r="AX778"/>
      <c r="AY778"/>
      <c r="AZ778"/>
    </row>
    <row r="779" spans="1:52" s="42" customFormat="1" x14ac:dyDescent="0.3">
      <c r="A779"/>
      <c r="B779"/>
      <c r="C779"/>
      <c r="D779"/>
      <c r="E779"/>
      <c r="F779" s="22"/>
      <c r="G779" s="22"/>
      <c r="H779" s="26"/>
      <c r="I779"/>
      <c r="J779"/>
      <c r="K779"/>
      <c r="L779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W779"/>
      <c r="AX779"/>
      <c r="AY779"/>
      <c r="AZ779"/>
    </row>
    <row r="780" spans="1:52" s="42" customFormat="1" x14ac:dyDescent="0.3">
      <c r="A780"/>
      <c r="B780"/>
      <c r="C780"/>
      <c r="D780"/>
      <c r="E780"/>
      <c r="F780" s="22"/>
      <c r="G780" s="22"/>
      <c r="H780" s="26"/>
      <c r="I780"/>
      <c r="J780"/>
      <c r="K780"/>
      <c r="L780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W780"/>
      <c r="AX780"/>
      <c r="AY780"/>
      <c r="AZ780"/>
    </row>
    <row r="781" spans="1:52" s="42" customFormat="1" x14ac:dyDescent="0.3">
      <c r="A781"/>
      <c r="B781"/>
      <c r="C781"/>
      <c r="D781"/>
      <c r="E781"/>
      <c r="F781" s="22"/>
      <c r="G781" s="22"/>
      <c r="H781" s="26"/>
      <c r="I781"/>
      <c r="J781"/>
      <c r="K781"/>
      <c r="L78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W781"/>
      <c r="AX781"/>
      <c r="AY781"/>
      <c r="AZ781"/>
    </row>
    <row r="782" spans="1:52" s="42" customFormat="1" x14ac:dyDescent="0.3">
      <c r="A782"/>
      <c r="B782"/>
      <c r="C782"/>
      <c r="D782"/>
      <c r="E782"/>
      <c r="F782" s="22"/>
      <c r="G782" s="22"/>
      <c r="H782" s="26"/>
      <c r="I782"/>
      <c r="J782"/>
      <c r="K782"/>
      <c r="L782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W782"/>
      <c r="AX782"/>
      <c r="AY782"/>
      <c r="AZ782"/>
    </row>
    <row r="783" spans="1:52" s="42" customFormat="1" x14ac:dyDescent="0.3">
      <c r="A783"/>
      <c r="B783"/>
      <c r="C783"/>
      <c r="D783"/>
      <c r="E783"/>
      <c r="F783" s="22"/>
      <c r="G783" s="22"/>
      <c r="H783" s="26"/>
      <c r="I783"/>
      <c r="J783"/>
      <c r="K783"/>
      <c r="L783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W783"/>
      <c r="AX783"/>
      <c r="AY783"/>
      <c r="AZ783"/>
    </row>
    <row r="784" spans="1:52" s="42" customFormat="1" x14ac:dyDescent="0.3">
      <c r="A784"/>
      <c r="B784"/>
      <c r="C784"/>
      <c r="D784"/>
      <c r="E784"/>
      <c r="F784" s="22"/>
      <c r="G784" s="22"/>
      <c r="H784" s="26"/>
      <c r="I784"/>
      <c r="J784"/>
      <c r="K784"/>
      <c r="L784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W784"/>
      <c r="AX784"/>
      <c r="AY784"/>
      <c r="AZ784"/>
    </row>
    <row r="785" spans="1:52" s="42" customFormat="1" x14ac:dyDescent="0.3">
      <c r="A785"/>
      <c r="B785"/>
      <c r="C785"/>
      <c r="D785"/>
      <c r="E785"/>
      <c r="F785" s="22"/>
      <c r="G785" s="22"/>
      <c r="H785" s="26"/>
      <c r="I785"/>
      <c r="J785"/>
      <c r="K785"/>
      <c r="L785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W785"/>
      <c r="AX785"/>
      <c r="AY785"/>
      <c r="AZ785"/>
    </row>
    <row r="786" spans="1:52" s="42" customFormat="1" x14ac:dyDescent="0.3">
      <c r="A786"/>
      <c r="B786"/>
      <c r="C786"/>
      <c r="D786"/>
      <c r="E786"/>
      <c r="F786" s="22"/>
      <c r="G786" s="22"/>
      <c r="H786" s="26"/>
      <c r="I786"/>
      <c r="J786"/>
      <c r="K786"/>
      <c r="L786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W786"/>
      <c r="AX786"/>
      <c r="AY786"/>
      <c r="AZ786"/>
    </row>
    <row r="787" spans="1:52" s="42" customFormat="1" x14ac:dyDescent="0.3">
      <c r="A787"/>
      <c r="B787"/>
      <c r="C787"/>
      <c r="D787"/>
      <c r="E787"/>
      <c r="F787" s="22"/>
      <c r="G787" s="22"/>
      <c r="H787" s="26"/>
      <c r="I787"/>
      <c r="J787"/>
      <c r="K787"/>
      <c r="L787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W787"/>
      <c r="AX787"/>
      <c r="AY787"/>
      <c r="AZ787"/>
    </row>
    <row r="788" spans="1:52" s="42" customFormat="1" x14ac:dyDescent="0.3">
      <c r="A788"/>
      <c r="B788"/>
      <c r="C788"/>
      <c r="D788"/>
      <c r="E788"/>
      <c r="F788" s="22"/>
      <c r="G788" s="22"/>
      <c r="H788" s="26"/>
      <c r="I788"/>
      <c r="J788"/>
      <c r="K788"/>
      <c r="L788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W788"/>
      <c r="AX788"/>
      <c r="AY788"/>
      <c r="AZ788"/>
    </row>
    <row r="789" spans="1:52" s="42" customFormat="1" x14ac:dyDescent="0.3">
      <c r="A789"/>
      <c r="B789"/>
      <c r="C789"/>
      <c r="D789"/>
      <c r="E789"/>
      <c r="F789" s="22"/>
      <c r="G789" s="22"/>
      <c r="H789" s="26"/>
      <c r="I789"/>
      <c r="J789"/>
      <c r="K789"/>
      <c r="L789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W789"/>
      <c r="AX789"/>
      <c r="AY789"/>
      <c r="AZ789"/>
    </row>
    <row r="790" spans="1:52" s="42" customFormat="1" x14ac:dyDescent="0.3">
      <c r="A790"/>
      <c r="B790"/>
      <c r="C790"/>
      <c r="D790"/>
      <c r="E790"/>
      <c r="F790" s="22"/>
      <c r="G790" s="22"/>
      <c r="H790" s="26"/>
      <c r="I790"/>
      <c r="J790"/>
      <c r="K790"/>
      <c r="L790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W790"/>
      <c r="AX790"/>
      <c r="AY790"/>
      <c r="AZ790"/>
    </row>
    <row r="791" spans="1:52" s="42" customFormat="1" x14ac:dyDescent="0.3">
      <c r="A791"/>
      <c r="B791"/>
      <c r="C791"/>
      <c r="D791"/>
      <c r="E791"/>
      <c r="F791" s="22"/>
      <c r="G791" s="22"/>
      <c r="H791" s="26"/>
      <c r="I791"/>
      <c r="J791"/>
      <c r="K791"/>
      <c r="L79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W791"/>
      <c r="AX791"/>
      <c r="AY791"/>
      <c r="AZ791"/>
    </row>
    <row r="792" spans="1:52" s="42" customFormat="1" x14ac:dyDescent="0.3">
      <c r="A792"/>
      <c r="B792"/>
      <c r="C792"/>
      <c r="D792"/>
      <c r="E792"/>
      <c r="F792" s="22"/>
      <c r="G792" s="22"/>
      <c r="H792" s="26"/>
      <c r="I792"/>
      <c r="J792"/>
      <c r="K792"/>
      <c r="L792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W792"/>
      <c r="AX792"/>
      <c r="AY792"/>
      <c r="AZ792"/>
    </row>
    <row r="793" spans="1:52" s="42" customFormat="1" x14ac:dyDescent="0.3">
      <c r="A793"/>
      <c r="B793"/>
      <c r="C793"/>
      <c r="D793"/>
      <c r="E793"/>
      <c r="F793" s="22"/>
      <c r="G793" s="22"/>
      <c r="H793" s="26"/>
      <c r="I793"/>
      <c r="J793"/>
      <c r="K793"/>
      <c r="L793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W793"/>
      <c r="AX793"/>
      <c r="AY793"/>
      <c r="AZ793"/>
    </row>
    <row r="794" spans="1:52" s="42" customFormat="1" x14ac:dyDescent="0.3">
      <c r="A794"/>
      <c r="B794"/>
      <c r="C794"/>
      <c r="D794"/>
      <c r="E794"/>
      <c r="F794" s="22"/>
      <c r="G794" s="22"/>
      <c r="H794" s="26"/>
      <c r="I794"/>
      <c r="J794"/>
      <c r="K794"/>
      <c r="L794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W794"/>
      <c r="AX794"/>
      <c r="AY794"/>
      <c r="AZ794"/>
    </row>
    <row r="795" spans="1:52" s="42" customFormat="1" x14ac:dyDescent="0.3">
      <c r="A795"/>
      <c r="B795"/>
      <c r="C795"/>
      <c r="D795"/>
      <c r="E795"/>
      <c r="F795" s="22"/>
      <c r="G795" s="22"/>
      <c r="H795" s="26"/>
      <c r="I795"/>
      <c r="J795"/>
      <c r="K795"/>
      <c r="L795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W795"/>
      <c r="AX795"/>
      <c r="AY795"/>
      <c r="AZ795"/>
    </row>
    <row r="796" spans="1:52" s="42" customFormat="1" x14ac:dyDescent="0.3">
      <c r="A796"/>
      <c r="B796"/>
      <c r="C796"/>
      <c r="D796"/>
      <c r="E796"/>
      <c r="F796" s="22"/>
      <c r="G796" s="22"/>
      <c r="H796" s="26"/>
      <c r="I796"/>
      <c r="J796"/>
      <c r="K796"/>
      <c r="L796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W796"/>
      <c r="AX796"/>
      <c r="AY796"/>
      <c r="AZ796"/>
    </row>
    <row r="797" spans="1:52" s="42" customFormat="1" x14ac:dyDescent="0.3">
      <c r="A797"/>
      <c r="B797"/>
      <c r="C797"/>
      <c r="D797"/>
      <c r="E797"/>
      <c r="F797" s="22"/>
      <c r="G797" s="22"/>
      <c r="H797" s="26"/>
      <c r="I797"/>
      <c r="J797"/>
      <c r="K797"/>
      <c r="L797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W797"/>
      <c r="AX797"/>
      <c r="AY797"/>
      <c r="AZ797"/>
    </row>
    <row r="798" spans="1:52" s="42" customFormat="1" x14ac:dyDescent="0.3">
      <c r="A798"/>
      <c r="B798"/>
      <c r="C798"/>
      <c r="D798"/>
      <c r="E798"/>
      <c r="F798" s="22"/>
      <c r="G798" s="22"/>
      <c r="H798" s="26"/>
      <c r="I798"/>
      <c r="J798"/>
      <c r="K798"/>
      <c r="L798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W798"/>
      <c r="AX798"/>
      <c r="AY798"/>
      <c r="AZ798"/>
    </row>
    <row r="799" spans="1:52" s="42" customFormat="1" x14ac:dyDescent="0.3">
      <c r="A799"/>
      <c r="B799"/>
      <c r="C799"/>
      <c r="D799"/>
      <c r="E799"/>
      <c r="F799" s="22"/>
      <c r="G799" s="22"/>
      <c r="H799" s="26"/>
      <c r="I799"/>
      <c r="J799"/>
      <c r="K799"/>
      <c r="L799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W799"/>
      <c r="AX799"/>
      <c r="AY799"/>
      <c r="AZ799"/>
    </row>
    <row r="800" spans="1:52" s="42" customFormat="1" x14ac:dyDescent="0.3">
      <c r="A800"/>
      <c r="B800"/>
      <c r="C800"/>
      <c r="D800"/>
      <c r="E800"/>
      <c r="F800" s="22"/>
      <c r="G800" s="22"/>
      <c r="H800" s="26"/>
      <c r="I800"/>
      <c r="J800"/>
      <c r="K800"/>
      <c r="L800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W800"/>
      <c r="AX800"/>
      <c r="AY800"/>
      <c r="AZ800"/>
    </row>
    <row r="801" spans="1:52" s="42" customFormat="1" x14ac:dyDescent="0.3">
      <c r="A801"/>
      <c r="B801"/>
      <c r="C801"/>
      <c r="D801"/>
      <c r="E801"/>
      <c r="F801" s="22"/>
      <c r="G801" s="22"/>
      <c r="H801" s="26"/>
      <c r="I801"/>
      <c r="J801"/>
      <c r="K801"/>
      <c r="L80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W801"/>
      <c r="AX801"/>
      <c r="AY801"/>
      <c r="AZ801"/>
    </row>
    <row r="802" spans="1:52" s="42" customFormat="1" x14ac:dyDescent="0.3">
      <c r="A802"/>
      <c r="B802"/>
      <c r="C802"/>
      <c r="D802"/>
      <c r="E802"/>
      <c r="F802" s="22"/>
      <c r="G802" s="22"/>
      <c r="H802" s="26"/>
      <c r="I802"/>
      <c r="J802"/>
      <c r="K802"/>
      <c r="L802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W802"/>
      <c r="AX802"/>
      <c r="AY802"/>
      <c r="AZ802"/>
    </row>
    <row r="803" spans="1:52" s="42" customFormat="1" x14ac:dyDescent="0.3">
      <c r="A803"/>
      <c r="B803"/>
      <c r="C803"/>
      <c r="D803"/>
      <c r="E803"/>
      <c r="F803" s="22"/>
      <c r="G803" s="22"/>
      <c r="H803" s="26"/>
      <c r="I803"/>
      <c r="J803"/>
      <c r="K803"/>
      <c r="L803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W803"/>
      <c r="AX803"/>
      <c r="AY803"/>
      <c r="AZ803"/>
    </row>
    <row r="804" spans="1:52" s="42" customFormat="1" x14ac:dyDescent="0.3">
      <c r="A804"/>
      <c r="B804"/>
      <c r="C804"/>
      <c r="D804"/>
      <c r="E804"/>
      <c r="F804" s="22"/>
      <c r="G804" s="22"/>
      <c r="H804" s="26"/>
      <c r="I804"/>
      <c r="J804"/>
      <c r="K804"/>
      <c r="L804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W804"/>
      <c r="AX804"/>
      <c r="AY804"/>
      <c r="AZ804"/>
    </row>
    <row r="805" spans="1:52" s="42" customFormat="1" x14ac:dyDescent="0.3">
      <c r="A805"/>
      <c r="B805"/>
      <c r="C805"/>
      <c r="D805"/>
      <c r="E805"/>
      <c r="F805" s="22"/>
      <c r="G805" s="22"/>
      <c r="H805" s="26"/>
      <c r="I805"/>
      <c r="J805"/>
      <c r="K805"/>
      <c r="L805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W805"/>
      <c r="AX805"/>
      <c r="AY805"/>
      <c r="AZ805"/>
    </row>
    <row r="806" spans="1:52" s="42" customFormat="1" x14ac:dyDescent="0.3">
      <c r="A806"/>
      <c r="B806"/>
      <c r="C806"/>
      <c r="D806"/>
      <c r="E806"/>
      <c r="F806" s="22"/>
      <c r="G806" s="22"/>
      <c r="H806" s="26"/>
      <c r="I806"/>
      <c r="J806"/>
      <c r="K806"/>
      <c r="L806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W806"/>
      <c r="AX806"/>
      <c r="AY806"/>
      <c r="AZ806"/>
    </row>
    <row r="807" spans="1:52" s="42" customFormat="1" x14ac:dyDescent="0.3">
      <c r="A807"/>
      <c r="B807"/>
      <c r="C807"/>
      <c r="D807"/>
      <c r="E807"/>
      <c r="F807" s="22"/>
      <c r="G807" s="22"/>
      <c r="H807" s="26"/>
      <c r="I807"/>
      <c r="J807"/>
      <c r="K807"/>
      <c r="L807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W807"/>
      <c r="AX807"/>
      <c r="AY807"/>
      <c r="AZ807"/>
    </row>
    <row r="808" spans="1:52" s="42" customFormat="1" x14ac:dyDescent="0.3">
      <c r="A808"/>
      <c r="B808"/>
      <c r="C808"/>
      <c r="D808"/>
      <c r="E808"/>
      <c r="F808" s="22"/>
      <c r="G808" s="22"/>
      <c r="H808" s="26"/>
      <c r="I808"/>
      <c r="J808"/>
      <c r="K808"/>
      <c r="L808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W808"/>
      <c r="AX808"/>
      <c r="AY808"/>
      <c r="AZ808"/>
    </row>
    <row r="809" spans="1:52" s="42" customFormat="1" x14ac:dyDescent="0.3">
      <c r="A809"/>
      <c r="B809"/>
      <c r="C809"/>
      <c r="D809"/>
      <c r="E809"/>
      <c r="F809" s="22"/>
      <c r="G809" s="22"/>
      <c r="H809" s="26"/>
      <c r="I809"/>
      <c r="J809"/>
      <c r="K809"/>
      <c r="L809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W809"/>
      <c r="AX809"/>
      <c r="AY809"/>
      <c r="AZ809"/>
    </row>
    <row r="810" spans="1:52" s="42" customFormat="1" x14ac:dyDescent="0.3">
      <c r="A810"/>
      <c r="B810"/>
      <c r="C810"/>
      <c r="D810"/>
      <c r="E810"/>
      <c r="F810" s="22"/>
      <c r="G810" s="22"/>
      <c r="H810" s="26"/>
      <c r="I810"/>
      <c r="J810"/>
      <c r="K810"/>
      <c r="L810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W810"/>
      <c r="AX810"/>
      <c r="AY810"/>
      <c r="AZ810"/>
    </row>
    <row r="811" spans="1:52" s="42" customFormat="1" x14ac:dyDescent="0.3">
      <c r="A811"/>
      <c r="B811"/>
      <c r="C811"/>
      <c r="D811"/>
      <c r="E811"/>
      <c r="F811" s="22"/>
      <c r="G811" s="22"/>
      <c r="H811" s="26"/>
      <c r="I811"/>
      <c r="J811"/>
      <c r="K811"/>
      <c r="L81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W811"/>
      <c r="AX811"/>
      <c r="AY811"/>
      <c r="AZ811"/>
    </row>
    <row r="812" spans="1:52" s="42" customFormat="1" x14ac:dyDescent="0.3">
      <c r="A812"/>
      <c r="B812"/>
      <c r="C812"/>
      <c r="D812"/>
      <c r="E812"/>
      <c r="F812" s="22"/>
      <c r="G812" s="22"/>
      <c r="H812" s="26"/>
      <c r="I812"/>
      <c r="J812"/>
      <c r="K812"/>
      <c r="L812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W812"/>
      <c r="AX812"/>
      <c r="AY812"/>
      <c r="AZ812"/>
    </row>
    <row r="813" spans="1:52" s="42" customFormat="1" x14ac:dyDescent="0.3">
      <c r="A813"/>
      <c r="B813"/>
      <c r="C813"/>
      <c r="D813"/>
      <c r="E813"/>
      <c r="F813" s="22"/>
      <c r="G813" s="22"/>
      <c r="H813" s="26"/>
      <c r="I813"/>
      <c r="J813"/>
      <c r="K813"/>
      <c r="L813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W813"/>
      <c r="AX813"/>
      <c r="AY813"/>
      <c r="AZ813"/>
    </row>
    <row r="814" spans="1:52" s="42" customFormat="1" x14ac:dyDescent="0.3">
      <c r="A814"/>
      <c r="B814"/>
      <c r="C814"/>
      <c r="D814"/>
      <c r="E814"/>
      <c r="F814" s="22"/>
      <c r="G814" s="22"/>
      <c r="H814" s="26"/>
      <c r="I814"/>
      <c r="J814"/>
      <c r="K814"/>
      <c r="L814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W814"/>
      <c r="AX814"/>
      <c r="AY814"/>
      <c r="AZ814"/>
    </row>
    <row r="815" spans="1:52" s="42" customFormat="1" x14ac:dyDescent="0.3">
      <c r="A815"/>
      <c r="B815"/>
      <c r="C815"/>
      <c r="D815"/>
      <c r="E815"/>
      <c r="F815" s="22"/>
      <c r="G815" s="22"/>
      <c r="H815" s="26"/>
      <c r="I815"/>
      <c r="J815"/>
      <c r="K815"/>
      <c r="L815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W815"/>
      <c r="AX815"/>
      <c r="AY815"/>
      <c r="AZ815"/>
    </row>
    <row r="816" spans="1:52" s="42" customFormat="1" x14ac:dyDescent="0.3">
      <c r="A816"/>
      <c r="B816"/>
      <c r="C816"/>
      <c r="D816"/>
      <c r="E816"/>
      <c r="F816" s="22"/>
      <c r="G816" s="22"/>
      <c r="H816" s="26"/>
      <c r="I816"/>
      <c r="J816"/>
      <c r="K816"/>
      <c r="L816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W816"/>
      <c r="AX816"/>
      <c r="AY816"/>
      <c r="AZ816"/>
    </row>
    <row r="817" spans="1:52" s="42" customFormat="1" x14ac:dyDescent="0.3">
      <c r="A817"/>
      <c r="B817"/>
      <c r="C817"/>
      <c r="D817"/>
      <c r="E817"/>
      <c r="F817" s="22"/>
      <c r="G817" s="22"/>
      <c r="H817" s="26"/>
      <c r="I817"/>
      <c r="J817"/>
      <c r="K817"/>
      <c r="L817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W817"/>
      <c r="AX817"/>
      <c r="AY817"/>
      <c r="AZ817"/>
    </row>
    <row r="818" spans="1:52" s="42" customFormat="1" x14ac:dyDescent="0.3">
      <c r="A818"/>
      <c r="B818"/>
      <c r="C818"/>
      <c r="D818"/>
      <c r="E818"/>
      <c r="F818" s="22"/>
      <c r="G818" s="22"/>
      <c r="H818" s="26"/>
      <c r="I818"/>
      <c r="J818"/>
      <c r="K818"/>
      <c r="L818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W818"/>
      <c r="AX818"/>
      <c r="AY818"/>
      <c r="AZ818"/>
    </row>
    <row r="819" spans="1:52" s="42" customFormat="1" x14ac:dyDescent="0.3">
      <c r="A819"/>
      <c r="B819"/>
      <c r="C819"/>
      <c r="D819"/>
      <c r="E819"/>
      <c r="F819" s="22"/>
      <c r="G819" s="22"/>
      <c r="H819" s="26"/>
      <c r="I819"/>
      <c r="J819"/>
      <c r="K819"/>
      <c r="L819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W819"/>
      <c r="AX819"/>
      <c r="AY819"/>
      <c r="AZ819"/>
    </row>
    <row r="820" spans="1:52" s="42" customFormat="1" x14ac:dyDescent="0.3">
      <c r="A820"/>
      <c r="B820"/>
      <c r="C820"/>
      <c r="D820"/>
      <c r="E820"/>
      <c r="F820" s="22"/>
      <c r="G820" s="22"/>
      <c r="H820" s="26"/>
      <c r="I820"/>
      <c r="J820"/>
      <c r="K820"/>
      <c r="L820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W820"/>
      <c r="AX820"/>
      <c r="AY820"/>
      <c r="AZ820"/>
    </row>
    <row r="821" spans="1:52" s="42" customFormat="1" x14ac:dyDescent="0.3">
      <c r="A821"/>
      <c r="B821"/>
      <c r="C821"/>
      <c r="D821"/>
      <c r="E821"/>
      <c r="F821" s="22"/>
      <c r="G821" s="22"/>
      <c r="H821" s="26"/>
      <c r="I821"/>
      <c r="J821"/>
      <c r="K821"/>
      <c r="L82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W821"/>
      <c r="AX821"/>
      <c r="AY821"/>
      <c r="AZ821"/>
    </row>
    <row r="822" spans="1:52" s="42" customFormat="1" x14ac:dyDescent="0.3">
      <c r="A822"/>
      <c r="B822"/>
      <c r="C822"/>
      <c r="D822"/>
      <c r="E822"/>
      <c r="F822" s="22"/>
      <c r="G822" s="22"/>
      <c r="H822" s="26"/>
      <c r="I822"/>
      <c r="J822"/>
      <c r="K822"/>
      <c r="L822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W822"/>
      <c r="AX822"/>
      <c r="AY822"/>
      <c r="AZ822"/>
    </row>
    <row r="823" spans="1:52" s="42" customFormat="1" x14ac:dyDescent="0.3">
      <c r="A823"/>
      <c r="B823"/>
      <c r="C823"/>
      <c r="D823"/>
      <c r="E823"/>
      <c r="F823" s="22"/>
      <c r="G823" s="22"/>
      <c r="H823" s="26"/>
      <c r="I823"/>
      <c r="J823"/>
      <c r="K823"/>
      <c r="L823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W823"/>
      <c r="AX823"/>
      <c r="AY823"/>
      <c r="AZ823"/>
    </row>
    <row r="824" spans="1:52" s="42" customFormat="1" x14ac:dyDescent="0.3">
      <c r="A824"/>
      <c r="B824"/>
      <c r="C824"/>
      <c r="D824"/>
      <c r="E824"/>
      <c r="F824" s="22"/>
      <c r="G824" s="22"/>
      <c r="H824" s="26"/>
      <c r="I824"/>
      <c r="J824"/>
      <c r="K824"/>
      <c r="L824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W824"/>
      <c r="AX824"/>
      <c r="AY824"/>
      <c r="AZ824"/>
    </row>
    <row r="825" spans="1:52" s="42" customFormat="1" x14ac:dyDescent="0.3">
      <c r="A825"/>
      <c r="B825"/>
      <c r="C825"/>
      <c r="D825"/>
      <c r="E825"/>
      <c r="F825" s="22"/>
      <c r="G825" s="22"/>
      <c r="H825" s="26"/>
      <c r="I825"/>
      <c r="J825"/>
      <c r="K825"/>
      <c r="L825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W825"/>
      <c r="AX825"/>
      <c r="AY825"/>
      <c r="AZ825"/>
    </row>
    <row r="826" spans="1:52" s="42" customFormat="1" x14ac:dyDescent="0.3">
      <c r="A826"/>
      <c r="B826"/>
      <c r="C826"/>
      <c r="D826"/>
      <c r="E826"/>
      <c r="F826" s="22"/>
      <c r="G826" s="22"/>
      <c r="H826" s="26"/>
      <c r="I826"/>
      <c r="J826"/>
      <c r="K826"/>
      <c r="L826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W826"/>
      <c r="AX826"/>
      <c r="AY826"/>
      <c r="AZ826"/>
    </row>
    <row r="827" spans="1:52" s="42" customFormat="1" x14ac:dyDescent="0.3">
      <c r="A827"/>
      <c r="B827"/>
      <c r="C827"/>
      <c r="D827"/>
      <c r="E827"/>
      <c r="F827" s="22"/>
      <c r="G827" s="22"/>
      <c r="H827" s="26"/>
      <c r="I827"/>
      <c r="J827"/>
      <c r="K827"/>
      <c r="L827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W827"/>
      <c r="AX827"/>
      <c r="AY827"/>
      <c r="AZ827"/>
    </row>
    <row r="828" spans="1:52" s="42" customFormat="1" x14ac:dyDescent="0.3">
      <c r="A828"/>
      <c r="B828"/>
      <c r="C828"/>
      <c r="D828"/>
      <c r="E828"/>
      <c r="F828" s="22"/>
      <c r="G828" s="22"/>
      <c r="H828" s="26"/>
      <c r="I828"/>
      <c r="J828"/>
      <c r="K828"/>
      <c r="L828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W828"/>
      <c r="AX828"/>
      <c r="AY828"/>
      <c r="AZ828"/>
    </row>
    <row r="829" spans="1:52" s="42" customFormat="1" x14ac:dyDescent="0.3">
      <c r="A829"/>
      <c r="B829"/>
      <c r="C829"/>
      <c r="D829"/>
      <c r="E829"/>
      <c r="F829" s="22"/>
      <c r="G829" s="22"/>
      <c r="H829" s="26"/>
      <c r="I829"/>
      <c r="J829"/>
      <c r="K829"/>
      <c r="L829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W829"/>
      <c r="AX829"/>
      <c r="AY829"/>
      <c r="AZ829"/>
    </row>
    <row r="830" spans="1:52" s="42" customFormat="1" x14ac:dyDescent="0.3">
      <c r="A830"/>
      <c r="B830"/>
      <c r="C830"/>
      <c r="D830"/>
      <c r="E830"/>
      <c r="F830" s="22"/>
      <c r="G830" s="22"/>
      <c r="H830" s="26"/>
      <c r="I830"/>
      <c r="J830"/>
      <c r="K830"/>
      <c r="L830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W830"/>
      <c r="AX830"/>
      <c r="AY830"/>
      <c r="AZ830"/>
    </row>
    <row r="831" spans="1:52" s="42" customFormat="1" x14ac:dyDescent="0.3">
      <c r="A831"/>
      <c r="B831"/>
      <c r="C831"/>
      <c r="D831"/>
      <c r="E831"/>
      <c r="F831" s="22"/>
      <c r="G831" s="22"/>
      <c r="H831" s="26"/>
      <c r="I831"/>
      <c r="J831"/>
      <c r="K831"/>
      <c r="L8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W831"/>
      <c r="AX831"/>
      <c r="AY831"/>
      <c r="AZ831"/>
    </row>
    <row r="832" spans="1:52" s="42" customFormat="1" x14ac:dyDescent="0.3">
      <c r="A832"/>
      <c r="B832"/>
      <c r="C832"/>
      <c r="D832"/>
      <c r="E832"/>
      <c r="F832" s="22"/>
      <c r="G832" s="22"/>
      <c r="H832" s="26"/>
      <c r="I832"/>
      <c r="J832"/>
      <c r="K832"/>
      <c r="L832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W832"/>
      <c r="AX832"/>
      <c r="AY832"/>
      <c r="AZ832"/>
    </row>
    <row r="833" spans="1:52" s="42" customFormat="1" x14ac:dyDescent="0.3">
      <c r="A833"/>
      <c r="B833"/>
      <c r="C833"/>
      <c r="D833"/>
      <c r="E833"/>
      <c r="F833" s="22"/>
      <c r="G833" s="22"/>
      <c r="H833" s="26"/>
      <c r="I833"/>
      <c r="J833"/>
      <c r="K833"/>
      <c r="L833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W833"/>
      <c r="AX833"/>
      <c r="AY833"/>
      <c r="AZ833"/>
    </row>
    <row r="834" spans="1:52" s="42" customFormat="1" x14ac:dyDescent="0.3">
      <c r="A834"/>
      <c r="B834"/>
      <c r="C834"/>
      <c r="D834"/>
      <c r="E834"/>
      <c r="F834" s="22"/>
      <c r="G834" s="22"/>
      <c r="H834" s="26"/>
      <c r="I834"/>
      <c r="J834"/>
      <c r="K834"/>
      <c r="L834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W834"/>
      <c r="AX834"/>
      <c r="AY834"/>
      <c r="AZ834"/>
    </row>
    <row r="835" spans="1:52" s="42" customFormat="1" x14ac:dyDescent="0.3">
      <c r="A835"/>
      <c r="B835"/>
      <c r="C835"/>
      <c r="D835"/>
      <c r="E835"/>
      <c r="F835" s="22"/>
      <c r="G835" s="22"/>
      <c r="H835" s="26"/>
      <c r="I835"/>
      <c r="J835"/>
      <c r="K835"/>
      <c r="L835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W835"/>
      <c r="AX835"/>
      <c r="AY835"/>
      <c r="AZ835"/>
    </row>
    <row r="836" spans="1:52" s="42" customFormat="1" x14ac:dyDescent="0.3">
      <c r="A836"/>
      <c r="B836"/>
      <c r="C836"/>
      <c r="D836"/>
      <c r="E836"/>
      <c r="F836" s="22"/>
      <c r="G836" s="22"/>
      <c r="H836" s="26"/>
      <c r="I836"/>
      <c r="J836"/>
      <c r="K836"/>
      <c r="L836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W836"/>
      <c r="AX836"/>
      <c r="AY836"/>
      <c r="AZ836"/>
    </row>
    <row r="837" spans="1:52" s="42" customFormat="1" x14ac:dyDescent="0.3">
      <c r="A837"/>
      <c r="B837"/>
      <c r="C837"/>
      <c r="D837"/>
      <c r="E837"/>
      <c r="F837" s="22"/>
      <c r="G837" s="22"/>
      <c r="H837" s="26"/>
      <c r="I837"/>
      <c r="J837"/>
      <c r="K837"/>
      <c r="L837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W837"/>
      <c r="AX837"/>
      <c r="AY837"/>
      <c r="AZ837"/>
    </row>
    <row r="838" spans="1:52" s="42" customFormat="1" x14ac:dyDescent="0.3">
      <c r="A838"/>
      <c r="B838"/>
      <c r="C838"/>
      <c r="D838"/>
      <c r="E838"/>
      <c r="F838" s="22"/>
      <c r="G838" s="22"/>
      <c r="H838" s="26"/>
      <c r="I838"/>
      <c r="J838"/>
      <c r="K838"/>
      <c r="L838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W838"/>
      <c r="AX838"/>
      <c r="AY838"/>
      <c r="AZ838"/>
    </row>
    <row r="839" spans="1:52" s="42" customFormat="1" x14ac:dyDescent="0.3">
      <c r="A839"/>
      <c r="B839"/>
      <c r="C839"/>
      <c r="D839"/>
      <c r="E839"/>
      <c r="F839" s="22"/>
      <c r="G839" s="22"/>
      <c r="H839" s="26"/>
      <c r="I839"/>
      <c r="J839"/>
      <c r="K839"/>
      <c r="L839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W839"/>
      <c r="AX839"/>
      <c r="AY839"/>
      <c r="AZ839"/>
    </row>
    <row r="840" spans="1:52" s="42" customFormat="1" x14ac:dyDescent="0.3">
      <c r="A840"/>
      <c r="B840"/>
      <c r="C840"/>
      <c r="D840"/>
      <c r="E840"/>
      <c r="F840" s="22"/>
      <c r="G840" s="22"/>
      <c r="H840" s="26"/>
      <c r="I840"/>
      <c r="J840"/>
      <c r="K840"/>
      <c r="L840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W840"/>
      <c r="AX840"/>
      <c r="AY840"/>
      <c r="AZ840"/>
    </row>
    <row r="841" spans="1:52" s="42" customFormat="1" x14ac:dyDescent="0.3">
      <c r="A841"/>
      <c r="B841"/>
      <c r="C841"/>
      <c r="D841"/>
      <c r="E841"/>
      <c r="F841" s="22"/>
      <c r="G841" s="22"/>
      <c r="H841" s="26"/>
      <c r="I841"/>
      <c r="J841"/>
      <c r="K841"/>
      <c r="L84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W841"/>
      <c r="AX841"/>
      <c r="AY841"/>
      <c r="AZ841"/>
    </row>
    <row r="842" spans="1:52" s="42" customFormat="1" x14ac:dyDescent="0.3">
      <c r="A842"/>
      <c r="B842"/>
      <c r="C842"/>
      <c r="D842"/>
      <c r="E842"/>
      <c r="F842" s="22"/>
      <c r="G842" s="22"/>
      <c r="H842" s="26"/>
      <c r="I842"/>
      <c r="J842"/>
      <c r="K842"/>
      <c r="L842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W842"/>
      <c r="AX842"/>
      <c r="AY842"/>
      <c r="AZ842"/>
    </row>
    <row r="843" spans="1:52" s="42" customFormat="1" x14ac:dyDescent="0.3">
      <c r="A843"/>
      <c r="B843"/>
      <c r="C843"/>
      <c r="D843"/>
      <c r="E843"/>
      <c r="F843" s="22"/>
      <c r="G843" s="22"/>
      <c r="H843" s="26"/>
      <c r="I843"/>
      <c r="J843"/>
      <c r="K843"/>
      <c r="L843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W843"/>
      <c r="AX843"/>
      <c r="AY843"/>
      <c r="AZ843"/>
    </row>
    <row r="844" spans="1:52" s="42" customFormat="1" x14ac:dyDescent="0.3">
      <c r="A844"/>
      <c r="B844"/>
      <c r="C844"/>
      <c r="D844"/>
      <c r="E844"/>
      <c r="F844" s="22"/>
      <c r="G844" s="22"/>
      <c r="H844" s="26"/>
      <c r="I844"/>
      <c r="J844"/>
      <c r="K844"/>
      <c r="L844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W844"/>
      <c r="AX844"/>
      <c r="AY844"/>
      <c r="AZ844"/>
    </row>
    <row r="845" spans="1:52" s="42" customFormat="1" x14ac:dyDescent="0.3">
      <c r="A845"/>
      <c r="B845"/>
      <c r="C845"/>
      <c r="D845"/>
      <c r="E845"/>
      <c r="F845" s="22"/>
      <c r="G845" s="22"/>
      <c r="H845" s="26"/>
      <c r="I845"/>
      <c r="J845"/>
      <c r="K845"/>
      <c r="L845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W845"/>
      <c r="AX845"/>
      <c r="AY845"/>
      <c r="AZ845"/>
    </row>
    <row r="846" spans="1:52" s="42" customFormat="1" x14ac:dyDescent="0.3">
      <c r="A846"/>
      <c r="B846"/>
      <c r="C846"/>
      <c r="D846"/>
      <c r="E846"/>
      <c r="F846" s="22"/>
      <c r="G846" s="22"/>
      <c r="H846" s="26"/>
      <c r="I846"/>
      <c r="J846"/>
      <c r="K846"/>
      <c r="L846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W846"/>
      <c r="AX846"/>
      <c r="AY846"/>
      <c r="AZ846"/>
    </row>
    <row r="847" spans="1:52" s="42" customFormat="1" x14ac:dyDescent="0.3">
      <c r="A847"/>
      <c r="B847"/>
      <c r="C847"/>
      <c r="D847"/>
      <c r="E847"/>
      <c r="F847" s="22"/>
      <c r="G847" s="22"/>
      <c r="H847" s="26"/>
      <c r="I847"/>
      <c r="J847"/>
      <c r="K847"/>
      <c r="L847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W847"/>
      <c r="AX847"/>
      <c r="AY847"/>
      <c r="AZ847"/>
    </row>
    <row r="848" spans="1:52" s="42" customFormat="1" x14ac:dyDescent="0.3">
      <c r="A848"/>
      <c r="B848"/>
      <c r="C848"/>
      <c r="D848"/>
      <c r="E848"/>
      <c r="F848" s="22"/>
      <c r="G848" s="22"/>
      <c r="H848" s="26"/>
      <c r="I848"/>
      <c r="J848"/>
      <c r="K848"/>
      <c r="L848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W848"/>
      <c r="AX848"/>
      <c r="AY848"/>
      <c r="AZ848"/>
    </row>
    <row r="849" spans="1:52" s="42" customFormat="1" x14ac:dyDescent="0.3">
      <c r="A849"/>
      <c r="B849"/>
      <c r="C849"/>
      <c r="D849"/>
      <c r="E849"/>
      <c r="F849" s="22"/>
      <c r="G849" s="22"/>
      <c r="H849" s="26"/>
      <c r="I849"/>
      <c r="J849"/>
      <c r="K849"/>
      <c r="L849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W849"/>
      <c r="AX849"/>
      <c r="AY849"/>
      <c r="AZ849"/>
    </row>
    <row r="850" spans="1:52" s="42" customFormat="1" x14ac:dyDescent="0.3">
      <c r="A850"/>
      <c r="B850"/>
      <c r="C850"/>
      <c r="D850"/>
      <c r="E850"/>
      <c r="F850" s="22"/>
      <c r="G850" s="22"/>
      <c r="H850" s="26"/>
      <c r="I850"/>
      <c r="J850"/>
      <c r="K850"/>
      <c r="L850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W850"/>
      <c r="AX850"/>
      <c r="AY850"/>
      <c r="AZ850"/>
    </row>
    <row r="851" spans="1:52" s="42" customFormat="1" x14ac:dyDescent="0.3">
      <c r="A851"/>
      <c r="B851"/>
      <c r="C851"/>
      <c r="D851"/>
      <c r="E851"/>
      <c r="F851" s="22"/>
      <c r="G851" s="22"/>
      <c r="H851" s="26"/>
      <c r="I851"/>
      <c r="J851"/>
      <c r="K851"/>
      <c r="L85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W851"/>
      <c r="AX851"/>
      <c r="AY851"/>
      <c r="AZ851"/>
    </row>
    <row r="852" spans="1:52" s="42" customFormat="1" x14ac:dyDescent="0.3">
      <c r="A852"/>
      <c r="B852"/>
      <c r="C852"/>
      <c r="D852"/>
      <c r="E852"/>
      <c r="F852" s="22"/>
      <c r="G852" s="22"/>
      <c r="H852" s="26"/>
      <c r="I852"/>
      <c r="J852"/>
      <c r="K852"/>
      <c r="L852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W852"/>
      <c r="AX852"/>
      <c r="AY852"/>
      <c r="AZ852"/>
    </row>
    <row r="853" spans="1:52" s="42" customFormat="1" x14ac:dyDescent="0.3">
      <c r="A853"/>
      <c r="B853"/>
      <c r="C853"/>
      <c r="D853"/>
      <c r="E853"/>
      <c r="F853" s="22"/>
      <c r="G853" s="22"/>
      <c r="H853" s="26"/>
      <c r="I853"/>
      <c r="J853"/>
      <c r="K853"/>
      <c r="L853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W853"/>
      <c r="AX853"/>
      <c r="AY853"/>
      <c r="AZ853"/>
    </row>
    <row r="854" spans="1:52" s="42" customFormat="1" x14ac:dyDescent="0.3">
      <c r="A854"/>
      <c r="B854"/>
      <c r="C854"/>
      <c r="D854"/>
      <c r="E854"/>
      <c r="F854" s="22"/>
      <c r="G854" s="22"/>
      <c r="H854" s="26"/>
      <c r="I854"/>
      <c r="J854"/>
      <c r="K854"/>
      <c r="L854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W854"/>
      <c r="AX854"/>
      <c r="AY854"/>
      <c r="AZ854"/>
    </row>
    <row r="855" spans="1:52" s="42" customFormat="1" x14ac:dyDescent="0.3">
      <c r="A855"/>
      <c r="B855"/>
      <c r="C855"/>
      <c r="D855"/>
      <c r="E855"/>
      <c r="F855" s="22"/>
      <c r="G855" s="22"/>
      <c r="H855" s="26"/>
      <c r="I855"/>
      <c r="J855"/>
      <c r="K855"/>
      <c r="L855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W855"/>
      <c r="AX855"/>
      <c r="AY855"/>
      <c r="AZ855"/>
    </row>
    <row r="856" spans="1:52" s="42" customFormat="1" x14ac:dyDescent="0.3">
      <c r="A856"/>
      <c r="B856"/>
      <c r="C856"/>
      <c r="D856"/>
      <c r="E856"/>
      <c r="F856" s="22"/>
      <c r="G856" s="22"/>
      <c r="H856" s="26"/>
      <c r="I856"/>
      <c r="J856"/>
      <c r="K856"/>
      <c r="L856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W856"/>
      <c r="AX856"/>
      <c r="AY856"/>
      <c r="AZ856"/>
    </row>
    <row r="857" spans="1:52" s="42" customFormat="1" x14ac:dyDescent="0.3">
      <c r="A857"/>
      <c r="B857"/>
      <c r="C857"/>
      <c r="D857"/>
      <c r="E857"/>
      <c r="F857" s="22"/>
      <c r="G857" s="22"/>
      <c r="H857" s="26"/>
      <c r="I857"/>
      <c r="J857"/>
      <c r="K857"/>
      <c r="L857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W857"/>
      <c r="AX857"/>
      <c r="AY857"/>
      <c r="AZ857"/>
    </row>
    <row r="858" spans="1:52" s="42" customFormat="1" x14ac:dyDescent="0.3">
      <c r="A858"/>
      <c r="B858"/>
      <c r="C858"/>
      <c r="D858"/>
      <c r="E858"/>
      <c r="F858" s="22"/>
      <c r="G858" s="22"/>
      <c r="H858" s="26"/>
      <c r="I858"/>
      <c r="J858"/>
      <c r="K858"/>
      <c r="L858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W858"/>
      <c r="AX858"/>
      <c r="AY858"/>
      <c r="AZ858"/>
    </row>
    <row r="859" spans="1:52" s="42" customFormat="1" x14ac:dyDescent="0.3">
      <c r="A859"/>
      <c r="B859"/>
      <c r="C859"/>
      <c r="D859"/>
      <c r="E859"/>
      <c r="F859" s="22"/>
      <c r="G859" s="22"/>
      <c r="H859" s="26"/>
      <c r="I859"/>
      <c r="J859"/>
      <c r="K859"/>
      <c r="L859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W859"/>
      <c r="AX859"/>
      <c r="AY859"/>
      <c r="AZ859"/>
    </row>
    <row r="860" spans="1:52" s="42" customFormat="1" x14ac:dyDescent="0.3">
      <c r="A860"/>
      <c r="B860"/>
      <c r="C860"/>
      <c r="D860"/>
      <c r="E860"/>
      <c r="F860" s="22"/>
      <c r="G860" s="22"/>
      <c r="H860" s="26"/>
      <c r="I860"/>
      <c r="J860"/>
      <c r="K860"/>
      <c r="L860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W860"/>
      <c r="AX860"/>
      <c r="AY860"/>
      <c r="AZ860"/>
    </row>
    <row r="861" spans="1:52" s="42" customFormat="1" x14ac:dyDescent="0.3">
      <c r="A861"/>
      <c r="B861"/>
      <c r="C861"/>
      <c r="D861"/>
      <c r="E861"/>
      <c r="F861" s="22"/>
      <c r="G861" s="22"/>
      <c r="H861" s="26"/>
      <c r="I861"/>
      <c r="J861"/>
      <c r="K861"/>
      <c r="L86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W861"/>
      <c r="AX861"/>
      <c r="AY861"/>
      <c r="AZ861"/>
    </row>
    <row r="862" spans="1:52" s="42" customFormat="1" x14ac:dyDescent="0.3">
      <c r="A862"/>
      <c r="B862"/>
      <c r="C862"/>
      <c r="D862"/>
      <c r="E862"/>
      <c r="F862" s="22"/>
      <c r="G862" s="22"/>
      <c r="H862" s="26"/>
      <c r="I862"/>
      <c r="J862"/>
      <c r="K862"/>
      <c r="L862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W862"/>
      <c r="AX862"/>
      <c r="AY862"/>
      <c r="AZ862"/>
    </row>
    <row r="863" spans="1:52" s="42" customFormat="1" x14ac:dyDescent="0.3">
      <c r="A863"/>
      <c r="B863"/>
      <c r="C863"/>
      <c r="D863"/>
      <c r="E863"/>
      <c r="F863" s="22"/>
      <c r="G863" s="22"/>
      <c r="H863" s="26"/>
      <c r="I863"/>
      <c r="J863"/>
      <c r="K863"/>
      <c r="L863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W863"/>
      <c r="AX863"/>
      <c r="AY863"/>
      <c r="AZ863"/>
    </row>
    <row r="864" spans="1:52" s="42" customFormat="1" x14ac:dyDescent="0.3">
      <c r="A864"/>
      <c r="B864"/>
      <c r="C864"/>
      <c r="D864"/>
      <c r="E864"/>
      <c r="F864" s="22"/>
      <c r="G864" s="22"/>
      <c r="H864" s="26"/>
      <c r="I864"/>
      <c r="J864"/>
      <c r="K864"/>
      <c r="L864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W864"/>
      <c r="AX864"/>
      <c r="AY864"/>
      <c r="AZ864"/>
    </row>
    <row r="865" spans="1:52" s="42" customFormat="1" x14ac:dyDescent="0.3">
      <c r="A865"/>
      <c r="B865"/>
      <c r="C865"/>
      <c r="D865"/>
      <c r="E865"/>
      <c r="F865" s="22"/>
      <c r="G865" s="22"/>
      <c r="H865" s="26"/>
      <c r="I865"/>
      <c r="J865"/>
      <c r="K865"/>
      <c r="L865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W865"/>
      <c r="AX865"/>
      <c r="AY865"/>
      <c r="AZ865"/>
    </row>
    <row r="866" spans="1:52" s="42" customFormat="1" x14ac:dyDescent="0.3">
      <c r="A866"/>
      <c r="B866"/>
      <c r="C866"/>
      <c r="D866"/>
      <c r="E866"/>
      <c r="F866" s="22"/>
      <c r="G866" s="22"/>
      <c r="H866" s="26"/>
      <c r="I866"/>
      <c r="J866"/>
      <c r="K866"/>
      <c r="L866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W866"/>
      <c r="AX866"/>
      <c r="AY866"/>
      <c r="AZ866"/>
    </row>
    <row r="867" spans="1:52" s="42" customFormat="1" x14ac:dyDescent="0.3">
      <c r="A867"/>
      <c r="B867"/>
      <c r="C867"/>
      <c r="D867"/>
      <c r="E867"/>
      <c r="F867" s="22"/>
      <c r="G867" s="22"/>
      <c r="H867" s="26"/>
      <c r="I867"/>
      <c r="J867"/>
      <c r="K867"/>
      <c r="L867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W867"/>
      <c r="AX867"/>
      <c r="AY867"/>
      <c r="AZ867"/>
    </row>
    <row r="868" spans="1:52" s="42" customFormat="1" x14ac:dyDescent="0.3">
      <c r="A868"/>
      <c r="B868"/>
      <c r="C868"/>
      <c r="D868"/>
      <c r="E868"/>
      <c r="F868" s="22"/>
      <c r="G868" s="22"/>
      <c r="H868" s="26"/>
      <c r="I868"/>
      <c r="J868"/>
      <c r="K868"/>
      <c r="L868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W868"/>
      <c r="AX868"/>
      <c r="AY868"/>
      <c r="AZ868"/>
    </row>
    <row r="869" spans="1:52" s="42" customFormat="1" x14ac:dyDescent="0.3">
      <c r="A869"/>
      <c r="B869"/>
      <c r="C869"/>
      <c r="D869"/>
      <c r="E869"/>
      <c r="F869" s="22"/>
      <c r="G869" s="22"/>
      <c r="H869" s="26"/>
      <c r="I869"/>
      <c r="J869"/>
      <c r="K869"/>
      <c r="L869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W869"/>
      <c r="AX869"/>
      <c r="AY869"/>
      <c r="AZ869"/>
    </row>
    <row r="870" spans="1:52" s="42" customFormat="1" x14ac:dyDescent="0.3">
      <c r="A870"/>
      <c r="B870"/>
      <c r="C870"/>
      <c r="D870"/>
      <c r="E870"/>
      <c r="F870" s="22"/>
      <c r="G870" s="22"/>
      <c r="H870" s="26"/>
      <c r="I870"/>
      <c r="J870"/>
      <c r="K870"/>
      <c r="L870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W870"/>
      <c r="AX870"/>
      <c r="AY870"/>
      <c r="AZ870"/>
    </row>
    <row r="871" spans="1:52" s="42" customFormat="1" x14ac:dyDescent="0.3">
      <c r="A871"/>
      <c r="B871"/>
      <c r="C871"/>
      <c r="D871"/>
      <c r="E871"/>
      <c r="F871" s="22"/>
      <c r="G871" s="22"/>
      <c r="H871" s="26"/>
      <c r="I871"/>
      <c r="J871"/>
      <c r="K871"/>
      <c r="L87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W871"/>
      <c r="AX871"/>
      <c r="AY871"/>
      <c r="AZ871"/>
    </row>
    <row r="872" spans="1:52" s="42" customFormat="1" x14ac:dyDescent="0.3">
      <c r="A872"/>
      <c r="B872"/>
      <c r="C872"/>
      <c r="D872"/>
      <c r="E872"/>
      <c r="F872" s="22"/>
      <c r="G872" s="22"/>
      <c r="H872" s="26"/>
      <c r="I872"/>
      <c r="J872"/>
      <c r="K872"/>
      <c r="L872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W872"/>
      <c r="AX872"/>
      <c r="AY872"/>
      <c r="AZ872"/>
    </row>
    <row r="873" spans="1:52" s="42" customFormat="1" x14ac:dyDescent="0.3">
      <c r="A873"/>
      <c r="B873"/>
      <c r="C873"/>
      <c r="D873"/>
      <c r="E873"/>
      <c r="F873" s="22"/>
      <c r="G873" s="22"/>
      <c r="H873" s="26"/>
      <c r="I873"/>
      <c r="J873"/>
      <c r="K873"/>
      <c r="L873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W873"/>
      <c r="AX873"/>
      <c r="AY873"/>
      <c r="AZ873"/>
    </row>
    <row r="874" spans="1:52" s="42" customFormat="1" x14ac:dyDescent="0.3">
      <c r="A874"/>
      <c r="B874"/>
      <c r="C874"/>
      <c r="D874"/>
      <c r="E874"/>
      <c r="F874" s="22"/>
      <c r="G874" s="22"/>
      <c r="H874" s="26"/>
      <c r="I874"/>
      <c r="J874"/>
      <c r="K874"/>
      <c r="L874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W874"/>
      <c r="AX874"/>
      <c r="AY874"/>
      <c r="AZ874"/>
    </row>
    <row r="875" spans="1:52" s="42" customFormat="1" x14ac:dyDescent="0.3">
      <c r="A875"/>
      <c r="B875"/>
      <c r="C875"/>
      <c r="D875"/>
      <c r="E875"/>
      <c r="F875" s="22"/>
      <c r="G875" s="22"/>
      <c r="H875" s="26"/>
      <c r="I875"/>
      <c r="J875"/>
      <c r="K875"/>
      <c r="L875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W875"/>
      <c r="AX875"/>
      <c r="AY875"/>
      <c r="AZ875"/>
    </row>
    <row r="876" spans="1:52" s="42" customFormat="1" x14ac:dyDescent="0.3">
      <c r="A876"/>
      <c r="B876"/>
      <c r="C876"/>
      <c r="D876"/>
      <c r="E876"/>
      <c r="F876" s="22"/>
      <c r="G876" s="22"/>
      <c r="H876" s="26"/>
      <c r="I876"/>
      <c r="J876"/>
      <c r="K876"/>
      <c r="L876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W876"/>
      <c r="AX876"/>
      <c r="AY876"/>
      <c r="AZ876"/>
    </row>
    <row r="877" spans="1:52" s="42" customFormat="1" x14ac:dyDescent="0.3">
      <c r="A877"/>
      <c r="B877"/>
      <c r="C877"/>
      <c r="D877"/>
      <c r="E877"/>
      <c r="F877" s="22"/>
      <c r="G877" s="22"/>
      <c r="H877" s="26"/>
      <c r="I877"/>
      <c r="J877"/>
      <c r="K877"/>
      <c r="L877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W877"/>
      <c r="AX877"/>
      <c r="AY877"/>
      <c r="AZ877"/>
    </row>
    <row r="878" spans="1:52" s="42" customFormat="1" x14ac:dyDescent="0.3">
      <c r="A878"/>
      <c r="B878"/>
      <c r="C878"/>
      <c r="D878"/>
      <c r="E878"/>
      <c r="F878" s="22"/>
      <c r="G878" s="22"/>
      <c r="H878" s="26"/>
      <c r="I878"/>
      <c r="J878"/>
      <c r="K878"/>
      <c r="L878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W878"/>
      <c r="AX878"/>
      <c r="AY878"/>
      <c r="AZ878"/>
    </row>
    <row r="879" spans="1:52" s="42" customFormat="1" x14ac:dyDescent="0.3">
      <c r="A879"/>
      <c r="B879"/>
      <c r="C879"/>
      <c r="D879"/>
      <c r="E879"/>
      <c r="F879" s="22"/>
      <c r="G879" s="22"/>
      <c r="H879" s="26"/>
      <c r="I879"/>
      <c r="J879"/>
      <c r="K879"/>
      <c r="L879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W879"/>
      <c r="AX879"/>
      <c r="AY879"/>
      <c r="AZ879"/>
    </row>
    <row r="880" spans="1:52" s="42" customFormat="1" x14ac:dyDescent="0.3">
      <c r="A880"/>
      <c r="B880"/>
      <c r="C880"/>
      <c r="D880"/>
      <c r="E880"/>
      <c r="F880" s="22"/>
      <c r="G880" s="22"/>
      <c r="H880" s="26"/>
      <c r="I880"/>
      <c r="J880"/>
      <c r="K880"/>
      <c r="L880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W880"/>
      <c r="AX880"/>
      <c r="AY880"/>
      <c r="AZ880"/>
    </row>
    <row r="881" spans="6:47" x14ac:dyDescent="0.3">
      <c r="F881" s="22"/>
      <c r="G881" s="22"/>
      <c r="H881" s="26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</row>
    <row r="882" spans="6:47" x14ac:dyDescent="0.3">
      <c r="F882" s="22"/>
      <c r="G882" s="22"/>
      <c r="H882" s="26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</row>
    <row r="883" spans="6:47" x14ac:dyDescent="0.3">
      <c r="F883" s="22"/>
      <c r="G883" s="22"/>
      <c r="H883" s="26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</row>
    <row r="884" spans="6:47" x14ac:dyDescent="0.3">
      <c r="F884" s="22"/>
      <c r="G884" s="22"/>
      <c r="H884" s="26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</row>
    <row r="885" spans="6:47" x14ac:dyDescent="0.3">
      <c r="F885" s="22"/>
      <c r="G885" s="22"/>
      <c r="H885" s="26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</row>
    <row r="886" spans="6:47" x14ac:dyDescent="0.3">
      <c r="F886" s="22"/>
      <c r="G886" s="22"/>
      <c r="H886" s="26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</row>
    <row r="887" spans="6:47" x14ac:dyDescent="0.3">
      <c r="F887" s="22"/>
      <c r="G887" s="22"/>
      <c r="H887" s="26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</row>
    <row r="888" spans="6:47" x14ac:dyDescent="0.3">
      <c r="F888" s="22"/>
      <c r="G888" s="22"/>
      <c r="H888" s="26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</row>
    <row r="889" spans="6:47" x14ac:dyDescent="0.3">
      <c r="F889" s="22"/>
      <c r="G889" s="22"/>
      <c r="H889" s="26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</row>
    <row r="890" spans="6:47" x14ac:dyDescent="0.3">
      <c r="F890" s="22"/>
      <c r="G890" s="22"/>
      <c r="H890" s="26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</row>
    <row r="891" spans="6:47" x14ac:dyDescent="0.3">
      <c r="F891" s="22"/>
      <c r="G891" s="22"/>
      <c r="H891" s="26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</row>
    <row r="892" spans="6:47" x14ac:dyDescent="0.3">
      <c r="F892" s="22"/>
      <c r="G892" s="22"/>
      <c r="H892" s="26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</row>
    <row r="893" spans="6:47" x14ac:dyDescent="0.3">
      <c r="F893" s="22"/>
      <c r="G893" s="22"/>
      <c r="H893" s="26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</row>
    <row r="894" spans="6:47" x14ac:dyDescent="0.3">
      <c r="F894" s="22"/>
      <c r="G894" s="22"/>
      <c r="H894" s="26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</row>
    <row r="895" spans="6:47" x14ac:dyDescent="0.3">
      <c r="F895" s="22"/>
      <c r="G895" s="22"/>
      <c r="H895" s="26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</row>
    <row r="896" spans="6:47" x14ac:dyDescent="0.3">
      <c r="F896" s="22"/>
      <c r="G896" s="22"/>
      <c r="H896" s="26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</row>
    <row r="897" spans="6:47" x14ac:dyDescent="0.3">
      <c r="F897" s="22"/>
      <c r="G897" s="22"/>
      <c r="H897" s="26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</row>
    <row r="898" spans="6:47" x14ac:dyDescent="0.3">
      <c r="F898" s="22"/>
      <c r="G898" s="22"/>
      <c r="H898" s="26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</row>
    <row r="899" spans="6:47" x14ac:dyDescent="0.3">
      <c r="F899" s="22"/>
      <c r="G899" s="22"/>
      <c r="H899" s="26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</row>
    <row r="900" spans="6:47" x14ac:dyDescent="0.3">
      <c r="F900" s="22"/>
      <c r="G900" s="22"/>
      <c r="H900" s="26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</row>
    <row r="901" spans="6:47" x14ac:dyDescent="0.3">
      <c r="F901" s="22"/>
      <c r="G901" s="22"/>
      <c r="H901" s="26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</row>
    <row r="902" spans="6:47" x14ac:dyDescent="0.3">
      <c r="F902" s="22"/>
      <c r="G902" s="22"/>
      <c r="H902" s="26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</row>
    <row r="903" spans="6:47" x14ac:dyDescent="0.3">
      <c r="F903" s="22"/>
      <c r="G903" s="22"/>
      <c r="H903" s="26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</row>
    <row r="904" spans="6:47" x14ac:dyDescent="0.3">
      <c r="F904" s="22"/>
      <c r="G904" s="22"/>
      <c r="H904" s="26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</row>
    <row r="905" spans="6:47" x14ac:dyDescent="0.3">
      <c r="F905" s="22"/>
      <c r="G905" s="22"/>
      <c r="H905" s="26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</row>
    <row r="906" spans="6:47" x14ac:dyDescent="0.3">
      <c r="F906" s="22"/>
      <c r="G906" s="22"/>
      <c r="H906" s="26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</row>
    <row r="907" spans="6:47" x14ac:dyDescent="0.3">
      <c r="F907" s="22"/>
      <c r="G907" s="22"/>
      <c r="H907" s="26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</row>
    <row r="908" spans="6:47" x14ac:dyDescent="0.3">
      <c r="F908" s="22"/>
      <c r="G908" s="22"/>
      <c r="H908" s="26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</row>
    <row r="909" spans="6:47" x14ac:dyDescent="0.3">
      <c r="F909" s="22"/>
      <c r="G909" s="22"/>
      <c r="H909" s="26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</row>
    <row r="910" spans="6:47" x14ac:dyDescent="0.3">
      <c r="F910" s="22"/>
      <c r="G910" s="22"/>
      <c r="H910" s="26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</row>
    <row r="911" spans="6:47" x14ac:dyDescent="0.3">
      <c r="F911" s="22"/>
      <c r="G911" s="22"/>
      <c r="H911" s="26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</row>
    <row r="912" spans="6:47" x14ac:dyDescent="0.3">
      <c r="F912" s="22"/>
      <c r="G912" s="22"/>
      <c r="H912" s="26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</row>
    <row r="913" spans="6:47" x14ac:dyDescent="0.3">
      <c r="F913" s="22"/>
      <c r="G913" s="22"/>
      <c r="H913" s="26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</row>
    <row r="914" spans="6:47" x14ac:dyDescent="0.3">
      <c r="F914" s="22"/>
      <c r="G914" s="22"/>
      <c r="H914" s="26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</row>
    <row r="915" spans="6:47" x14ac:dyDescent="0.3">
      <c r="F915" s="22"/>
      <c r="G915" s="22"/>
      <c r="H915" s="26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</row>
    <row r="916" spans="6:47" x14ac:dyDescent="0.3">
      <c r="F916" s="22"/>
      <c r="G916" s="22"/>
      <c r="H916" s="26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</row>
    <row r="917" spans="6:47" x14ac:dyDescent="0.3">
      <c r="F917" s="22"/>
      <c r="G917" s="22"/>
      <c r="H917" s="26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</row>
    <row r="918" spans="6:47" x14ac:dyDescent="0.3">
      <c r="F918" s="22"/>
      <c r="G918" s="22"/>
      <c r="H918" s="26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</row>
    <row r="919" spans="6:47" x14ac:dyDescent="0.3">
      <c r="F919" s="22"/>
      <c r="G919" s="22"/>
      <c r="H919" s="26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</row>
    <row r="920" spans="6:47" x14ac:dyDescent="0.3">
      <c r="F920" s="22"/>
      <c r="G920" s="22"/>
      <c r="H920" s="26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</row>
    <row r="921" spans="6:47" x14ac:dyDescent="0.3">
      <c r="F921" s="22"/>
      <c r="G921" s="22"/>
      <c r="H921" s="26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</row>
    <row r="922" spans="6:47" x14ac:dyDescent="0.3">
      <c r="F922" s="22"/>
      <c r="G922" s="22"/>
      <c r="H922" s="26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</row>
    <row r="923" spans="6:47" x14ac:dyDescent="0.3">
      <c r="F923" s="22"/>
      <c r="G923" s="22"/>
      <c r="H923" s="26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</row>
    <row r="924" spans="6:47" x14ac:dyDescent="0.3">
      <c r="F924" s="22"/>
      <c r="G924" s="22"/>
      <c r="H924" s="26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</row>
    <row r="925" spans="6:47" x14ac:dyDescent="0.3">
      <c r="F925" s="22"/>
      <c r="G925" s="22"/>
      <c r="H925" s="26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</row>
    <row r="926" spans="6:47" x14ac:dyDescent="0.3">
      <c r="F926" s="22"/>
      <c r="G926" s="22"/>
      <c r="H926" s="26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</row>
    <row r="927" spans="6:47" x14ac:dyDescent="0.3">
      <c r="F927" s="22"/>
      <c r="G927" s="22"/>
      <c r="H927" s="26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</row>
    <row r="928" spans="6:47" x14ac:dyDescent="0.3">
      <c r="F928" s="22"/>
      <c r="G928" s="22"/>
      <c r="H928" s="26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</row>
    <row r="929" spans="6:49" x14ac:dyDescent="0.3">
      <c r="F929" s="22"/>
      <c r="G929" s="22"/>
      <c r="H929" s="26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</row>
    <row r="930" spans="6:49" x14ac:dyDescent="0.3">
      <c r="F930" s="22"/>
      <c r="G930" s="22"/>
      <c r="H930" s="26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</row>
    <row r="931" spans="6:49" x14ac:dyDescent="0.3">
      <c r="F931" s="22"/>
      <c r="G931" s="22"/>
      <c r="H931" s="26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</row>
    <row r="932" spans="6:49" x14ac:dyDescent="0.3">
      <c r="F932" s="22"/>
      <c r="G932" s="22"/>
      <c r="H932" s="26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</row>
    <row r="933" spans="6:49" x14ac:dyDescent="0.3">
      <c r="F933" s="22"/>
      <c r="G933" s="22"/>
      <c r="H933" s="26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</row>
    <row r="934" spans="6:49" x14ac:dyDescent="0.3">
      <c r="F934" s="22"/>
      <c r="G934" s="22"/>
      <c r="H934" s="26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</row>
    <row r="935" spans="6:49" x14ac:dyDescent="0.3">
      <c r="F935" s="22"/>
      <c r="G935" s="22"/>
      <c r="H935" s="26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</row>
    <row r="936" spans="6:49" x14ac:dyDescent="0.3">
      <c r="F936" s="22"/>
      <c r="G936" s="22"/>
      <c r="H936" s="26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</row>
    <row r="938" spans="6:49" x14ac:dyDescent="0.3">
      <c r="L938" s="27" t="s">
        <v>97</v>
      </c>
      <c r="M938" s="39">
        <f>Y938</f>
        <v>0.6</v>
      </c>
      <c r="N938" s="24" t="s">
        <v>7</v>
      </c>
      <c r="O938" s="24" t="s">
        <v>8</v>
      </c>
      <c r="P938" s="24" t="s">
        <v>22</v>
      </c>
      <c r="Q938" s="24" t="s">
        <v>9</v>
      </c>
      <c r="R938" s="24" t="s">
        <v>23</v>
      </c>
      <c r="S938" s="24" t="s">
        <v>10</v>
      </c>
      <c r="T938" s="24" t="s">
        <v>24</v>
      </c>
      <c r="U938" s="24" t="s">
        <v>11</v>
      </c>
      <c r="V938" s="24" t="s">
        <v>25</v>
      </c>
      <c r="W938" s="24" t="s">
        <v>12</v>
      </c>
      <c r="Y938" s="30">
        <f>X292</f>
        <v>0.6</v>
      </c>
      <c r="Z938" s="24" t="s">
        <v>7</v>
      </c>
      <c r="AA938" s="24" t="s">
        <v>8</v>
      </c>
      <c r="AB938" s="24" t="s">
        <v>22</v>
      </c>
      <c r="AC938" s="24" t="s">
        <v>9</v>
      </c>
      <c r="AD938" s="24" t="s">
        <v>23</v>
      </c>
      <c r="AE938" s="24" t="s">
        <v>10</v>
      </c>
      <c r="AF938" s="24" t="s">
        <v>24</v>
      </c>
      <c r="AG938" s="24" t="s">
        <v>11</v>
      </c>
      <c r="AH938" s="24" t="s">
        <v>25</v>
      </c>
      <c r="AI938" s="24" t="s">
        <v>12</v>
      </c>
      <c r="AK938" s="39">
        <f t="shared" ref="AK938:AK948" si="155">Y938</f>
        <v>0.6</v>
      </c>
      <c r="AL938" s="24" t="s">
        <v>7</v>
      </c>
      <c r="AM938" s="24" t="s">
        <v>8</v>
      </c>
      <c r="AN938" s="24" t="s">
        <v>22</v>
      </c>
      <c r="AO938" s="24" t="s">
        <v>9</v>
      </c>
      <c r="AP938" s="24" t="s">
        <v>23</v>
      </c>
      <c r="AQ938" s="24" t="s">
        <v>10</v>
      </c>
      <c r="AR938" s="24" t="s">
        <v>24</v>
      </c>
      <c r="AS938" s="24" t="s">
        <v>11</v>
      </c>
      <c r="AT938" s="24" t="s">
        <v>25</v>
      </c>
      <c r="AU938" s="24" t="s">
        <v>12</v>
      </c>
    </row>
    <row r="939" spans="6:49" x14ac:dyDescent="0.3">
      <c r="M939" s="31" t="s">
        <v>98</v>
      </c>
      <c r="N939" s="31">
        <f>-1 *AVERAGE(N649:N936)</f>
        <v>-0.21892153120315344</v>
      </c>
      <c r="O939" s="31">
        <f t="shared" ref="O939:W939" si="156">-1 *AVERAGE(O649:O936)</f>
        <v>-0.22481712366926448</v>
      </c>
      <c r="P939" s="31">
        <f t="shared" si="156"/>
        <v>-0.90040446099407023</v>
      </c>
      <c r="Q939" s="31">
        <f t="shared" si="156"/>
        <v>0.18944231849152593</v>
      </c>
      <c r="R939" s="31">
        <f t="shared" si="156"/>
        <v>-0.2477241578629914</v>
      </c>
      <c r="S939" s="31">
        <f t="shared" si="156"/>
        <v>0.17838971155419567</v>
      </c>
      <c r="T939" s="31">
        <f t="shared" si="156"/>
        <v>-2.7485728358310562</v>
      </c>
      <c r="U939" s="31">
        <f t="shared" si="156"/>
        <v>-2.2649589470108387</v>
      </c>
      <c r="V939" s="31">
        <f t="shared" si="156"/>
        <v>-2.7846340461598205</v>
      </c>
      <c r="W939" s="31">
        <f t="shared" si="156"/>
        <v>-0.80978155157286857</v>
      </c>
      <c r="Y939" s="31" t="s">
        <v>98</v>
      </c>
      <c r="Z939" s="31">
        <f>-1 *AVERAGE(Z649:Z936)</f>
        <v>1.3431055665026633E-2</v>
      </c>
      <c r="AA939" s="31">
        <f t="shared" ref="AA939:AI939" si="157">-1 *AVERAGE(AA649:AA936)</f>
        <v>1.7181723501160543E-2</v>
      </c>
      <c r="AB939" s="31">
        <f t="shared" si="157"/>
        <v>-0.53830763090045897</v>
      </c>
      <c r="AC939" s="31">
        <f t="shared" si="157"/>
        <v>0.16298758243958728</v>
      </c>
      <c r="AD939" s="31">
        <f t="shared" si="157"/>
        <v>-0.3165585862393524</v>
      </c>
      <c r="AE939" s="31">
        <f t="shared" si="157"/>
        <v>-1.1327605303021984E-3</v>
      </c>
      <c r="AF939" s="31">
        <f t="shared" si="157"/>
        <v>-0.27945727133530196</v>
      </c>
      <c r="AG939" s="31">
        <f t="shared" si="157"/>
        <v>-0.38191115658500241</v>
      </c>
      <c r="AH939" s="31">
        <f t="shared" si="157"/>
        <v>-1.2883720443289917</v>
      </c>
      <c r="AI939" s="31">
        <f t="shared" si="157"/>
        <v>-0.53079462657382115</v>
      </c>
      <c r="AK939" s="31" t="str">
        <f t="shared" si="155"/>
        <v>ALL</v>
      </c>
      <c r="AL939" s="31">
        <f>-1 *AVERAGE(AL649:AL936)</f>
        <v>0.67575490737403587</v>
      </c>
      <c r="AM939" s="31">
        <f t="shared" ref="AM939:AU939" si="158">-1 *AVERAGE(AM649:AM936)</f>
        <v>0.67571695066417836</v>
      </c>
      <c r="AN939" s="31">
        <f t="shared" si="158"/>
        <v>-0.53830763090045897</v>
      </c>
      <c r="AO939" s="31">
        <f t="shared" si="158"/>
        <v>0.69932810707228799</v>
      </c>
      <c r="AP939" s="31">
        <f t="shared" si="158"/>
        <v>-0.3165585862393524</v>
      </c>
      <c r="AQ939" s="31">
        <f t="shared" si="158"/>
        <v>0.65605198172842683</v>
      </c>
      <c r="AR939" s="31">
        <f t="shared" si="158"/>
        <v>0.3023350397665604</v>
      </c>
      <c r="AS939" s="31">
        <f t="shared" si="158"/>
        <v>0.737797272739111</v>
      </c>
      <c r="AT939" s="31">
        <f t="shared" si="158"/>
        <v>-1.2883720443289917</v>
      </c>
      <c r="AU939" s="31">
        <f t="shared" si="158"/>
        <v>0.29548867797237666</v>
      </c>
    </row>
    <row r="940" spans="6:49" x14ac:dyDescent="0.3">
      <c r="M940" s="31" t="str">
        <f>"Target; Gain &gt; "&amp;M938</f>
        <v>Target; Gain &gt; 0.6</v>
      </c>
      <c r="N940" s="31">
        <f t="shared" ref="N940:W940" si="159">-1* AVERAGEIF($AX649:$AX936,"&gt;"&amp;$Y938,N649:N936)</f>
        <v>0.37919027751856771</v>
      </c>
      <c r="O940" s="31">
        <f t="shared" si="159"/>
        <v>0.37491575284316486</v>
      </c>
      <c r="P940" s="31">
        <f t="shared" si="159"/>
        <v>-2.6612881103542043</v>
      </c>
      <c r="Q940" s="31">
        <f t="shared" si="159"/>
        <v>0.65944032953692977</v>
      </c>
      <c r="R940" s="31">
        <f t="shared" si="159"/>
        <v>-1.1532453747265063</v>
      </c>
      <c r="S940" s="31">
        <f t="shared" si="159"/>
        <v>0.58024543137387408</v>
      </c>
      <c r="T940" s="31">
        <f t="shared" si="159"/>
        <v>-2.33790509168709</v>
      </c>
      <c r="U940" s="31">
        <f t="shared" si="159"/>
        <v>-1.1546713216437436</v>
      </c>
      <c r="V940" s="31">
        <f t="shared" si="159"/>
        <v>-4.8064483489813989</v>
      </c>
      <c r="W940" s="31">
        <f t="shared" si="159"/>
        <v>-0.18202299931093904</v>
      </c>
      <c r="Y940" s="31" t="str">
        <f>"Target; Gain &gt; "&amp;Y938</f>
        <v>Target; Gain &gt; 0.6</v>
      </c>
      <c r="Z940" s="31">
        <f t="shared" ref="Z940:AI940" si="160">-1* AVERAGEIF($AX649:$AX936,"&gt;"&amp;$Y938,Z649:Z936)</f>
        <v>0.33270741507147317</v>
      </c>
      <c r="AA940" s="31">
        <f t="shared" si="160"/>
        <v>0.33441187395130206</v>
      </c>
      <c r="AB940" s="31">
        <f t="shared" si="160"/>
        <v>-0.61724967537644226</v>
      </c>
      <c r="AC940" s="31">
        <f t="shared" si="160"/>
        <v>0.48573048156530008</v>
      </c>
      <c r="AD940" s="31">
        <f t="shared" si="160"/>
        <v>-0.53757883365011061</v>
      </c>
      <c r="AE940" s="31">
        <f t="shared" si="160"/>
        <v>0.47385499835935246</v>
      </c>
      <c r="AF940" s="31">
        <f t="shared" si="160"/>
        <v>-0.88058611917166973</v>
      </c>
      <c r="AG940" s="31">
        <f t="shared" si="160"/>
        <v>-0.30731427246121096</v>
      </c>
      <c r="AH940" s="31">
        <f t="shared" si="160"/>
        <v>-1.7379756210538693</v>
      </c>
      <c r="AI940" s="31">
        <f t="shared" si="160"/>
        <v>-0.13399369500733505</v>
      </c>
      <c r="AK940" s="31" t="str">
        <f t="shared" si="155"/>
        <v>Target; Gain &gt; 0.6</v>
      </c>
      <c r="AL940" s="31">
        <f t="shared" ref="AL940:AU940" si="161">-1* AVERAGEIF($AX649:$AX936,"&gt;"&amp;$Y938,AL649:AL936)</f>
        <v>0.7556708068661333</v>
      </c>
      <c r="AM940" s="31">
        <f t="shared" si="161"/>
        <v>0.75750966960428856</v>
      </c>
      <c r="AN940" s="31">
        <f t="shared" si="161"/>
        <v>-0.61724967537644226</v>
      </c>
      <c r="AO940" s="31">
        <f t="shared" si="161"/>
        <v>0.79208233411185258</v>
      </c>
      <c r="AP940" s="31">
        <f t="shared" si="161"/>
        <v>-0.53757883365011061</v>
      </c>
      <c r="AQ940" s="31">
        <f t="shared" si="161"/>
        <v>0.77564699622176403</v>
      </c>
      <c r="AR940" s="31">
        <f t="shared" si="161"/>
        <v>-1.4123563975223193E-2</v>
      </c>
      <c r="AS940" s="31">
        <f t="shared" si="161"/>
        <v>0.7574810792964477</v>
      </c>
      <c r="AT940" s="31">
        <f t="shared" si="161"/>
        <v>-1.7379756210538693</v>
      </c>
      <c r="AU940" s="31">
        <f t="shared" si="161"/>
        <v>0.53683447309520682</v>
      </c>
      <c r="AV940" s="26"/>
      <c r="AW940" s="26" t="s">
        <v>31</v>
      </c>
    </row>
    <row r="941" spans="6:49" x14ac:dyDescent="0.3">
      <c r="M941" s="31" t="str">
        <f>"Gain &gt; "&amp;M938</f>
        <v>Gain &gt; 0.6</v>
      </c>
      <c r="N941" s="31">
        <f t="shared" ref="N941:W941" si="162">-1* AVERAGEIF($AW649:$AW936,"&gt;"&amp;$Y938,N649:N936)</f>
        <v>0.37919027751856771</v>
      </c>
      <c r="O941" s="31">
        <f t="shared" si="162"/>
        <v>0.37491575284316486</v>
      </c>
      <c r="P941" s="31">
        <f t="shared" si="162"/>
        <v>-2.6612881103542043</v>
      </c>
      <c r="Q941" s="31">
        <f t="shared" si="162"/>
        <v>0.65944032953692977</v>
      </c>
      <c r="R941" s="31">
        <f t="shared" si="162"/>
        <v>-1.1532453747265063</v>
      </c>
      <c r="S941" s="31">
        <f t="shared" si="162"/>
        <v>0.58024543137387408</v>
      </c>
      <c r="T941" s="31">
        <f t="shared" si="162"/>
        <v>-2.33790509168709</v>
      </c>
      <c r="U941" s="31">
        <f t="shared" si="162"/>
        <v>-1.1546713216437436</v>
      </c>
      <c r="V941" s="31">
        <f t="shared" si="162"/>
        <v>-4.8064483489813989</v>
      </c>
      <c r="W941" s="31">
        <f t="shared" si="162"/>
        <v>-0.18202299931093904</v>
      </c>
      <c r="Y941" s="31" t="str">
        <f>"Gain &gt; "&amp;Y938</f>
        <v>Gain &gt; 0.6</v>
      </c>
      <c r="Z941" s="31">
        <f t="shared" ref="Z941:AI941" si="163">-1* AVERAGEIF($AW649:$AW936,"&gt;"&amp;$Y938,Z649:Z936)</f>
        <v>0.33270741507147317</v>
      </c>
      <c r="AA941" s="31">
        <f t="shared" si="163"/>
        <v>0.33441187395130206</v>
      </c>
      <c r="AB941" s="31">
        <f t="shared" si="163"/>
        <v>-0.61724967537644226</v>
      </c>
      <c r="AC941" s="31">
        <f t="shared" si="163"/>
        <v>0.48573048156530008</v>
      </c>
      <c r="AD941" s="31">
        <f t="shared" si="163"/>
        <v>-0.53757883365011061</v>
      </c>
      <c r="AE941" s="31">
        <f t="shared" si="163"/>
        <v>0.47385499835935246</v>
      </c>
      <c r="AF941" s="31">
        <f t="shared" si="163"/>
        <v>-0.88058611917166973</v>
      </c>
      <c r="AG941" s="31">
        <f t="shared" si="163"/>
        <v>-0.30731427246121096</v>
      </c>
      <c r="AH941" s="31">
        <f t="shared" si="163"/>
        <v>-1.7379756210538693</v>
      </c>
      <c r="AI941" s="31">
        <f t="shared" si="163"/>
        <v>-0.13399369500733505</v>
      </c>
      <c r="AK941" s="31" t="str">
        <f t="shared" si="155"/>
        <v>Gain &gt; 0.6</v>
      </c>
      <c r="AL941" s="31">
        <f t="shared" ref="AL941:AU941" si="164">-1* AVERAGEIF($AW649:$AW936,"&gt;"&amp;$Y938,AL649:AL936)</f>
        <v>0.7556708068661333</v>
      </c>
      <c r="AM941" s="31">
        <f t="shared" si="164"/>
        <v>0.75750966960428856</v>
      </c>
      <c r="AN941" s="31">
        <f t="shared" si="164"/>
        <v>-0.61724967537644226</v>
      </c>
      <c r="AO941" s="31">
        <f t="shared" si="164"/>
        <v>0.79208233411185258</v>
      </c>
      <c r="AP941" s="31">
        <f t="shared" si="164"/>
        <v>-0.53757883365011061</v>
      </c>
      <c r="AQ941" s="31">
        <f t="shared" si="164"/>
        <v>0.77564699622176403</v>
      </c>
      <c r="AR941" s="31">
        <f t="shared" si="164"/>
        <v>-1.4123563975223193E-2</v>
      </c>
      <c r="AS941" s="31">
        <f t="shared" si="164"/>
        <v>0.7574810792964477</v>
      </c>
      <c r="AT941" s="31">
        <f t="shared" si="164"/>
        <v>-1.7379756210538693</v>
      </c>
      <c r="AU941" s="31">
        <f t="shared" si="164"/>
        <v>0.53683447309520682</v>
      </c>
      <c r="AV941" s="26" t="s">
        <v>128</v>
      </c>
      <c r="AW941" s="43">
        <f>AVERAGEIF($H649:$H936,"=1",AW649:AW936)</f>
        <v>0.18786942657390188</v>
      </c>
    </row>
    <row r="942" spans="6:49" x14ac:dyDescent="0.3">
      <c r="M942" t="s">
        <v>128</v>
      </c>
      <c r="N942" s="31">
        <f>-1* AVERAGEIF($H649:$H936,"=1",N649:N936)</f>
        <v>-0.22575087066887994</v>
      </c>
      <c r="O942" s="31">
        <f t="shared" ref="O942:W942" si="165">-1* AVERAGEIF($H649:$H936,"=1",O649:O936)</f>
        <v>-0.22887045202957448</v>
      </c>
      <c r="P942" s="31">
        <f t="shared" si="165"/>
        <v>-0.82403472594198823</v>
      </c>
      <c r="Q942" s="31">
        <f t="shared" si="165"/>
        <v>0.36409154693378409</v>
      </c>
      <c r="R942" s="31">
        <f t="shared" si="165"/>
        <v>-0.2018950884942215</v>
      </c>
      <c r="S942" s="31">
        <f t="shared" si="165"/>
        <v>0.47995148787986874</v>
      </c>
      <c r="T942" s="31">
        <f t="shared" si="165"/>
        <v>-4.8658238026942291</v>
      </c>
      <c r="U942" s="31">
        <f t="shared" si="165"/>
        <v>-3.9034859178224521</v>
      </c>
      <c r="V942" s="31">
        <f t="shared" si="165"/>
        <v>-3.1095431944181562</v>
      </c>
      <c r="W942" s="31">
        <f t="shared" si="165"/>
        <v>-0.27363181144607218</v>
      </c>
      <c r="Y942" t="s">
        <v>128</v>
      </c>
      <c r="Z942" s="31">
        <f>-1* AVERAGEIF($H649:$H936,"=1",Z649:Z936)</f>
        <v>-7.8264287816491532E-3</v>
      </c>
      <c r="AA942" s="31">
        <f t="shared" ref="AA942:AI942" si="166">-1* AVERAGEIF($H649:$H936,"=1",AA649:AA936)</f>
        <v>-3.037937707514371E-3</v>
      </c>
      <c r="AB942" s="31">
        <f t="shared" si="166"/>
        <v>-0.42340733897661814</v>
      </c>
      <c r="AC942" s="31">
        <f t="shared" si="166"/>
        <v>0.18268036219101461</v>
      </c>
      <c r="AD942" s="31">
        <f t="shared" si="166"/>
        <v>-0.24455650892579012</v>
      </c>
      <c r="AE942" s="31">
        <f t="shared" si="166"/>
        <v>0.10733385435406276</v>
      </c>
      <c r="AF942" s="31">
        <f t="shared" si="166"/>
        <v>-0.69836735925890514</v>
      </c>
      <c r="AG942" s="31">
        <f t="shared" si="166"/>
        <v>-0.75912827816220541</v>
      </c>
      <c r="AH942" s="31">
        <f t="shared" si="166"/>
        <v>-1.5976119244538776</v>
      </c>
      <c r="AI942" s="31">
        <f t="shared" si="166"/>
        <v>-0.49448073868974707</v>
      </c>
      <c r="AK942" t="str">
        <f t="shared" si="155"/>
        <v>Target (or sym)</v>
      </c>
      <c r="AL942" s="31">
        <f>-1* AVERAGEIF($H649:$H936,"=1",AL649:AL936)</f>
        <v>0.65597088626857958</v>
      </c>
      <c r="AM942" s="31">
        <f t="shared" ref="AM942:AU942" si="167">-1* AVERAGEIF($H649:$H936,"=1",AM649:AM936)</f>
        <v>0.6575728490304823</v>
      </c>
      <c r="AN942" s="31">
        <f t="shared" si="167"/>
        <v>-0.42340733897661814</v>
      </c>
      <c r="AO942" s="31">
        <f t="shared" si="167"/>
        <v>0.69134669486616551</v>
      </c>
      <c r="AP942" s="31">
        <f t="shared" si="167"/>
        <v>-0.24455650892579012</v>
      </c>
      <c r="AQ942" s="31">
        <f t="shared" si="167"/>
        <v>0.66326038245553898</v>
      </c>
      <c r="AR942" s="31">
        <f t="shared" si="167"/>
        <v>4.4622261173443492E-2</v>
      </c>
      <c r="AS942" s="31">
        <f t="shared" si="167"/>
        <v>0.6470612173887903</v>
      </c>
      <c r="AT942" s="31">
        <f t="shared" si="167"/>
        <v>-1.5976119244538776</v>
      </c>
      <c r="AU942" s="31">
        <f t="shared" si="167"/>
        <v>0.31676506767725232</v>
      </c>
      <c r="AV942" s="26" t="s">
        <v>138</v>
      </c>
      <c r="AW942" s="43">
        <f>AVERAGEIF($J649:$J936,"=1",AW649:AW936)</f>
        <v>0.24118117185446517</v>
      </c>
    </row>
    <row r="943" spans="6:49" x14ac:dyDescent="0.3">
      <c r="M943" t="str">
        <f t="shared" ref="M943:M948" si="168">Y943</f>
        <v>Gain &gt; 0</v>
      </c>
      <c r="N943" s="31">
        <f>-1* AVERAGEIF($J649:$J936,"=1",N649:N936)</f>
        <v>-2.4684527538363324E-2</v>
      </c>
      <c r="O943" s="31">
        <f t="shared" ref="O943:W943" si="169">-1* AVERAGEIF($J649:$J936,"=1",O649:O936)</f>
        <v>-3.0100388541615189E-2</v>
      </c>
      <c r="P943" s="31">
        <f t="shared" si="169"/>
        <v>-1.0979420694168947</v>
      </c>
      <c r="Q943" s="31">
        <f t="shared" si="169"/>
        <v>0.30376613811464531</v>
      </c>
      <c r="R943" s="31">
        <f t="shared" si="169"/>
        <v>-0.29815127999634911</v>
      </c>
      <c r="S943" s="31">
        <f t="shared" si="169"/>
        <v>0.41978142005098046</v>
      </c>
      <c r="T943" s="31">
        <f t="shared" si="169"/>
        <v>-2.9377473846684934</v>
      </c>
      <c r="U943" s="31">
        <f t="shared" si="169"/>
        <v>-2.1932104763961537</v>
      </c>
      <c r="V943" s="31">
        <f t="shared" si="169"/>
        <v>-3.3865382346067814</v>
      </c>
      <c r="W943" s="31">
        <f t="shared" si="169"/>
        <v>-0.53850099891756265</v>
      </c>
      <c r="Y943" t="s">
        <v>100</v>
      </c>
      <c r="Z943" s="31">
        <f>-1* AVERAGEIF($J649:$J936,"=1",Z649:Z936)</f>
        <v>0.12487591594555571</v>
      </c>
      <c r="AA943" s="31">
        <f t="shared" ref="AA943:AI943" si="170">-1* AVERAGEIF($J649:$J936,"=1",AA649:AA936)</f>
        <v>0.12821158119257187</v>
      </c>
      <c r="AB943" s="31">
        <f t="shared" si="170"/>
        <v>-0.57668742727122657</v>
      </c>
      <c r="AC943" s="31">
        <f t="shared" si="170"/>
        <v>0.24683407721853654</v>
      </c>
      <c r="AD943" s="31">
        <f t="shared" si="170"/>
        <v>-0.38721964970985445</v>
      </c>
      <c r="AE943" s="31">
        <f t="shared" si="170"/>
        <v>0.17073043838154828</v>
      </c>
      <c r="AF943" s="31">
        <f t="shared" si="170"/>
        <v>-0.42458382586483967</v>
      </c>
      <c r="AG943" s="31">
        <f t="shared" si="170"/>
        <v>-0.37267868607374766</v>
      </c>
      <c r="AH943" s="31">
        <f t="shared" si="170"/>
        <v>-1.4850885938885587</v>
      </c>
      <c r="AI943" s="31">
        <f t="shared" si="170"/>
        <v>-0.32715912833884792</v>
      </c>
      <c r="AK943" t="str">
        <f t="shared" si="155"/>
        <v>Gain &gt; 0</v>
      </c>
      <c r="AL943" s="31">
        <f>-1* AVERAGEIF($J649:$J936,"=1",AL649:AL936)</f>
        <v>0.70596740784886458</v>
      </c>
      <c r="AM943" s="31">
        <f t="shared" ref="AM943:AU943" si="171">-1* AVERAGEIF($J649:$J936,"=1",AM649:AM936)</f>
        <v>0.70601494526790443</v>
      </c>
      <c r="AN943" s="31">
        <f t="shared" si="171"/>
        <v>-0.57668742727122657</v>
      </c>
      <c r="AO943" s="31">
        <f t="shared" si="171"/>
        <v>0.73015863867216879</v>
      </c>
      <c r="AP943" s="31">
        <f t="shared" si="171"/>
        <v>-0.38721964970985445</v>
      </c>
      <c r="AQ943" s="31">
        <f t="shared" si="171"/>
        <v>0.70086655217190619</v>
      </c>
      <c r="AR943" s="31">
        <f t="shared" si="171"/>
        <v>0.2355028149062042</v>
      </c>
      <c r="AS943" s="31">
        <f t="shared" si="171"/>
        <v>0.74813545761900335</v>
      </c>
      <c r="AT943" s="31">
        <f t="shared" si="171"/>
        <v>-1.4850885938885587</v>
      </c>
      <c r="AU943" s="31">
        <f t="shared" si="171"/>
        <v>0.39206794980285042</v>
      </c>
      <c r="AV943" s="26" t="s">
        <v>101</v>
      </c>
      <c r="AW943" s="43">
        <f>AVERAGEIF($I649:$I936,"=1",AW649:AW936)</f>
        <v>-0.20902368227386978</v>
      </c>
    </row>
    <row r="944" spans="6:49" x14ac:dyDescent="0.3">
      <c r="M944" t="str">
        <f t="shared" si="168"/>
        <v>Gain &lt;=0</v>
      </c>
      <c r="N944" s="31">
        <f>-1* AVERAGEIF($I649:$I936,"=1",N649:N936)</f>
        <v>-0.38726026771263827</v>
      </c>
      <c r="O944" s="31">
        <f t="shared" ref="O944:W944" si="172">-1* AVERAGEIF($I649:$I936,"=1",O649:O936)</f>
        <v>-0.39357162744656071</v>
      </c>
      <c r="P944" s="31">
        <f t="shared" si="172"/>
        <v>-0.72920520036095615</v>
      </c>
      <c r="Q944" s="31">
        <f t="shared" si="172"/>
        <v>9.0361674818155782E-2</v>
      </c>
      <c r="R944" s="31">
        <f t="shared" si="172"/>
        <v>-0.20402065201408123</v>
      </c>
      <c r="S944" s="31">
        <f t="shared" si="172"/>
        <v>-3.0816435809684618E-2</v>
      </c>
      <c r="T944" s="31">
        <f t="shared" si="172"/>
        <v>-2.5846215601719433</v>
      </c>
      <c r="U944" s="31">
        <f t="shared" si="172"/>
        <v>-2.3271409548768984</v>
      </c>
      <c r="V944" s="31">
        <f t="shared" si="172"/>
        <v>-2.262983749505787</v>
      </c>
      <c r="W944" s="31">
        <f t="shared" si="172"/>
        <v>-1.0448913638741339</v>
      </c>
      <c r="Y944" t="s">
        <v>101</v>
      </c>
      <c r="Z944" s="31">
        <f>-1* AVERAGEIF($I649:$I936,"=1",Z649:Z936)</f>
        <v>-8.31544899114319E-2</v>
      </c>
      <c r="AA944" s="31">
        <f t="shared" ref="AA944:AI944" si="173">-1* AVERAGEIF($I649:$I936,"=1",AA649:AA936)</f>
        <v>-7.9044153164729264E-2</v>
      </c>
      <c r="AB944" s="31">
        <f t="shared" si="173"/>
        <v>-0.50504514071245998</v>
      </c>
      <c r="AC944" s="31">
        <f t="shared" si="173"/>
        <v>9.0320620297831306E-2</v>
      </c>
      <c r="AD944" s="31">
        <f t="shared" si="173"/>
        <v>-0.25531899789825052</v>
      </c>
      <c r="AE944" s="31">
        <f t="shared" si="173"/>
        <v>-0.15008086625390593</v>
      </c>
      <c r="AF944" s="31">
        <f t="shared" si="173"/>
        <v>-0.15368092407636938</v>
      </c>
      <c r="AG944" s="31">
        <f t="shared" si="173"/>
        <v>-0.38991263102808987</v>
      </c>
      <c r="AH944" s="31">
        <f t="shared" si="173"/>
        <v>-1.1178843680440342</v>
      </c>
      <c r="AI944" s="31">
        <f t="shared" si="173"/>
        <v>-0.70727872504413158</v>
      </c>
      <c r="AK944" t="str">
        <f t="shared" si="155"/>
        <v>Gain &lt;=0</v>
      </c>
      <c r="AL944" s="31">
        <f>-1* AVERAGEIF($I649:$I936,"=1",AL649:AL936)</f>
        <v>0.64957074029585149</v>
      </c>
      <c r="AM944" s="31">
        <f t="shared" ref="AM944:AU944" si="174">-1* AVERAGEIF($I649:$I936,"=1",AM649:AM936)</f>
        <v>0.64945868867428269</v>
      </c>
      <c r="AN944" s="31">
        <f t="shared" si="174"/>
        <v>-0.50504514071245998</v>
      </c>
      <c r="AO944" s="31">
        <f t="shared" si="174"/>
        <v>0.67260831301905832</v>
      </c>
      <c r="AP944" s="31">
        <f t="shared" si="174"/>
        <v>-0.25531899789825052</v>
      </c>
      <c r="AQ944" s="31">
        <f t="shared" si="174"/>
        <v>0.61721268734407775</v>
      </c>
      <c r="AR944" s="31">
        <f t="shared" si="174"/>
        <v>0.36025630131220249</v>
      </c>
      <c r="AS944" s="31">
        <f t="shared" si="174"/>
        <v>0.72883751250987083</v>
      </c>
      <c r="AT944" s="31">
        <f t="shared" si="174"/>
        <v>-1.1178843680440342</v>
      </c>
      <c r="AU944" s="31">
        <f t="shared" si="174"/>
        <v>0.21178664238596603</v>
      </c>
    </row>
    <row r="945" spans="13:49" x14ac:dyDescent="0.3">
      <c r="M945" t="str">
        <f t="shared" si="168"/>
        <v>Target; Gain &gt; 0.6; #pref=2</v>
      </c>
      <c r="N945" s="31" t="e">
        <f t="shared" ref="N945:W945" si="175">-1* AVERAGEIFS(N649:N936, $H$649:$H$936,"=1",$K649:$K936,"=2",$AW649:$AW936,"&gt;"&amp;$Y$938)</f>
        <v>#DIV/0!</v>
      </c>
      <c r="O945" s="31" t="e">
        <f t="shared" si="175"/>
        <v>#DIV/0!</v>
      </c>
      <c r="P945" s="31" t="e">
        <f t="shared" si="175"/>
        <v>#DIV/0!</v>
      </c>
      <c r="Q945" s="31" t="e">
        <f t="shared" si="175"/>
        <v>#DIV/0!</v>
      </c>
      <c r="R945" s="31" t="e">
        <f t="shared" si="175"/>
        <v>#DIV/0!</v>
      </c>
      <c r="S945" s="31" t="e">
        <f t="shared" si="175"/>
        <v>#DIV/0!</v>
      </c>
      <c r="T945" s="31" t="e">
        <f t="shared" si="175"/>
        <v>#DIV/0!</v>
      </c>
      <c r="U945" s="31" t="e">
        <f t="shared" si="175"/>
        <v>#DIV/0!</v>
      </c>
      <c r="V945" s="31" t="e">
        <f t="shared" si="175"/>
        <v>#DIV/0!</v>
      </c>
      <c r="W945" s="31" t="e">
        <f t="shared" si="175"/>
        <v>#DIV/0!</v>
      </c>
      <c r="Y945" t="str">
        <f>"Target; Gain &gt; "&amp;Y938&amp;"; #pref=2"</f>
        <v>Target; Gain &gt; 0.6; #pref=2</v>
      </c>
      <c r="Z945" s="31" t="e">
        <f t="shared" ref="Z945:AI945" si="176">-1* AVERAGEIFS(Z649:Z936, $H$649:$H$936,"=1",$K649:$K936,"=2",$AW649:$AW936,"&gt;"&amp;$Y$938)</f>
        <v>#DIV/0!</v>
      </c>
      <c r="AA945" s="31" t="e">
        <f t="shared" si="176"/>
        <v>#DIV/0!</v>
      </c>
      <c r="AB945" s="31" t="e">
        <f t="shared" si="176"/>
        <v>#DIV/0!</v>
      </c>
      <c r="AC945" s="31" t="e">
        <f t="shared" si="176"/>
        <v>#DIV/0!</v>
      </c>
      <c r="AD945" s="31" t="e">
        <f t="shared" si="176"/>
        <v>#DIV/0!</v>
      </c>
      <c r="AE945" s="31" t="e">
        <f t="shared" si="176"/>
        <v>#DIV/0!</v>
      </c>
      <c r="AF945" s="31" t="e">
        <f t="shared" si="176"/>
        <v>#DIV/0!</v>
      </c>
      <c r="AG945" s="31" t="e">
        <f t="shared" si="176"/>
        <v>#DIV/0!</v>
      </c>
      <c r="AH945" s="31" t="e">
        <f t="shared" si="176"/>
        <v>#DIV/0!</v>
      </c>
      <c r="AI945" s="31" t="e">
        <f t="shared" si="176"/>
        <v>#DIV/0!</v>
      </c>
      <c r="AK945" t="str">
        <f t="shared" si="155"/>
        <v>Target; Gain &gt; 0.6; #pref=2</v>
      </c>
      <c r="AL945" s="31" t="e">
        <f t="shared" ref="AL945:AU945" si="177">-1* AVERAGEIFS(AL649:AL936, $H$649:$H$936,"=1",$K649:$K936,"=2",$AW649:$AW936,"&gt;"&amp;$Y$938)</f>
        <v>#DIV/0!</v>
      </c>
      <c r="AM945" s="31" t="e">
        <f t="shared" si="177"/>
        <v>#DIV/0!</v>
      </c>
      <c r="AN945" s="31" t="e">
        <f t="shared" si="177"/>
        <v>#DIV/0!</v>
      </c>
      <c r="AO945" s="31" t="e">
        <f t="shared" si="177"/>
        <v>#DIV/0!</v>
      </c>
      <c r="AP945" s="31" t="e">
        <f t="shared" si="177"/>
        <v>#DIV/0!</v>
      </c>
      <c r="AQ945" s="31" t="e">
        <f t="shared" si="177"/>
        <v>#DIV/0!</v>
      </c>
      <c r="AR945" s="31" t="e">
        <f t="shared" si="177"/>
        <v>#DIV/0!</v>
      </c>
      <c r="AS945" s="31" t="e">
        <f t="shared" si="177"/>
        <v>#DIV/0!</v>
      </c>
      <c r="AT945" s="31" t="e">
        <f t="shared" si="177"/>
        <v>#DIV/0!</v>
      </c>
      <c r="AU945" s="31" t="e">
        <f t="shared" si="177"/>
        <v>#DIV/0!</v>
      </c>
    </row>
    <row r="946" spans="13:49" x14ac:dyDescent="0.3">
      <c r="M946" t="str">
        <f t="shared" si="168"/>
        <v>Target; Gain &gt; 0.6; #pref=3</v>
      </c>
      <c r="N946" s="31">
        <f t="shared" ref="N946:W946" si="178">-1* AVERAGEIFS(N649:N936,  $H$649:$H$936,"=1",$K649:$K936,"=3",$AW649:$AW936,"&gt;"&amp;$Y$938)</f>
        <v>0.37919027751856771</v>
      </c>
      <c r="O946" s="31">
        <f t="shared" si="178"/>
        <v>0.37491575284316486</v>
      </c>
      <c r="P946" s="31">
        <f t="shared" si="178"/>
        <v>-2.6612881103542043</v>
      </c>
      <c r="Q946" s="31">
        <f t="shared" si="178"/>
        <v>0.65944032953692977</v>
      </c>
      <c r="R946" s="31">
        <f t="shared" si="178"/>
        <v>-1.1532453747265063</v>
      </c>
      <c r="S946" s="31">
        <f t="shared" si="178"/>
        <v>0.58024543137387408</v>
      </c>
      <c r="T946" s="31">
        <f t="shared" si="178"/>
        <v>-2.33790509168709</v>
      </c>
      <c r="U946" s="31">
        <f t="shared" si="178"/>
        <v>-1.1546713216437436</v>
      </c>
      <c r="V946" s="31">
        <f t="shared" si="178"/>
        <v>-4.8064483489813989</v>
      </c>
      <c r="W946" s="31">
        <f t="shared" si="178"/>
        <v>-0.18202299931093904</v>
      </c>
      <c r="Y946" t="str">
        <f>"Target; Gain &gt; "&amp;Y938&amp;"; #pref=3"</f>
        <v>Target; Gain &gt; 0.6; #pref=3</v>
      </c>
      <c r="Z946" s="31">
        <f t="shared" ref="Z946:AI946" si="179">-1* AVERAGEIFS(Z649:Z936,  $H$649:$H$936,"=1",$K649:$K936,"=3",$AW649:$AW936,"&gt;"&amp;$Y$938)</f>
        <v>0.33270741507147317</v>
      </c>
      <c r="AA946" s="31">
        <f t="shared" si="179"/>
        <v>0.33441187395130206</v>
      </c>
      <c r="AB946" s="31">
        <f t="shared" si="179"/>
        <v>-0.61724967537644226</v>
      </c>
      <c r="AC946" s="31">
        <f t="shared" si="179"/>
        <v>0.48573048156530008</v>
      </c>
      <c r="AD946" s="31">
        <f t="shared" si="179"/>
        <v>-0.53757883365011061</v>
      </c>
      <c r="AE946" s="31">
        <f t="shared" si="179"/>
        <v>0.47385499835935246</v>
      </c>
      <c r="AF946" s="31">
        <f t="shared" si="179"/>
        <v>-0.88058611917166973</v>
      </c>
      <c r="AG946" s="31">
        <f t="shared" si="179"/>
        <v>-0.30731427246121096</v>
      </c>
      <c r="AH946" s="31">
        <f t="shared" si="179"/>
        <v>-1.7379756210538693</v>
      </c>
      <c r="AI946" s="31">
        <f t="shared" si="179"/>
        <v>-0.13399369500733505</v>
      </c>
      <c r="AK946" t="str">
        <f t="shared" si="155"/>
        <v>Target; Gain &gt; 0.6; #pref=3</v>
      </c>
      <c r="AL946" s="31">
        <f t="shared" ref="AL946:AU946" si="180">-1* AVERAGEIFS(AL649:AL936,  $H$649:$H$936,"=1",$K649:$K936,"=3",$AW649:$AW936,"&gt;"&amp;$Y$938)</f>
        <v>0.7556708068661333</v>
      </c>
      <c r="AM946" s="31">
        <f t="shared" si="180"/>
        <v>0.75750966960428856</v>
      </c>
      <c r="AN946" s="31">
        <f t="shared" si="180"/>
        <v>-0.61724967537644226</v>
      </c>
      <c r="AO946" s="31">
        <f t="shared" si="180"/>
        <v>0.79208233411185258</v>
      </c>
      <c r="AP946" s="31">
        <f t="shared" si="180"/>
        <v>-0.53757883365011061</v>
      </c>
      <c r="AQ946" s="31">
        <f t="shared" si="180"/>
        <v>0.77564699622176403</v>
      </c>
      <c r="AR946" s="31">
        <f t="shared" si="180"/>
        <v>-1.4123563975223193E-2</v>
      </c>
      <c r="AS946" s="31">
        <f t="shared" si="180"/>
        <v>0.7574810792964477</v>
      </c>
      <c r="AT946" s="31">
        <f t="shared" si="180"/>
        <v>-1.7379756210538693</v>
      </c>
      <c r="AU946" s="31">
        <f t="shared" si="180"/>
        <v>0.53683447309520682</v>
      </c>
    </row>
    <row r="947" spans="13:49" x14ac:dyDescent="0.3">
      <c r="M947" t="str">
        <f t="shared" si="168"/>
        <v>Target; Gain &gt; 0.6; #pref=4</v>
      </c>
      <c r="N947" s="31" t="e">
        <f t="shared" ref="N947:W947" si="181">-1* AVERAGEIFS(N649:N936,  $H$649:$H$936,"=1",$K649:$K936,"=4",$AW649:$AW936,"&gt;"&amp;$Y$938)</f>
        <v>#DIV/0!</v>
      </c>
      <c r="O947" s="31" t="e">
        <f t="shared" si="181"/>
        <v>#DIV/0!</v>
      </c>
      <c r="P947" s="31" t="e">
        <f t="shared" si="181"/>
        <v>#DIV/0!</v>
      </c>
      <c r="Q947" s="31" t="e">
        <f t="shared" si="181"/>
        <v>#DIV/0!</v>
      </c>
      <c r="R947" s="31" t="e">
        <f t="shared" si="181"/>
        <v>#DIV/0!</v>
      </c>
      <c r="S947" s="31" t="e">
        <f t="shared" si="181"/>
        <v>#DIV/0!</v>
      </c>
      <c r="T947" s="31" t="e">
        <f t="shared" si="181"/>
        <v>#DIV/0!</v>
      </c>
      <c r="U947" s="31" t="e">
        <f t="shared" si="181"/>
        <v>#DIV/0!</v>
      </c>
      <c r="V947" s="31" t="e">
        <f t="shared" si="181"/>
        <v>#DIV/0!</v>
      </c>
      <c r="W947" s="31" t="e">
        <f t="shared" si="181"/>
        <v>#DIV/0!</v>
      </c>
      <c r="Y947" t="str">
        <f>"Target; Gain &gt; "&amp;Y938&amp;"; #pref=4"</f>
        <v>Target; Gain &gt; 0.6; #pref=4</v>
      </c>
      <c r="Z947" s="31" t="e">
        <f t="shared" ref="Z947:AI947" si="182">-1* AVERAGEIFS(Z649:Z936,  $H$649:$H$936,"=1",$K649:$K936,"=4",$AW649:$AW936,"&gt;"&amp;$Y$938)</f>
        <v>#DIV/0!</v>
      </c>
      <c r="AA947" s="31" t="e">
        <f t="shared" si="182"/>
        <v>#DIV/0!</v>
      </c>
      <c r="AB947" s="31" t="e">
        <f t="shared" si="182"/>
        <v>#DIV/0!</v>
      </c>
      <c r="AC947" s="31" t="e">
        <f t="shared" si="182"/>
        <v>#DIV/0!</v>
      </c>
      <c r="AD947" s="31" t="e">
        <f t="shared" si="182"/>
        <v>#DIV/0!</v>
      </c>
      <c r="AE947" s="31" t="e">
        <f t="shared" si="182"/>
        <v>#DIV/0!</v>
      </c>
      <c r="AF947" s="31" t="e">
        <f t="shared" si="182"/>
        <v>#DIV/0!</v>
      </c>
      <c r="AG947" s="31" t="e">
        <f t="shared" si="182"/>
        <v>#DIV/0!</v>
      </c>
      <c r="AH947" s="31" t="e">
        <f t="shared" si="182"/>
        <v>#DIV/0!</v>
      </c>
      <c r="AI947" s="31" t="e">
        <f t="shared" si="182"/>
        <v>#DIV/0!</v>
      </c>
      <c r="AK947" t="str">
        <f t="shared" si="155"/>
        <v>Target; Gain &gt; 0.6; #pref=4</v>
      </c>
      <c r="AL947" s="31" t="e">
        <f t="shared" ref="AL947:AU947" si="183">-1* AVERAGEIFS(AL649:AL936,  $H$649:$H$936,"=1",$K649:$K936,"=4",$AW649:$AW936,"&gt;"&amp;$Y$938)</f>
        <v>#DIV/0!</v>
      </c>
      <c r="AM947" s="31" t="e">
        <f t="shared" si="183"/>
        <v>#DIV/0!</v>
      </c>
      <c r="AN947" s="31" t="e">
        <f t="shared" si="183"/>
        <v>#DIV/0!</v>
      </c>
      <c r="AO947" s="31" t="e">
        <f t="shared" si="183"/>
        <v>#DIV/0!</v>
      </c>
      <c r="AP947" s="31" t="e">
        <f t="shared" si="183"/>
        <v>#DIV/0!</v>
      </c>
      <c r="AQ947" s="31" t="e">
        <f t="shared" si="183"/>
        <v>#DIV/0!</v>
      </c>
      <c r="AR947" s="31" t="e">
        <f t="shared" si="183"/>
        <v>#DIV/0!</v>
      </c>
      <c r="AS947" s="31" t="e">
        <f t="shared" si="183"/>
        <v>#DIV/0!</v>
      </c>
      <c r="AT947" s="31" t="e">
        <f t="shared" si="183"/>
        <v>#DIV/0!</v>
      </c>
      <c r="AU947" s="31" t="e">
        <f t="shared" si="183"/>
        <v>#DIV/0!</v>
      </c>
    </row>
    <row r="948" spans="13:49" x14ac:dyDescent="0.3">
      <c r="M948" t="str">
        <f t="shared" si="168"/>
        <v>Target (or sym); Gain &gt; 0</v>
      </c>
      <c r="N948" s="31">
        <f>-1* AVERAGEIFS(N649:N936,$H649:$H936,"=1",$J649:$J936,"=1")</f>
        <v>0.31106598861984708</v>
      </c>
      <c r="O948" s="31">
        <f t="shared" ref="O948:W948" si="184">-1* AVERAGEIFS(O649:O936,$H649:$H936,"=1",$J649:$J936,"=1")</f>
        <v>0.30833723327462792</v>
      </c>
      <c r="P948" s="31">
        <f t="shared" si="184"/>
        <v>-0.99384779974288717</v>
      </c>
      <c r="Q948" s="31">
        <f t="shared" si="184"/>
        <v>0.56954718201643295</v>
      </c>
      <c r="R948" s="31">
        <f t="shared" si="184"/>
        <v>-0.27419361714405061</v>
      </c>
      <c r="S948" s="31">
        <f t="shared" si="184"/>
        <v>0.71653115700032088</v>
      </c>
      <c r="T948" s="31">
        <f t="shared" si="184"/>
        <v>-3.8972098126387764</v>
      </c>
      <c r="U948" s="31">
        <f t="shared" si="184"/>
        <v>-2.7697618721814865</v>
      </c>
      <c r="V948" s="31">
        <f t="shared" si="184"/>
        <v>-3.9268198680809725</v>
      </c>
      <c r="W948" s="31">
        <f t="shared" si="184"/>
        <v>0.13981706349854148</v>
      </c>
      <c r="Y948" t="s">
        <v>129</v>
      </c>
      <c r="Z948" s="31">
        <f>-1* AVERAGEIFS(Z649:Z936,$H649:$H936,"=1",$J649:$J936,"=1")</f>
        <v>0.25012447900843515</v>
      </c>
      <c r="AA948" s="31">
        <f t="shared" ref="AA948:AI948" si="185">-1* AVERAGEIFS(AA649:AA936,$H649:$H936,"=1",$J649:$J936,"=1")</f>
        <v>0.25270939000657233</v>
      </c>
      <c r="AB948" s="31">
        <f t="shared" si="185"/>
        <v>-0.4979801426107836</v>
      </c>
      <c r="AC948" s="31">
        <f t="shared" si="185"/>
        <v>0.35328502120619182</v>
      </c>
      <c r="AD948" s="31">
        <f t="shared" si="185"/>
        <v>-0.1740377643836844</v>
      </c>
      <c r="AE948" s="31">
        <f t="shared" si="185"/>
        <v>0.44065413074654047</v>
      </c>
      <c r="AF948" s="31">
        <f t="shared" si="185"/>
        <v>-0.68408364292738177</v>
      </c>
      <c r="AG948" s="31">
        <f t="shared" si="185"/>
        <v>-0.5287757699949106</v>
      </c>
      <c r="AH948" s="31">
        <f t="shared" si="185"/>
        <v>-1.9506163775125711</v>
      </c>
      <c r="AI948" s="31">
        <f t="shared" si="185"/>
        <v>-5.5761428140925405E-2</v>
      </c>
      <c r="AK948" t="str">
        <f t="shared" si="155"/>
        <v>Target (or sym); Gain &gt; 0</v>
      </c>
      <c r="AL948" s="31">
        <f>-1* AVERAGEIFS(AL649:AL936,$H649:$H936,"=1",$J649:$J936,"=1")</f>
        <v>0.70814790273022754</v>
      </c>
      <c r="AM948" s="31">
        <f t="shared" ref="AM948:AU948" si="186">-1* AVERAGEIFS(AM649:AM936,$H649:$H936,"=1",$J649:$J936,"=1")</f>
        <v>0.7090282395578118</v>
      </c>
      <c r="AN948" s="31">
        <f t="shared" si="186"/>
        <v>-0.4979801426107836</v>
      </c>
      <c r="AO948" s="31">
        <f t="shared" si="186"/>
        <v>0.73647141543104899</v>
      </c>
      <c r="AP948" s="31">
        <f t="shared" si="186"/>
        <v>-0.1740377643836844</v>
      </c>
      <c r="AQ948" s="31">
        <f t="shared" si="186"/>
        <v>0.73368785136553116</v>
      </c>
      <c r="AR948" s="31">
        <f t="shared" si="186"/>
        <v>9.1862762440342985E-2</v>
      </c>
      <c r="AS948" s="31">
        <f t="shared" si="186"/>
        <v>0.68947975073070122</v>
      </c>
      <c r="AT948" s="31">
        <f t="shared" si="186"/>
        <v>-1.9506163775125711</v>
      </c>
      <c r="AU948" s="31">
        <f t="shared" si="186"/>
        <v>0.49138932253884943</v>
      </c>
      <c r="AV948" s="26" t="s">
        <v>138</v>
      </c>
      <c r="AW948" s="43">
        <f>AVERAGEIF($J649:$J936,"=1",AW649:AW936)</f>
        <v>0.24118117185446517</v>
      </c>
    </row>
    <row r="949" spans="13:49" x14ac:dyDescent="0.3">
      <c r="M949" s="44">
        <f t="shared" ref="M949:O959" si="187">M938</f>
        <v>0.6</v>
      </c>
      <c r="N949" s="44" t="str">
        <f t="shared" si="187"/>
        <v>BNL Causal</v>
      </c>
      <c r="O949" s="44" t="str">
        <f t="shared" si="187"/>
        <v>BNL Causal HM</v>
      </c>
      <c r="P949" s="44" t="str">
        <f>Q938</f>
        <v>SFS Causal</v>
      </c>
      <c r="Q949" s="44" t="str">
        <f>S938</f>
        <v>SaLSa Causal</v>
      </c>
      <c r="R949" s="44" t="str">
        <f>U938</f>
        <v>D&amp;C Causal</v>
      </c>
      <c r="S949" s="44" t="str">
        <f>W938</f>
        <v>BBS Causal</v>
      </c>
      <c r="T949" s="44"/>
      <c r="U949" s="44">
        <f t="shared" ref="U949:W959" si="188">Y938</f>
        <v>0.6</v>
      </c>
      <c r="V949" s="44" t="str">
        <f t="shared" si="188"/>
        <v>BNL Causal</v>
      </c>
      <c r="W949" s="44" t="str">
        <f t="shared" si="188"/>
        <v>BNL Causal HM</v>
      </c>
      <c r="X949" s="44" t="str">
        <f>AC938</f>
        <v>SFS Causal</v>
      </c>
      <c r="Y949" s="44" t="str">
        <f>AE938</f>
        <v>SaLSa Causal</v>
      </c>
      <c r="Z949" s="44" t="str">
        <f>AG938</f>
        <v>D&amp;C Causal</v>
      </c>
      <c r="AA949" s="44" t="str">
        <f>AI938</f>
        <v>BBS Causal</v>
      </c>
      <c r="AB949" s="42"/>
      <c r="AC949" s="45">
        <f>AK938</f>
        <v>0.6</v>
      </c>
      <c r="AD949" s="45" t="str">
        <f>AL938</f>
        <v>BNL Causal</v>
      </c>
      <c r="AE949" s="45" t="str">
        <f>AM938</f>
        <v>BNL Causal HM</v>
      </c>
      <c r="AF949" s="45" t="str">
        <f>AO938</f>
        <v>SFS Causal</v>
      </c>
      <c r="AG949" s="45" t="str">
        <f>AQ938</f>
        <v>SaLSa Causal</v>
      </c>
      <c r="AH949" s="45" t="str">
        <f>AS938</f>
        <v>D&amp;C Causal</v>
      </c>
      <c r="AI949" s="45" t="str">
        <f>AU938</f>
        <v>BBS Causal</v>
      </c>
      <c r="AK949" s="44"/>
      <c r="AL949" s="44"/>
      <c r="AM949" s="44"/>
      <c r="AN949" s="42"/>
      <c r="AO949" s="42"/>
      <c r="AP949" s="42"/>
      <c r="AQ949" s="42"/>
      <c r="AR949" s="42"/>
      <c r="AS949" s="42"/>
      <c r="AT949" s="42"/>
      <c r="AU949" s="42"/>
    </row>
    <row r="950" spans="13:49" x14ac:dyDescent="0.3">
      <c r="M950" t="str">
        <f t="shared" si="187"/>
        <v>ALL</v>
      </c>
      <c r="N950" s="31">
        <f t="shared" si="187"/>
        <v>-0.21892153120315344</v>
      </c>
      <c r="O950" s="31">
        <f t="shared" si="187"/>
        <v>-0.22481712366926448</v>
      </c>
      <c r="P950" s="31">
        <f>Q939</f>
        <v>0.18944231849152593</v>
      </c>
      <c r="Q950" s="31">
        <f>S939</f>
        <v>0.17838971155419567</v>
      </c>
      <c r="R950" s="31">
        <f>U939</f>
        <v>-2.2649589470108387</v>
      </c>
      <c r="S950" s="31">
        <f>W939</f>
        <v>-0.80978155157286857</v>
      </c>
      <c r="T950" s="31"/>
      <c r="U950" s="31" t="str">
        <f t="shared" si="188"/>
        <v>ALL</v>
      </c>
      <c r="V950" s="31">
        <f t="shared" si="188"/>
        <v>1.3431055665026633E-2</v>
      </c>
      <c r="W950" s="31">
        <f t="shared" si="188"/>
        <v>1.7181723501160543E-2</v>
      </c>
      <c r="X950" s="31">
        <f>AC939</f>
        <v>0.16298758243958728</v>
      </c>
      <c r="Y950" s="31">
        <f>AE939</f>
        <v>-1.1327605303021984E-3</v>
      </c>
      <c r="Z950" s="31">
        <f>AG939</f>
        <v>-0.38191115658500241</v>
      </c>
      <c r="AA950" s="31">
        <f>AI939</f>
        <v>-0.53079462657382115</v>
      </c>
      <c r="AB950" s="42"/>
      <c r="AC950" s="46" t="str">
        <f t="shared" ref="AC950:AE959" si="189">AK939</f>
        <v>ALL</v>
      </c>
      <c r="AD950" s="31">
        <f t="shared" si="189"/>
        <v>0.67575490737403587</v>
      </c>
      <c r="AE950" s="31">
        <f t="shared" si="189"/>
        <v>0.67571695066417836</v>
      </c>
      <c r="AF950" s="31">
        <f t="shared" ref="AF950:AF959" si="190">AO939</f>
        <v>0.69932810707228799</v>
      </c>
      <c r="AG950" s="31">
        <f t="shared" ref="AG950:AG959" si="191">AQ939</f>
        <v>0.65605198172842683</v>
      </c>
      <c r="AH950" s="31">
        <f t="shared" ref="AH950:AH959" si="192">AS939</f>
        <v>0.737797272739111</v>
      </c>
      <c r="AI950" s="31">
        <f t="shared" ref="AI950:AI959" si="193">AU939</f>
        <v>0.29548867797237666</v>
      </c>
      <c r="AK950" s="31"/>
      <c r="AL950" s="31"/>
      <c r="AM950" s="31"/>
      <c r="AN950" s="42"/>
      <c r="AO950" s="42"/>
      <c r="AP950" s="42"/>
      <c r="AQ950" s="42"/>
      <c r="AR950" s="42"/>
      <c r="AS950" s="42"/>
      <c r="AT950" s="42"/>
      <c r="AU950" s="42"/>
    </row>
    <row r="951" spans="13:49" x14ac:dyDescent="0.3">
      <c r="M951" t="str">
        <f t="shared" si="187"/>
        <v>Target; Gain &gt; 0.6</v>
      </c>
      <c r="N951" s="31">
        <f t="shared" si="187"/>
        <v>0.37919027751856771</v>
      </c>
      <c r="O951" s="31">
        <f t="shared" si="187"/>
        <v>0.37491575284316486</v>
      </c>
      <c r="P951" s="31">
        <f>Q940</f>
        <v>0.65944032953692977</v>
      </c>
      <c r="Q951" s="31">
        <f>S940</f>
        <v>0.58024543137387408</v>
      </c>
      <c r="R951" s="31">
        <f>U940</f>
        <v>-1.1546713216437436</v>
      </c>
      <c r="S951" s="31">
        <f>W940</f>
        <v>-0.18202299931093904</v>
      </c>
      <c r="T951" s="31"/>
      <c r="U951" s="31" t="str">
        <f t="shared" si="188"/>
        <v>Target; Gain &gt; 0.6</v>
      </c>
      <c r="V951" s="31">
        <f t="shared" si="188"/>
        <v>0.33270741507147317</v>
      </c>
      <c r="W951" s="31">
        <f t="shared" si="188"/>
        <v>0.33441187395130206</v>
      </c>
      <c r="X951" s="31">
        <f>AC940</f>
        <v>0.48573048156530008</v>
      </c>
      <c r="Y951" s="31">
        <f>AE940</f>
        <v>0.47385499835935246</v>
      </c>
      <c r="Z951" s="31">
        <f>AG940</f>
        <v>-0.30731427246121096</v>
      </c>
      <c r="AA951" s="31">
        <f>AI940</f>
        <v>-0.13399369500733505</v>
      </c>
      <c r="AB951" s="42"/>
      <c r="AC951" s="46" t="str">
        <f t="shared" si="189"/>
        <v>Target; Gain &gt; 0.6</v>
      </c>
      <c r="AD951" s="31">
        <f t="shared" si="189"/>
        <v>0.7556708068661333</v>
      </c>
      <c r="AE951" s="31">
        <f t="shared" si="189"/>
        <v>0.75750966960428856</v>
      </c>
      <c r="AF951" s="31">
        <f t="shared" si="190"/>
        <v>0.79208233411185258</v>
      </c>
      <c r="AG951" s="31">
        <f t="shared" si="191"/>
        <v>0.77564699622176403</v>
      </c>
      <c r="AH951" s="31">
        <f t="shared" si="192"/>
        <v>0.7574810792964477</v>
      </c>
      <c r="AI951" s="31">
        <f t="shared" si="193"/>
        <v>0.53683447309520682</v>
      </c>
      <c r="AK951" s="31"/>
      <c r="AL951" s="31"/>
      <c r="AM951" s="31"/>
      <c r="AN951" s="42"/>
      <c r="AO951" s="42"/>
      <c r="AP951" s="42"/>
      <c r="AQ951" s="42"/>
      <c r="AR951" s="42"/>
      <c r="AS951" s="42"/>
      <c r="AT951" s="42"/>
      <c r="AU951" s="42"/>
    </row>
    <row r="952" spans="13:49" x14ac:dyDescent="0.3">
      <c r="M952" t="str">
        <f t="shared" si="187"/>
        <v>Gain &gt; 0.6</v>
      </c>
      <c r="N952" s="31">
        <f t="shared" si="187"/>
        <v>0.37919027751856771</v>
      </c>
      <c r="O952" s="31">
        <f t="shared" si="187"/>
        <v>0.37491575284316486</v>
      </c>
      <c r="P952" s="31">
        <f t="shared" ref="P952:P959" si="194">Q941</f>
        <v>0.65944032953692977</v>
      </c>
      <c r="Q952" s="31">
        <f t="shared" ref="Q952:Q959" si="195">S941</f>
        <v>0.58024543137387408</v>
      </c>
      <c r="R952" s="31">
        <f t="shared" ref="R952:R956" si="196">U941</f>
        <v>-1.1546713216437436</v>
      </c>
      <c r="S952" s="31">
        <f t="shared" ref="S952:S959" si="197">W941</f>
        <v>-0.18202299931093904</v>
      </c>
      <c r="T952" s="31"/>
      <c r="U952" s="31" t="str">
        <f t="shared" si="188"/>
        <v>Gain &gt; 0.6</v>
      </c>
      <c r="V952" s="31">
        <f t="shared" si="188"/>
        <v>0.33270741507147317</v>
      </c>
      <c r="W952" s="31">
        <f t="shared" si="188"/>
        <v>0.33441187395130206</v>
      </c>
      <c r="X952" s="31">
        <f t="shared" ref="X952:X959" si="198">AC941</f>
        <v>0.48573048156530008</v>
      </c>
      <c r="Y952" s="31">
        <f t="shared" ref="Y952:Y956" si="199">AE941</f>
        <v>0.47385499835935246</v>
      </c>
      <c r="Z952" s="31">
        <f t="shared" ref="Z952:Z959" si="200">AG941</f>
        <v>-0.30731427246121096</v>
      </c>
      <c r="AA952" s="31">
        <f t="shared" ref="AA952:AA959" si="201">AI941</f>
        <v>-0.13399369500733505</v>
      </c>
      <c r="AB952" s="42"/>
      <c r="AC952" s="46" t="str">
        <f t="shared" si="189"/>
        <v>Gain &gt; 0.6</v>
      </c>
      <c r="AD952" s="31">
        <f t="shared" si="189"/>
        <v>0.7556708068661333</v>
      </c>
      <c r="AE952" s="31">
        <f t="shared" si="189"/>
        <v>0.75750966960428856</v>
      </c>
      <c r="AF952" s="31">
        <f t="shared" si="190"/>
        <v>0.79208233411185258</v>
      </c>
      <c r="AG952" s="31">
        <f t="shared" si="191"/>
        <v>0.77564699622176403</v>
      </c>
      <c r="AH952" s="31">
        <f t="shared" si="192"/>
        <v>0.7574810792964477</v>
      </c>
      <c r="AI952" s="31">
        <f t="shared" si="193"/>
        <v>0.53683447309520682</v>
      </c>
      <c r="AK952" s="31"/>
      <c r="AL952" s="31"/>
      <c r="AM952" s="31"/>
      <c r="AN952" s="42"/>
      <c r="AO952" s="42"/>
      <c r="AP952" s="42"/>
      <c r="AQ952" s="42"/>
      <c r="AR952" s="42"/>
      <c r="AS952" s="42"/>
      <c r="AT952" s="42"/>
      <c r="AU952" s="42"/>
    </row>
    <row r="953" spans="13:49" x14ac:dyDescent="0.3">
      <c r="M953" t="str">
        <f t="shared" si="187"/>
        <v>Target (or sym)</v>
      </c>
      <c r="N953" s="31">
        <f t="shared" si="187"/>
        <v>-0.22575087066887994</v>
      </c>
      <c r="O953" s="31">
        <f t="shared" si="187"/>
        <v>-0.22887045202957448</v>
      </c>
      <c r="P953" s="31">
        <f t="shared" si="194"/>
        <v>0.36409154693378409</v>
      </c>
      <c r="Q953" s="31">
        <f t="shared" si="195"/>
        <v>0.47995148787986874</v>
      </c>
      <c r="R953" s="31">
        <f t="shared" si="196"/>
        <v>-3.9034859178224521</v>
      </c>
      <c r="S953" s="31">
        <f t="shared" si="197"/>
        <v>-0.27363181144607218</v>
      </c>
      <c r="T953" s="31"/>
      <c r="U953" s="31" t="str">
        <f t="shared" si="188"/>
        <v>Target (or sym)</v>
      </c>
      <c r="V953" s="31">
        <f>Z942</f>
        <v>-7.8264287816491532E-3</v>
      </c>
      <c r="W953" s="31">
        <f t="shared" si="188"/>
        <v>-3.037937707514371E-3</v>
      </c>
      <c r="X953" s="31">
        <f t="shared" si="198"/>
        <v>0.18268036219101461</v>
      </c>
      <c r="Y953" s="31">
        <f t="shared" si="199"/>
        <v>0.10733385435406276</v>
      </c>
      <c r="Z953" s="31">
        <f t="shared" si="200"/>
        <v>-0.75912827816220541</v>
      </c>
      <c r="AA953" s="31">
        <f t="shared" si="201"/>
        <v>-0.49448073868974707</v>
      </c>
      <c r="AB953" s="42"/>
      <c r="AC953" s="38" t="str">
        <f t="shared" si="189"/>
        <v>Target (or sym)</v>
      </c>
      <c r="AD953" s="31">
        <f t="shared" si="189"/>
        <v>0.65597088626857958</v>
      </c>
      <c r="AE953" s="31">
        <f t="shared" si="189"/>
        <v>0.6575728490304823</v>
      </c>
      <c r="AF953" s="31">
        <f t="shared" si="190"/>
        <v>0.69134669486616551</v>
      </c>
      <c r="AG953" s="31">
        <f t="shared" si="191"/>
        <v>0.66326038245553898</v>
      </c>
      <c r="AH953" s="31">
        <f t="shared" si="192"/>
        <v>0.6470612173887903</v>
      </c>
      <c r="AI953" s="31">
        <f t="shared" si="193"/>
        <v>0.31676506767725232</v>
      </c>
      <c r="AK953" s="31"/>
      <c r="AL953" s="31"/>
      <c r="AM953" s="31"/>
      <c r="AN953" s="42"/>
      <c r="AO953" s="42"/>
      <c r="AP953" s="42"/>
      <c r="AQ953" s="42"/>
      <c r="AR953" s="42"/>
      <c r="AS953" s="42"/>
      <c r="AT953" s="42"/>
      <c r="AU953" s="42"/>
    </row>
    <row r="954" spans="13:49" x14ac:dyDescent="0.3">
      <c r="M954" t="str">
        <f>M943</f>
        <v>Gain &gt; 0</v>
      </c>
      <c r="N954" s="31">
        <f t="shared" si="187"/>
        <v>-2.4684527538363324E-2</v>
      </c>
      <c r="O954" s="31">
        <f t="shared" si="187"/>
        <v>-3.0100388541615189E-2</v>
      </c>
      <c r="P954" s="31">
        <f t="shared" si="194"/>
        <v>0.30376613811464531</v>
      </c>
      <c r="Q954" s="31">
        <f t="shared" si="195"/>
        <v>0.41978142005098046</v>
      </c>
      <c r="R954" s="31">
        <f t="shared" si="196"/>
        <v>-2.1932104763961537</v>
      </c>
      <c r="S954" s="31">
        <f t="shared" si="197"/>
        <v>-0.53850099891756265</v>
      </c>
      <c r="T954" s="31"/>
      <c r="U954" s="31" t="str">
        <f t="shared" si="188"/>
        <v>Gain &gt; 0</v>
      </c>
      <c r="V954" s="31">
        <f t="shared" si="188"/>
        <v>0.12487591594555571</v>
      </c>
      <c r="W954" s="31">
        <f t="shared" si="188"/>
        <v>0.12821158119257187</v>
      </c>
      <c r="X954" s="31">
        <f t="shared" si="198"/>
        <v>0.24683407721853654</v>
      </c>
      <c r="Y954" s="31">
        <f t="shared" si="199"/>
        <v>0.17073043838154828</v>
      </c>
      <c r="Z954" s="31">
        <f t="shared" si="200"/>
        <v>-0.37267868607374766</v>
      </c>
      <c r="AA954" s="31">
        <f t="shared" si="201"/>
        <v>-0.32715912833884792</v>
      </c>
      <c r="AB954" s="42"/>
      <c r="AC954" s="38" t="str">
        <f t="shared" si="189"/>
        <v>Gain &gt; 0</v>
      </c>
      <c r="AD954" s="31">
        <f t="shared" si="189"/>
        <v>0.70596740784886458</v>
      </c>
      <c r="AE954" s="31">
        <f t="shared" si="189"/>
        <v>0.70601494526790443</v>
      </c>
      <c r="AF954" s="31">
        <f t="shared" si="190"/>
        <v>0.73015863867216879</v>
      </c>
      <c r="AG954" s="31">
        <f t="shared" si="191"/>
        <v>0.70086655217190619</v>
      </c>
      <c r="AH954" s="31">
        <f t="shared" si="192"/>
        <v>0.74813545761900335</v>
      </c>
      <c r="AI954" s="31">
        <f t="shared" si="193"/>
        <v>0.39206794980285042</v>
      </c>
      <c r="AK954" s="31"/>
      <c r="AL954" s="31"/>
      <c r="AM954" s="31"/>
      <c r="AN954" s="42"/>
      <c r="AO954" s="42"/>
      <c r="AP954" s="42"/>
      <c r="AQ954" s="42"/>
      <c r="AR954" s="42"/>
      <c r="AS954" s="42"/>
      <c r="AT954" s="42"/>
      <c r="AU954" s="42"/>
    </row>
    <row r="955" spans="13:49" x14ac:dyDescent="0.3">
      <c r="M955" t="str">
        <f t="shared" ref="M955" si="202">M944</f>
        <v>Gain &lt;=0</v>
      </c>
      <c r="N955" s="31">
        <f t="shared" si="187"/>
        <v>-0.38726026771263827</v>
      </c>
      <c r="O955" s="31">
        <f t="shared" si="187"/>
        <v>-0.39357162744656071</v>
      </c>
      <c r="P955" s="31">
        <f t="shared" si="194"/>
        <v>9.0361674818155782E-2</v>
      </c>
      <c r="Q955" s="31">
        <f>S944</f>
        <v>-3.0816435809684618E-2</v>
      </c>
      <c r="R955" s="31">
        <f>U944</f>
        <v>-2.3271409548768984</v>
      </c>
      <c r="S955" s="31">
        <f t="shared" si="197"/>
        <v>-1.0448913638741339</v>
      </c>
      <c r="T955" s="31"/>
      <c r="U955" s="31" t="str">
        <f t="shared" si="188"/>
        <v>Gain &lt;=0</v>
      </c>
      <c r="V955" s="31">
        <f t="shared" si="188"/>
        <v>-8.31544899114319E-2</v>
      </c>
      <c r="W955" s="31">
        <f t="shared" si="188"/>
        <v>-7.9044153164729264E-2</v>
      </c>
      <c r="X955" s="31">
        <f t="shared" si="198"/>
        <v>9.0320620297831306E-2</v>
      </c>
      <c r="Y955" s="31">
        <f t="shared" si="199"/>
        <v>-0.15008086625390593</v>
      </c>
      <c r="Z955" s="31">
        <f t="shared" si="200"/>
        <v>-0.38991263102808987</v>
      </c>
      <c r="AA955" s="31">
        <f t="shared" si="201"/>
        <v>-0.70727872504413158</v>
      </c>
      <c r="AB955" s="42"/>
      <c r="AC955" s="38" t="str">
        <f t="shared" si="189"/>
        <v>Gain &lt;=0</v>
      </c>
      <c r="AD955" s="31">
        <f t="shared" si="189"/>
        <v>0.64957074029585149</v>
      </c>
      <c r="AE955" s="31">
        <f t="shared" si="189"/>
        <v>0.64945868867428269</v>
      </c>
      <c r="AF955" s="31">
        <f t="shared" si="190"/>
        <v>0.67260831301905832</v>
      </c>
      <c r="AG955" s="31">
        <f t="shared" si="191"/>
        <v>0.61721268734407775</v>
      </c>
      <c r="AH955" s="31">
        <f t="shared" si="192"/>
        <v>0.72883751250987083</v>
      </c>
      <c r="AI955" s="31">
        <f t="shared" si="193"/>
        <v>0.21178664238596603</v>
      </c>
      <c r="AK955" s="31"/>
      <c r="AL955" s="31"/>
      <c r="AM955" s="31"/>
      <c r="AN955" s="42"/>
      <c r="AO955" s="42"/>
      <c r="AP955" s="42"/>
      <c r="AQ955" s="42"/>
      <c r="AR955" s="42"/>
      <c r="AS955" s="42"/>
      <c r="AT955" s="42"/>
      <c r="AU955" s="42"/>
    </row>
    <row r="956" spans="13:49" x14ac:dyDescent="0.3">
      <c r="M956" t="str">
        <f>M945</f>
        <v>Target; Gain &gt; 0.6; #pref=2</v>
      </c>
      <c r="N956" s="31" t="e">
        <f t="shared" si="187"/>
        <v>#DIV/0!</v>
      </c>
      <c r="O956" s="31" t="e">
        <f t="shared" si="187"/>
        <v>#DIV/0!</v>
      </c>
      <c r="P956" s="31" t="e">
        <f t="shared" si="194"/>
        <v>#DIV/0!</v>
      </c>
      <c r="Q956" s="31" t="e">
        <f t="shared" si="195"/>
        <v>#DIV/0!</v>
      </c>
      <c r="R956" s="31" t="e">
        <f t="shared" si="196"/>
        <v>#DIV/0!</v>
      </c>
      <c r="S956" s="31" t="e">
        <f t="shared" si="197"/>
        <v>#DIV/0!</v>
      </c>
      <c r="T956" s="31"/>
      <c r="U956" s="31" t="str">
        <f t="shared" si="188"/>
        <v>Target; Gain &gt; 0.6; #pref=2</v>
      </c>
      <c r="V956" s="31" t="e">
        <f t="shared" si="188"/>
        <v>#DIV/0!</v>
      </c>
      <c r="W956" s="31" t="e">
        <f t="shared" si="188"/>
        <v>#DIV/0!</v>
      </c>
      <c r="X956" s="31" t="e">
        <f t="shared" si="198"/>
        <v>#DIV/0!</v>
      </c>
      <c r="Y956" s="31" t="e">
        <f t="shared" si="199"/>
        <v>#DIV/0!</v>
      </c>
      <c r="Z956" s="31" t="e">
        <f t="shared" si="200"/>
        <v>#DIV/0!</v>
      </c>
      <c r="AA956" s="31" t="e">
        <f t="shared" si="201"/>
        <v>#DIV/0!</v>
      </c>
      <c r="AB956" s="42"/>
      <c r="AC956" s="38" t="str">
        <f t="shared" si="189"/>
        <v>Target; Gain &gt; 0.6; #pref=2</v>
      </c>
      <c r="AD956" s="31" t="e">
        <f t="shared" si="189"/>
        <v>#DIV/0!</v>
      </c>
      <c r="AE956" s="31" t="e">
        <f t="shared" si="189"/>
        <v>#DIV/0!</v>
      </c>
      <c r="AF956" s="31" t="e">
        <f t="shared" si="190"/>
        <v>#DIV/0!</v>
      </c>
      <c r="AG956" s="31" t="e">
        <f t="shared" si="191"/>
        <v>#DIV/0!</v>
      </c>
      <c r="AH956" s="31" t="e">
        <f t="shared" si="192"/>
        <v>#DIV/0!</v>
      </c>
      <c r="AI956" s="31" t="e">
        <f t="shared" si="193"/>
        <v>#DIV/0!</v>
      </c>
      <c r="AK956" s="31"/>
      <c r="AL956" s="31"/>
      <c r="AM956" s="31"/>
      <c r="AN956" s="42"/>
      <c r="AO956" s="42"/>
      <c r="AP956" s="42"/>
      <c r="AQ956" s="42"/>
      <c r="AR956" s="42"/>
      <c r="AS956" s="42"/>
      <c r="AT956" s="42"/>
      <c r="AU956" s="42"/>
    </row>
    <row r="957" spans="13:49" x14ac:dyDescent="0.3">
      <c r="M957" t="str">
        <f>M946</f>
        <v>Target; Gain &gt; 0.6; #pref=3</v>
      </c>
      <c r="N957" s="31">
        <f t="shared" si="187"/>
        <v>0.37919027751856771</v>
      </c>
      <c r="O957" s="31">
        <f t="shared" si="187"/>
        <v>0.37491575284316486</v>
      </c>
      <c r="P957" s="31">
        <f t="shared" si="194"/>
        <v>0.65944032953692977</v>
      </c>
      <c r="Q957" s="31">
        <f t="shared" si="195"/>
        <v>0.58024543137387408</v>
      </c>
      <c r="R957" s="31">
        <f>U946</f>
        <v>-1.1546713216437436</v>
      </c>
      <c r="S957" s="31">
        <f t="shared" si="197"/>
        <v>-0.18202299931093904</v>
      </c>
      <c r="T957" s="31"/>
      <c r="U957" s="31" t="str">
        <f t="shared" si="188"/>
        <v>Target; Gain &gt; 0.6; #pref=3</v>
      </c>
      <c r="V957" s="31">
        <f t="shared" si="188"/>
        <v>0.33270741507147317</v>
      </c>
      <c r="W957" s="31">
        <f t="shared" si="188"/>
        <v>0.33441187395130206</v>
      </c>
      <c r="X957" s="31">
        <f t="shared" si="198"/>
        <v>0.48573048156530008</v>
      </c>
      <c r="Y957" s="31">
        <f>AE946</f>
        <v>0.47385499835935246</v>
      </c>
      <c r="Z957" s="31">
        <f t="shared" si="200"/>
        <v>-0.30731427246121096</v>
      </c>
      <c r="AA957" s="31">
        <f t="shared" si="201"/>
        <v>-0.13399369500733505</v>
      </c>
      <c r="AB957" s="42"/>
      <c r="AC957" s="38" t="str">
        <f t="shared" si="189"/>
        <v>Target; Gain &gt; 0.6; #pref=3</v>
      </c>
      <c r="AD957" s="31">
        <f t="shared" si="189"/>
        <v>0.7556708068661333</v>
      </c>
      <c r="AE957" s="31">
        <f t="shared" si="189"/>
        <v>0.75750966960428856</v>
      </c>
      <c r="AF957" s="31">
        <f t="shared" si="190"/>
        <v>0.79208233411185258</v>
      </c>
      <c r="AG957" s="31">
        <f t="shared" si="191"/>
        <v>0.77564699622176403</v>
      </c>
      <c r="AH957" s="31">
        <f t="shared" si="192"/>
        <v>0.7574810792964477</v>
      </c>
      <c r="AI957" s="31">
        <f t="shared" si="193"/>
        <v>0.53683447309520682</v>
      </c>
      <c r="AK957" s="31"/>
      <c r="AL957" s="31"/>
      <c r="AM957" s="31"/>
      <c r="AN957" s="42"/>
      <c r="AO957" s="42"/>
      <c r="AP957" s="42"/>
      <c r="AQ957" s="42"/>
      <c r="AR957" s="42"/>
      <c r="AS957" s="42"/>
      <c r="AT957" s="42"/>
      <c r="AU957" s="42"/>
    </row>
    <row r="958" spans="13:49" x14ac:dyDescent="0.3">
      <c r="M958" t="str">
        <f>M947</f>
        <v>Target; Gain &gt; 0.6; #pref=4</v>
      </c>
      <c r="N958" s="31" t="e">
        <f t="shared" si="187"/>
        <v>#DIV/0!</v>
      </c>
      <c r="O958" s="31" t="e">
        <f t="shared" si="187"/>
        <v>#DIV/0!</v>
      </c>
      <c r="P958" s="31" t="e">
        <f t="shared" si="194"/>
        <v>#DIV/0!</v>
      </c>
      <c r="Q958" s="31" t="e">
        <f t="shared" si="195"/>
        <v>#DIV/0!</v>
      </c>
      <c r="R958" s="31" t="e">
        <f>U947</f>
        <v>#DIV/0!</v>
      </c>
      <c r="S958" s="31" t="e">
        <f t="shared" si="197"/>
        <v>#DIV/0!</v>
      </c>
      <c r="T958" s="31"/>
      <c r="U958" s="31" t="str">
        <f t="shared" si="188"/>
        <v>Target; Gain &gt; 0.6; #pref=4</v>
      </c>
      <c r="V958" s="31" t="e">
        <f t="shared" si="188"/>
        <v>#DIV/0!</v>
      </c>
      <c r="W958" s="31" t="e">
        <f t="shared" si="188"/>
        <v>#DIV/0!</v>
      </c>
      <c r="X958" s="31" t="e">
        <f t="shared" si="198"/>
        <v>#DIV/0!</v>
      </c>
      <c r="Y958" s="31" t="e">
        <f>AE947</f>
        <v>#DIV/0!</v>
      </c>
      <c r="Z958" s="31" t="e">
        <f t="shared" si="200"/>
        <v>#DIV/0!</v>
      </c>
      <c r="AA958" s="31" t="e">
        <f t="shared" si="201"/>
        <v>#DIV/0!</v>
      </c>
      <c r="AC958" s="38" t="str">
        <f t="shared" si="189"/>
        <v>Target; Gain &gt; 0.6; #pref=4</v>
      </c>
      <c r="AD958" s="31" t="e">
        <f t="shared" si="189"/>
        <v>#DIV/0!</v>
      </c>
      <c r="AE958" s="31" t="e">
        <f t="shared" si="189"/>
        <v>#DIV/0!</v>
      </c>
      <c r="AF958" s="31" t="e">
        <f t="shared" si="190"/>
        <v>#DIV/0!</v>
      </c>
      <c r="AG958" s="31" t="e">
        <f t="shared" si="191"/>
        <v>#DIV/0!</v>
      </c>
      <c r="AH958" s="31" t="e">
        <f t="shared" si="192"/>
        <v>#DIV/0!</v>
      </c>
      <c r="AI958" s="31" t="e">
        <f t="shared" si="193"/>
        <v>#DIV/0!</v>
      </c>
      <c r="AK958" s="31"/>
      <c r="AL958" s="31"/>
      <c r="AM958" s="31"/>
    </row>
    <row r="959" spans="13:49" x14ac:dyDescent="0.3">
      <c r="M959" t="str">
        <f>M948</f>
        <v>Target (or sym); Gain &gt; 0</v>
      </c>
      <c r="N959" s="31">
        <f t="shared" si="187"/>
        <v>0.31106598861984708</v>
      </c>
      <c r="O959" s="31">
        <f t="shared" si="187"/>
        <v>0.30833723327462792</v>
      </c>
      <c r="P959" s="31">
        <f t="shared" si="194"/>
        <v>0.56954718201643295</v>
      </c>
      <c r="Q959" s="31">
        <f t="shared" si="195"/>
        <v>0.71653115700032088</v>
      </c>
      <c r="R959" s="31">
        <f>U948</f>
        <v>-2.7697618721814865</v>
      </c>
      <c r="S959" s="31">
        <f t="shared" si="197"/>
        <v>0.13981706349854148</v>
      </c>
      <c r="T959" s="31"/>
      <c r="U959" s="31" t="str">
        <f t="shared" si="188"/>
        <v>Target (or sym); Gain &gt; 0</v>
      </c>
      <c r="V959" s="31">
        <f t="shared" si="188"/>
        <v>0.25012447900843515</v>
      </c>
      <c r="W959" s="31">
        <f t="shared" si="188"/>
        <v>0.25270939000657233</v>
      </c>
      <c r="X959" s="31">
        <f t="shared" si="198"/>
        <v>0.35328502120619182</v>
      </c>
      <c r="Y959" s="31">
        <f>AE948</f>
        <v>0.44065413074654047</v>
      </c>
      <c r="Z959" s="31">
        <f t="shared" si="200"/>
        <v>-0.5287757699949106</v>
      </c>
      <c r="AA959" s="31">
        <f t="shared" si="201"/>
        <v>-5.5761428140925405E-2</v>
      </c>
      <c r="AC959" s="38" t="str">
        <f t="shared" si="189"/>
        <v>Target (or sym); Gain &gt; 0</v>
      </c>
      <c r="AD959" s="31">
        <f t="shared" si="189"/>
        <v>0.70814790273022754</v>
      </c>
      <c r="AE959" s="31">
        <f t="shared" si="189"/>
        <v>0.7090282395578118</v>
      </c>
      <c r="AF959" s="31">
        <f t="shared" si="190"/>
        <v>0.73647141543104899</v>
      </c>
      <c r="AG959" s="31">
        <f t="shared" si="191"/>
        <v>0.73368785136553116</v>
      </c>
      <c r="AH959" s="31">
        <f t="shared" si="192"/>
        <v>0.68947975073070122</v>
      </c>
      <c r="AI959" s="31">
        <f t="shared" si="193"/>
        <v>0.49138932253884943</v>
      </c>
      <c r="AK959" s="31"/>
      <c r="AL959" s="31"/>
      <c r="AM959" s="31"/>
    </row>
    <row r="961" spans="12:49" x14ac:dyDescent="0.3">
      <c r="L961" s="27" t="s">
        <v>104</v>
      </c>
      <c r="M961" s="39">
        <f>Y961</f>
        <v>0.6</v>
      </c>
      <c r="N961" s="24" t="s">
        <v>7</v>
      </c>
      <c r="O961" s="24" t="s">
        <v>8</v>
      </c>
      <c r="P961" s="24" t="s">
        <v>22</v>
      </c>
      <c r="Q961" s="24" t="s">
        <v>9</v>
      </c>
      <c r="R961" s="24" t="s">
        <v>23</v>
      </c>
      <c r="S961" s="24" t="s">
        <v>10</v>
      </c>
      <c r="T961" s="24" t="s">
        <v>24</v>
      </c>
      <c r="U961" s="24" t="s">
        <v>11</v>
      </c>
      <c r="V961" s="24" t="s">
        <v>25</v>
      </c>
      <c r="W961" s="24" t="s">
        <v>12</v>
      </c>
      <c r="Y961" s="30">
        <f>X292</f>
        <v>0.6</v>
      </c>
      <c r="Z961" s="24" t="s">
        <v>7</v>
      </c>
      <c r="AA961" s="24" t="s">
        <v>8</v>
      </c>
      <c r="AB961" s="24" t="s">
        <v>22</v>
      </c>
      <c r="AC961" s="24" t="s">
        <v>9</v>
      </c>
      <c r="AD961" s="24" t="s">
        <v>23</v>
      </c>
      <c r="AE961" s="24" t="s">
        <v>10</v>
      </c>
      <c r="AF961" s="24" t="s">
        <v>24</v>
      </c>
      <c r="AG961" s="24" t="s">
        <v>11</v>
      </c>
      <c r="AH961" s="24" t="s">
        <v>25</v>
      </c>
      <c r="AI961" s="24" t="s">
        <v>12</v>
      </c>
      <c r="AK961" s="39">
        <f t="shared" ref="AK961:AK971" si="203">Y961</f>
        <v>0.6</v>
      </c>
      <c r="AL961" s="24" t="s">
        <v>7</v>
      </c>
      <c r="AM961" s="24" t="s">
        <v>8</v>
      </c>
      <c r="AN961" s="24" t="s">
        <v>22</v>
      </c>
      <c r="AO961" s="24" t="s">
        <v>9</v>
      </c>
      <c r="AP961" s="24" t="s">
        <v>23</v>
      </c>
      <c r="AQ961" s="24" t="s">
        <v>10</v>
      </c>
      <c r="AR961" s="24" t="s">
        <v>24</v>
      </c>
      <c r="AS961" s="24" t="s">
        <v>11</v>
      </c>
      <c r="AT961" s="24" t="s">
        <v>25</v>
      </c>
      <c r="AU961" s="24" t="s">
        <v>12</v>
      </c>
    </row>
    <row r="962" spans="12:49" x14ac:dyDescent="0.3">
      <c r="M962" s="31" t="s">
        <v>98</v>
      </c>
      <c r="N962" s="31">
        <f>-1* MEDIAN(N649:N936)</f>
        <v>0.15360366511486301</v>
      </c>
      <c r="O962" s="31">
        <f t="shared" ref="O962:W962" si="204">-1* MEDIAN(O649:O936)</f>
        <v>0.14731943654255597</v>
      </c>
      <c r="P962" s="31">
        <f t="shared" si="204"/>
        <v>-0.34766912364971336</v>
      </c>
      <c r="Q962" s="31">
        <f t="shared" si="204"/>
        <v>0.4667221000842614</v>
      </c>
      <c r="R962" s="31">
        <f t="shared" si="204"/>
        <v>-0.10311562293556892</v>
      </c>
      <c r="S962" s="31">
        <f t="shared" si="204"/>
        <v>0.41257706713039977</v>
      </c>
      <c r="T962" s="31">
        <f t="shared" si="204"/>
        <v>-1.739485077530099</v>
      </c>
      <c r="U962" s="31">
        <f t="shared" si="204"/>
        <v>-1.2080222916120511</v>
      </c>
      <c r="V962" s="31">
        <f t="shared" si="204"/>
        <v>-2.109971861645958</v>
      </c>
      <c r="W962" s="31">
        <f t="shared" si="204"/>
        <v>-0.31384952446067688</v>
      </c>
      <c r="Y962" s="31" t="s">
        <v>98</v>
      </c>
      <c r="Z962" s="31">
        <f>-1* MEDIAN(Z649:Z936)</f>
        <v>0.19647904242970435</v>
      </c>
      <c r="AA962" s="31">
        <f t="shared" ref="AA962:AI962" si="205">-1* MEDIAN(AA649:AA936)</f>
        <v>0.19965327580132136</v>
      </c>
      <c r="AB962" s="31">
        <f t="shared" si="205"/>
        <v>-0.18173550095697918</v>
      </c>
      <c r="AC962" s="31">
        <f t="shared" si="205"/>
        <v>0.28012053531370279</v>
      </c>
      <c r="AD962" s="31">
        <f t="shared" si="205"/>
        <v>-0.27637766835830369</v>
      </c>
      <c r="AE962" s="31">
        <f t="shared" si="205"/>
        <v>0.17055944764023642</v>
      </c>
      <c r="AF962" s="31">
        <f t="shared" si="205"/>
        <v>-6.7947385098637431E-2</v>
      </c>
      <c r="AG962" s="31">
        <f t="shared" si="205"/>
        <v>-0.20519878886912618</v>
      </c>
      <c r="AH962" s="31">
        <f t="shared" si="205"/>
        <v>-1.1854275934665159</v>
      </c>
      <c r="AI962" s="31">
        <f t="shared" si="205"/>
        <v>-0.28505357845535112</v>
      </c>
      <c r="AK962" s="31" t="str">
        <f t="shared" si="203"/>
        <v>ALL</v>
      </c>
      <c r="AL962" s="31">
        <f>-1* MEDIAN(AL649:AL936)</f>
        <v>0.72535033924340275</v>
      </c>
      <c r="AM962" s="31">
        <f t="shared" ref="AM962:AU962" si="206">-1* MEDIAN(AM649:AM936)</f>
        <v>0.72565907456880152</v>
      </c>
      <c r="AN962" s="31">
        <f t="shared" si="206"/>
        <v>-0.18173550095697918</v>
      </c>
      <c r="AO962" s="31">
        <f t="shared" si="206"/>
        <v>0.72405720469978574</v>
      </c>
      <c r="AP962" s="31">
        <f t="shared" si="206"/>
        <v>-0.27637766835830369</v>
      </c>
      <c r="AQ962" s="31">
        <f t="shared" si="206"/>
        <v>0.68744312907314842</v>
      </c>
      <c r="AR962" s="31">
        <f t="shared" si="206"/>
        <v>0.40200484638479145</v>
      </c>
      <c r="AS962" s="31">
        <f t="shared" si="206"/>
        <v>0.78325897562108693</v>
      </c>
      <c r="AT962" s="31">
        <f t="shared" si="206"/>
        <v>-1.1854275934665159</v>
      </c>
      <c r="AU962" s="31">
        <f t="shared" si="206"/>
        <v>0.37188627464995661</v>
      </c>
    </row>
    <row r="963" spans="12:49" x14ac:dyDescent="0.3">
      <c r="M963" s="31" t="str">
        <f>"Target; Gain &gt; "&amp;M961</f>
        <v>Target; Gain &gt; 0.6</v>
      </c>
      <c r="N963" s="31" cm="1">
        <f t="array" ref="N963">-1* MEDIAN(_xlfn._xlws.FILTER(N649:N936, ($AX649:$AX936 &gt; $Y938)*($AX649:$AX936&lt;&gt;"")))</f>
        <v>0.37919027751856771</v>
      </c>
      <c r="O963" s="31" cm="1">
        <f t="array" ref="O963">-1* MEDIAN(_xlfn._xlws.FILTER(O649:O936, ($AX649:$AX936 &gt; $Y938)*($AX649:$AX936&lt;&gt;"")))</f>
        <v>0.37491575284316486</v>
      </c>
      <c r="P963" s="31" cm="1">
        <f t="array" ref="P963">-1* MEDIAN(_xlfn._xlws.FILTER(P649:P936, ($AX649:$AX936 &gt; $Y938)*($AX649:$AX936&lt;&gt;"")))</f>
        <v>-2.6612881103542048</v>
      </c>
      <c r="Q963" s="31" cm="1">
        <f t="array" ref="Q963">-1* MEDIAN(_xlfn._xlws.FILTER(Q649:Q936, ($AX649:$AX936 &gt; $Y938)*($AX649:$AX936&lt;&gt;"")))</f>
        <v>0.65944032953692977</v>
      </c>
      <c r="R963" s="31" cm="1">
        <f t="array" ref="R963">-1* MEDIAN(_xlfn._xlws.FILTER(R649:R936, ($AX649:$AX936 &gt; $Y938)*($AX649:$AX936&lt;&gt;"")))</f>
        <v>-1.1532453747265063</v>
      </c>
      <c r="S963" s="31" cm="1">
        <f t="array" ref="S963">-1* MEDIAN(_xlfn._xlws.FILTER(S649:S936, ($AX649:$AX936 &gt; $Y938)*($AX649:$AX936&lt;&gt;"")))</f>
        <v>0.58024543137387408</v>
      </c>
      <c r="T963" s="31" cm="1">
        <f t="array" ref="T963">-1* MEDIAN(_xlfn._xlws.FILTER(T649:T936, ($AX649:$AX936 &gt; $Y938)*($AX649:$AX936&lt;&gt;"")))</f>
        <v>-2.33790509168709</v>
      </c>
      <c r="U963" s="31" cm="1">
        <f t="array" ref="U963">-1* MEDIAN(_xlfn._xlws.FILTER(U649:U936, ($AX649:$AX936 &gt; $Y938)*($AX649:$AX936&lt;&gt;"")))</f>
        <v>-1.1546713216437436</v>
      </c>
      <c r="V963" s="31" cm="1">
        <f t="array" ref="V963">-1* MEDIAN(_xlfn._xlws.FILTER(V649:V936, ($AX649:$AX936 &gt; $Y938)*($AX649:$AX936&lt;&gt;"")))</f>
        <v>-4.8064483489813989</v>
      </c>
      <c r="W963" s="31" cm="1">
        <f t="array" ref="W963">-1* MEDIAN(_xlfn._xlws.FILTER(W649:W936, ($AX649:$AX936 &gt; $Y938)*($AX649:$AX936&lt;&gt;"")))</f>
        <v>-0.18202299931093904</v>
      </c>
      <c r="Y963" s="31" t="str">
        <f>"Target; Gain &gt; "&amp;Y961</f>
        <v>Target; Gain &gt; 0.6</v>
      </c>
      <c r="Z963" s="31" cm="1">
        <f t="array" ref="Z963">-1* MEDIAN(_xlfn._xlws.FILTER(Z649:Z936, ($AX649:$AX936 &gt; $Y938)*($AX649:$AX936 &lt;&gt; "")))</f>
        <v>0.33270741507147317</v>
      </c>
      <c r="AA963" s="31" cm="1">
        <f t="array" ref="AA963">-1* MEDIAN(_xlfn._xlws.FILTER(AA649:AA936, ($AX649:$AX936 &gt; $Y938)*($AX649:$AX936 &lt;&gt; "")))</f>
        <v>0.33441187395130206</v>
      </c>
      <c r="AB963" s="31" cm="1">
        <f t="array" ref="AB963">-1* MEDIAN(_xlfn._xlws.FILTER(AB649:AB936, ($AX649:$AX936 &gt; $Y938)*($AX649:$AX936 &lt;&gt; "")))</f>
        <v>-0.61724967537644226</v>
      </c>
      <c r="AC963" s="31" cm="1">
        <f t="array" ref="AC963">-1* MEDIAN(_xlfn._xlws.FILTER(AC649:AC936, ($AX649:$AX936 &gt; $Y938)*($AX649:$AX936 &lt;&gt; "")))</f>
        <v>0.48573048156530008</v>
      </c>
      <c r="AD963" s="31" cm="1">
        <f t="array" ref="AD963">-1* MEDIAN(_xlfn._xlws.FILTER(AD649:AD936, ($AX649:$AX936 &gt; $Y938)*($AX649:$AX936 &lt;&gt; "")))</f>
        <v>-0.53757883365011061</v>
      </c>
      <c r="AE963" s="31" cm="1">
        <f t="array" ref="AE963">-1* MEDIAN(_xlfn._xlws.FILTER(AE649:AE936, ($AX649:$AX936 &gt; $Y938)*($AX649:$AX936 &lt;&gt; "")))</f>
        <v>0.47385499835935246</v>
      </c>
      <c r="AF963" s="31" cm="1">
        <f t="array" ref="AF963">-1* MEDIAN(_xlfn._xlws.FILTER(AF649:AF936, ($AX649:$AX936 &gt; $Y938)*($AX649:$AX936 &lt;&gt; "")))</f>
        <v>-0.88058611917166973</v>
      </c>
      <c r="AG963" s="31" cm="1">
        <f t="array" ref="AG963">-1* MEDIAN(_xlfn._xlws.FILTER(AG649:AG936, ($AX649:$AX936 &gt; $Y938)*($AX649:$AX936 &lt;&gt; "")))</f>
        <v>-0.30731427246121096</v>
      </c>
      <c r="AH963" s="31" cm="1">
        <f t="array" ref="AH963">-1* MEDIAN(_xlfn._xlws.FILTER(AH649:AH936, ($AX649:$AX936 &gt; $Y938)*($AX649:$AX936 &lt;&gt; "")))</f>
        <v>-1.7379756210538693</v>
      </c>
      <c r="AI963" s="31" cm="1">
        <f t="array" ref="AI963">-1* MEDIAN(_xlfn._xlws.FILTER(AI649:AI936, ($AX649:$AX936 &gt; $Y938)*($AX649:$AX936 &lt;&gt; "")))</f>
        <v>-0.13399369500733505</v>
      </c>
      <c r="AK963" s="31" t="str">
        <f t="shared" si="203"/>
        <v>Target; Gain &gt; 0.6</v>
      </c>
      <c r="AL963" s="31" cm="1">
        <f t="array" ref="AL963">-1* MEDIAN(_xlfn._xlws.FILTER(AL649:AL936, ($AX649:$AX936 &gt; $Y938)*($AX649:$AX936 &lt;&gt; "")))</f>
        <v>0.7556708068661333</v>
      </c>
      <c r="AM963" s="31" cm="1">
        <f t="array" ref="AM963">-1* MEDIAN(_xlfn._xlws.FILTER(AM649:AM936, ($AX649:$AX936 &gt; $Y938)*($AX649:$AX936 &lt;&gt; "")))</f>
        <v>0.75750966960428856</v>
      </c>
      <c r="AN963" s="31" cm="1">
        <f t="array" ref="AN963">-1* MEDIAN(_xlfn._xlws.FILTER(AN649:AN936, ($AX649:$AX936 &gt; $Y938)*($AX649:$AX936 &lt;&gt; "")))</f>
        <v>-0.61724967537644226</v>
      </c>
      <c r="AO963" s="31" cm="1">
        <f t="array" ref="AO963">-1* MEDIAN(_xlfn._xlws.FILTER(AO649:AO936, ($AX649:$AX936 &gt; $Y938)*($AX649:$AX936 &lt;&gt; "")))</f>
        <v>0.79208233411185258</v>
      </c>
      <c r="AP963" s="31" cm="1">
        <f t="array" ref="AP963">-1* MEDIAN(_xlfn._xlws.FILTER(AP649:AP936, ($AX649:$AX936 &gt; $Y938)*($AX649:$AX936 &lt;&gt; "")))</f>
        <v>-0.53757883365011061</v>
      </c>
      <c r="AQ963" s="31" cm="1">
        <f t="array" ref="AQ963">-1* MEDIAN(_xlfn._xlws.FILTER(AQ649:AQ936, ($AX649:$AX936 &gt; $Y938)*($AX649:$AX936 &lt;&gt; "")))</f>
        <v>0.77564699622176403</v>
      </c>
      <c r="AR963" s="31" cm="1">
        <f t="array" ref="AR963">-1* MEDIAN(_xlfn._xlws.FILTER(AR649:AR936, ($AX649:$AX936 &gt; $Y938)*($AX649:$AX936 &lt;&gt; "")))</f>
        <v>-1.4123563975223186E-2</v>
      </c>
      <c r="AS963" s="31" cm="1">
        <f t="array" ref="AS963">-1* MEDIAN(_xlfn._xlws.FILTER(AS649:AS936, ($AX649:$AX936 &gt; $Y938)*($AX649:$AX936 &lt;&gt; "")))</f>
        <v>0.7574810792964477</v>
      </c>
      <c r="AT963" s="31" cm="1">
        <f t="array" ref="AT963">-1* MEDIAN(_xlfn._xlws.FILTER(AT649:AT936, ($AX649:$AX936 &gt; $Y938)*($AX649:$AX936 &lt;&gt; "")))</f>
        <v>-1.7379756210538693</v>
      </c>
      <c r="AU963" s="31" cm="1">
        <f t="array" ref="AU963">-1* MEDIAN(_xlfn._xlws.FILTER(AU649:AU936, ($AX649:$AX936 &gt; $Y938)*($AX649:$AX936 &lt;&gt; "")))</f>
        <v>0.53683447309520682</v>
      </c>
      <c r="AV963" s="26"/>
      <c r="AW963" s="26" t="s">
        <v>31</v>
      </c>
    </row>
    <row r="964" spans="12:49" x14ac:dyDescent="0.3">
      <c r="M964" s="31" t="str">
        <f>"Gain &gt; "&amp;M961</f>
        <v>Gain &gt; 0.6</v>
      </c>
      <c r="N964" s="31" cm="1">
        <f t="array" ref="N964">-1* MEDIAN(_xlfn._xlws.FILTER(N649:N936, $AW649:$AW936 &gt; $Y938))</f>
        <v>0.37919027751856771</v>
      </c>
      <c r="O964" s="31" cm="1">
        <f t="array" ref="O964">-1* MEDIAN(_xlfn._xlws.FILTER(O649:O936, $AW649:$AW936 &gt; $Y938))</f>
        <v>0.37491575284316486</v>
      </c>
      <c r="P964" s="31" cm="1">
        <f t="array" ref="P964">-1* MEDIAN(_xlfn._xlws.FILTER(P649:P936, $AW649:$AW936 &gt; $Y938))</f>
        <v>-2.6612881103542048</v>
      </c>
      <c r="Q964" s="31" cm="1">
        <f t="array" ref="Q964">-1* MEDIAN(_xlfn._xlws.FILTER(Q649:Q936, $AW649:$AW936 &gt; $Y938))</f>
        <v>0.65944032953692977</v>
      </c>
      <c r="R964" s="31" cm="1">
        <f t="array" ref="R964">-1* MEDIAN(_xlfn._xlws.FILTER(R649:R936, $AW649:$AW936 &gt; $Y938))</f>
        <v>-1.1532453747265063</v>
      </c>
      <c r="S964" s="31" cm="1">
        <f t="array" ref="S964">-1* MEDIAN(_xlfn._xlws.FILTER(S649:S936, $AW649:$AW936 &gt; $Y938))</f>
        <v>0.58024543137387408</v>
      </c>
      <c r="T964" s="31" cm="1">
        <f t="array" ref="T964">-1* MEDIAN(_xlfn._xlws.FILTER(T649:T936, $AW649:$AW936 &gt; $Y938))</f>
        <v>-2.33790509168709</v>
      </c>
      <c r="U964" s="31" cm="1">
        <f t="array" ref="U964">-1* MEDIAN(_xlfn._xlws.FILTER(U649:U936, $AW649:$AW936 &gt; $Y938))</f>
        <v>-1.1546713216437436</v>
      </c>
      <c r="V964" s="31" cm="1">
        <f t="array" ref="V964">-1* MEDIAN(_xlfn._xlws.FILTER(V649:V936, $AW649:$AW936 &gt; $Y938))</f>
        <v>-4.8064483489813989</v>
      </c>
      <c r="W964" s="31" cm="1">
        <f t="array" ref="W964">-1* MEDIAN(_xlfn._xlws.FILTER(W649:W936, $AW649:$AW936 &gt; $Y938))</f>
        <v>-0.18202299931093904</v>
      </c>
      <c r="Y964" s="31" t="str">
        <f>"Gain &gt; "&amp;Y961</f>
        <v>Gain &gt; 0.6</v>
      </c>
      <c r="Z964" s="31" cm="1">
        <f t="array" ref="Z964">-1* MEDIAN(_xlfn._xlws.FILTER(Z649:Z936, $AW649:$AW936 &gt; $Y938))</f>
        <v>0.33270741507147317</v>
      </c>
      <c r="AA964" s="31" cm="1">
        <f t="array" ref="AA964">-1* MEDIAN(_xlfn._xlws.FILTER(AA649:AA936, $AW649:$AW936 &gt; $Y938))</f>
        <v>0.33441187395130206</v>
      </c>
      <c r="AB964" s="31" cm="1">
        <f t="array" ref="AB964">-1* MEDIAN(_xlfn._xlws.FILTER(AB649:AB936, $AW649:$AW936 &gt; $Y938))</f>
        <v>-0.61724967537644226</v>
      </c>
      <c r="AC964" s="31" cm="1">
        <f t="array" ref="AC964">-1* MEDIAN(_xlfn._xlws.FILTER(AC649:AC936, $AW649:$AW936 &gt; $Y938))</f>
        <v>0.48573048156530008</v>
      </c>
      <c r="AD964" s="31" cm="1">
        <f t="array" ref="AD964">-1* MEDIAN(_xlfn._xlws.FILTER(AD649:AD936, $AW649:$AW936 &gt; $Y938))</f>
        <v>-0.53757883365011061</v>
      </c>
      <c r="AE964" s="31" cm="1">
        <f t="array" ref="AE964">-1* MEDIAN(_xlfn._xlws.FILTER(AE649:AE936, $AW649:$AW936 &gt; $Y938))</f>
        <v>0.47385499835935246</v>
      </c>
      <c r="AF964" s="31" cm="1">
        <f t="array" ref="AF964">-1* MEDIAN(_xlfn._xlws.FILTER(AF649:AF936, $AW649:$AW936 &gt; $Y938))</f>
        <v>-0.88058611917166973</v>
      </c>
      <c r="AG964" s="31" cm="1">
        <f t="array" ref="AG964">-1* MEDIAN(_xlfn._xlws.FILTER(AG649:AG936, $AW649:$AW936 &gt; $Y938))</f>
        <v>-0.30731427246121096</v>
      </c>
      <c r="AH964" s="31" cm="1">
        <f t="array" ref="AH964">-1* MEDIAN(_xlfn._xlws.FILTER(AH649:AH936, $AW649:$AW936 &gt; $Y938))</f>
        <v>-1.7379756210538693</v>
      </c>
      <c r="AI964" s="31" cm="1">
        <f t="array" ref="AI964">-1* MEDIAN(_xlfn._xlws.FILTER(AI649:AI936, $AW649:$AW936 &gt; $Y938))</f>
        <v>-0.13399369500733505</v>
      </c>
      <c r="AK964" s="31" t="str">
        <f t="shared" si="203"/>
        <v>Gain &gt; 0.6</v>
      </c>
      <c r="AL964" s="31" cm="1">
        <f t="array" ref="AL964">-1* MEDIAN(_xlfn._xlws.FILTER(AL649:AL936, $AW649:$AW936 &gt; $Y938))</f>
        <v>0.7556708068661333</v>
      </c>
      <c r="AM964" s="31" cm="1">
        <f t="array" ref="AM964">-1* MEDIAN(_xlfn._xlws.FILTER(AM649:AM936, $AW649:$AW936 &gt; $Y938))</f>
        <v>0.75750966960428856</v>
      </c>
      <c r="AN964" s="31" cm="1">
        <f t="array" ref="AN964">-1* MEDIAN(_xlfn._xlws.FILTER(AN649:AN936, $AW649:$AW936 &gt; $Y938))</f>
        <v>-0.61724967537644226</v>
      </c>
      <c r="AO964" s="31" cm="1">
        <f t="array" ref="AO964">-1* MEDIAN(_xlfn._xlws.FILTER(AO649:AO936, $AW649:$AW936 &gt; $Y938))</f>
        <v>0.79208233411185258</v>
      </c>
      <c r="AP964" s="31" cm="1">
        <f t="array" ref="AP964">-1* MEDIAN(_xlfn._xlws.FILTER(AP649:AP936, $AW649:$AW936 &gt; $Y938))</f>
        <v>-0.53757883365011061</v>
      </c>
      <c r="AQ964" s="31" cm="1">
        <f t="array" ref="AQ964">-1* MEDIAN(_xlfn._xlws.FILTER(AQ649:AQ936, $AW649:$AW936 &gt; $Y938))</f>
        <v>0.77564699622176403</v>
      </c>
      <c r="AR964" s="31" cm="1">
        <f t="array" ref="AR964">-1* MEDIAN(_xlfn._xlws.FILTER(AR649:AR936, $AW649:$AW936 &gt; $Y938))</f>
        <v>-1.4123563975223186E-2</v>
      </c>
      <c r="AS964" s="31" cm="1">
        <f t="array" ref="AS964">-1* MEDIAN(_xlfn._xlws.FILTER(AS649:AS936, $AW649:$AW936 &gt; $Y938))</f>
        <v>0.7574810792964477</v>
      </c>
      <c r="AT964" s="31" cm="1">
        <f t="array" ref="AT964">-1* MEDIAN(_xlfn._xlws.FILTER(AT649:AT936, $AW649:$AW936 &gt; $Y938))</f>
        <v>-1.7379756210538693</v>
      </c>
      <c r="AU964" s="31" cm="1">
        <f t="array" ref="AU964">-1* MEDIAN(_xlfn._xlws.FILTER(AU649:AU936, $AW649:$AW936 &gt; $Y938))</f>
        <v>0.53683447309520682</v>
      </c>
      <c r="AV964" s="26" t="s">
        <v>128</v>
      </c>
      <c r="AW964" s="43">
        <f>AVERAGEIF($H649:$H936,"=1",AW649:AW936)</f>
        <v>0.18786942657390188</v>
      </c>
    </row>
    <row r="965" spans="12:49" x14ac:dyDescent="0.3">
      <c r="M965" t="s">
        <v>128</v>
      </c>
      <c r="N965" s="31" cm="1">
        <f t="array" ref="N965">-1* MEDIAN(_xlfn._xlws.FILTER(N649:N936, $H649:$H936=1))</f>
        <v>0.28800154934394862</v>
      </c>
      <c r="O965" s="31" cm="1">
        <f t="array" ref="O965">-1* MEDIAN(_xlfn._xlws.FILTER(O649:O936, $H649:$H936=1))</f>
        <v>0.28700881023664176</v>
      </c>
      <c r="P965" s="31" cm="1">
        <f t="array" ref="P965">-1* MEDIAN(_xlfn._xlws.FILTER(P649:P936, $H649:$H936=1))</f>
        <v>-0.20559441310039048</v>
      </c>
      <c r="Q965" s="31" cm="1">
        <f t="array" ref="Q965">-1* MEDIAN(_xlfn._xlws.FILTER(Q649:Q936, $H649:$H936=1))</f>
        <v>0.54275891805687049</v>
      </c>
      <c r="R965" s="31" cm="1">
        <f t="array" ref="R965">-1* MEDIAN(_xlfn._xlws.FILTER(R649:R936, $H649:$H936=1))</f>
        <v>2.0394141695741393E-2</v>
      </c>
      <c r="S965" s="31" cm="1">
        <f t="array" ref="S965">-1* MEDIAN(_xlfn._xlws.FILTER(S649:S936, $H649:$H936=1))</f>
        <v>0.68108893022551209</v>
      </c>
      <c r="T965" s="31" cm="1">
        <f t="array" ref="T965">-1* MEDIAN(_xlfn._xlws.FILTER(T649:T936, $H649:$H936=1))</f>
        <v>-2.4145826632667595</v>
      </c>
      <c r="U965" s="31" cm="1">
        <f t="array" ref="U965">-1* MEDIAN(_xlfn._xlws.FILTER(U649:U936, $H649:$H936=1))</f>
        <v>-1.6092191409810574</v>
      </c>
      <c r="V965" s="31" cm="1">
        <f t="array" ref="V965">-1* MEDIAN(_xlfn._xlws.FILTER(V649:V936, $H649:$H936=1))</f>
        <v>-2.9916842056206661</v>
      </c>
      <c r="W965" s="31" cm="1">
        <f t="array" ref="W965">-1* MEDIAN(_xlfn._xlws.FILTER(W649:W936, $H649:$H936=1))</f>
        <v>-7.9885920080676187E-3</v>
      </c>
      <c r="Y965" t="s">
        <v>128</v>
      </c>
      <c r="Z965" s="31" cm="1">
        <f t="array" ref="Z965">-1* MEDIAN(_xlfn._xlws.FILTER(Z649:Z936, $H649:$H936=1))</f>
        <v>0.24971027956987296</v>
      </c>
      <c r="AA965" s="31" cm="1">
        <f t="array" ref="AA965">-1* MEDIAN(_xlfn._xlws.FILTER(AA649:AA936, $H649:$H936=1))</f>
        <v>0.25115949243901786</v>
      </c>
      <c r="AB965" s="31" cm="1">
        <f t="array" ref="AB965">-1* MEDIAN(_xlfn._xlws.FILTER(AB649:AB936, $H649:$H936=1))</f>
        <v>-0.20262164768791874</v>
      </c>
      <c r="AC965" s="31" cm="1">
        <f t="array" ref="AC965">-1* MEDIAN(_xlfn._xlws.FILTER(AC649:AC936, $H649:$H936=1))</f>
        <v>0.34327859521620652</v>
      </c>
      <c r="AD965" s="31" cm="1">
        <f t="array" ref="AD965">-1* MEDIAN(_xlfn._xlws.FILTER(AD649:AD936, $H649:$H936=1))</f>
        <v>0.11683074705726762</v>
      </c>
      <c r="AE965" s="31" cm="1">
        <f t="array" ref="AE965">-1* MEDIAN(_xlfn._xlws.FILTER(AE649:AE936, $H649:$H936=1))</f>
        <v>0.36510627822283714</v>
      </c>
      <c r="AF965" s="31" cm="1">
        <f t="array" ref="AF965">-1* MEDIAN(_xlfn._xlws.FILTER(AF649:AF936, $H649:$H936=1))</f>
        <v>-0.41678919009492438</v>
      </c>
      <c r="AG965" s="31" cm="1">
        <f t="array" ref="AG965">-1* MEDIAN(_xlfn._xlws.FILTER(AG649:AG936, $H649:$H936=1))</f>
        <v>-0.30731427246121096</v>
      </c>
      <c r="AH965" s="31" cm="1">
        <f t="array" ref="AH965">-1* MEDIAN(_xlfn._xlws.FILTER(AH649:AH936, $H649:$H936=1))</f>
        <v>-1.5284746549238566</v>
      </c>
      <c r="AI965" s="31" cm="1">
        <f t="array" ref="AI965">-1* MEDIAN(_xlfn._xlws.FILTER(AI649:AI936, $H649:$H936=1))</f>
        <v>-8.9139378772249506E-2</v>
      </c>
      <c r="AK965" t="str">
        <f t="shared" si="203"/>
        <v>Target (or sym)</v>
      </c>
      <c r="AL965" s="31" cm="1">
        <f t="array" ref="AL965">-1* MEDIAN(_xlfn._xlws.FILTER(AL649:AL936, $H649:$H936=1))</f>
        <v>0.74086308357433939</v>
      </c>
      <c r="AM965" s="31" cm="1">
        <f t="array" ref="AM965">-1* MEDIAN(_xlfn._xlws.FILTER(AM649:AM936, $H649:$H936=1))</f>
        <v>0.73987471465970711</v>
      </c>
      <c r="AN965" s="31" cm="1">
        <f t="array" ref="AN965">-1* MEDIAN(_xlfn._xlws.FILTER(AN649:AN936, $H649:$H936=1))</f>
        <v>-0.20262164768791874</v>
      </c>
      <c r="AO965" s="31" cm="1">
        <f t="array" ref="AO965">-1* MEDIAN(_xlfn._xlws.FILTER(AO649:AO936, $H649:$H936=1))</f>
        <v>0.73447004585796516</v>
      </c>
      <c r="AP965" s="31" cm="1">
        <f t="array" ref="AP965">-1* MEDIAN(_xlfn._xlws.FILTER(AP649:AP936, $H649:$H936=1))</f>
        <v>0.11683074705726762</v>
      </c>
      <c r="AQ965" s="31" cm="1">
        <f t="array" ref="AQ965">-1* MEDIAN(_xlfn._xlws.FILTER(AQ649:AQ936, $H649:$H936=1))</f>
        <v>0.70205812701277959</v>
      </c>
      <c r="AR965" s="31" cm="1">
        <f t="array" ref="AR965">-1* MEDIAN(_xlfn._xlws.FILTER(AR649:AR936, $H649:$H936=1))</f>
        <v>0.17784053508344683</v>
      </c>
      <c r="AS965" s="31" cm="1">
        <f t="array" ref="AS965">-1* MEDIAN(_xlfn._xlws.FILTER(AS649:AS936, $H649:$H936=1))</f>
        <v>0.7574810792964477</v>
      </c>
      <c r="AT965" s="31" cm="1">
        <f t="array" ref="AT965">-1* MEDIAN(_xlfn._xlws.FILTER(AT649:AT936, $H649:$H936=1))</f>
        <v>-1.5284746549238566</v>
      </c>
      <c r="AU965" s="31" cm="1">
        <f t="array" ref="AU965">-1* MEDIAN(_xlfn._xlws.FILTER(AU649:AU936, $H649:$H936=1))</f>
        <v>0.47396250936270645</v>
      </c>
      <c r="AV965" s="26" t="s">
        <v>138</v>
      </c>
      <c r="AW965" s="43">
        <f>AVERAGEIF($J649:$J936,"=1",AW649:AW936)</f>
        <v>0.24118117185446517</v>
      </c>
    </row>
    <row r="966" spans="12:49" x14ac:dyDescent="0.3">
      <c r="M966" t="str">
        <f t="shared" ref="M966:M971" si="207">Y966</f>
        <v>Gain &gt; 0</v>
      </c>
      <c r="N966" s="31" cm="1">
        <f t="array" ref="N966">-1* MEDIAN(_xlfn._xlws.FILTER(N649:N936, $J649:$J936=1))</f>
        <v>0.21414103046798566</v>
      </c>
      <c r="O966" s="31" cm="1">
        <f t="array" ref="O966">-1* MEDIAN(_xlfn._xlws.FILTER(O649:O936, $J649:$J936=1))</f>
        <v>0.21008943354460827</v>
      </c>
      <c r="P966" s="31" cm="1">
        <f t="array" ref="P966">-1* MEDIAN(_xlfn._xlws.FILTER(P649:P936, $J649:$J936=1))</f>
        <v>-0.68672650651499745</v>
      </c>
      <c r="Q966" s="31" cm="1">
        <f t="array" ref="Q966">-1* MEDIAN(_xlfn._xlws.FILTER(Q649:Q936, $J649:$J936=1))</f>
        <v>0.50303270074135786</v>
      </c>
      <c r="R966" s="31" cm="1">
        <f t="array" ref="R966">-1* MEDIAN(_xlfn._xlws.FILTER(R649:R936, $J649:$J936=1))</f>
        <v>-0.20833031782304151</v>
      </c>
      <c r="S966" s="31" cm="1">
        <f t="array" ref="S966">-1* MEDIAN(_xlfn._xlws.FILTER(S649:S936, $J649:$J936=1))</f>
        <v>0.59892164874672627</v>
      </c>
      <c r="T966" s="31" cm="1">
        <f t="array" ref="T966">-1* MEDIAN(_xlfn._xlws.FILTER(T649:T936, $J649:$J936=1))</f>
        <v>-1.9519401149540947</v>
      </c>
      <c r="U966" s="31" cm="1">
        <f t="array" ref="U966">-1* MEDIAN(_xlfn._xlws.FILTER(U649:U936, $J649:$J936=1))</f>
        <v>-1.2737574978670643</v>
      </c>
      <c r="V966" s="31" cm="1">
        <f t="array" ref="V966">-1* MEDIAN(_xlfn._xlws.FILTER(V649:V936, $J649:$J936=1))</f>
        <v>-3.4233374016860125</v>
      </c>
      <c r="W966" s="31" cm="1">
        <f t="array" ref="W966">-1* MEDIAN(_xlfn._xlws.FILTER(W649:W936, $J649:$J936=1))</f>
        <v>9.854678647033821E-4</v>
      </c>
      <c r="Y966" t="s">
        <v>100</v>
      </c>
      <c r="Z966" s="31" cm="1">
        <f t="array" ref="Z966">-1* MEDIAN(_xlfn._xlws.FILTER(Z649:Z936, $J649:$J936=1))</f>
        <v>0.21626071192475715</v>
      </c>
      <c r="AA966" s="31" cm="1">
        <f t="array" ref="AA966">-1* MEDIAN(_xlfn._xlws.FILTER(AA649:AA936, $J649:$J936=1))</f>
        <v>0.22087239674513065</v>
      </c>
      <c r="AB966" s="31" cm="1">
        <f t="array" ref="AB966">-1* MEDIAN(_xlfn._xlws.FILTER(AB649:AB936, $J649:$J936=1))</f>
        <v>-0.32296290657110022</v>
      </c>
      <c r="AC966" s="31" cm="1">
        <f t="array" ref="AC966">-1* MEDIAN(_xlfn._xlws.FILTER(AC649:AC936, $J649:$J936=1))</f>
        <v>0.35381865810268975</v>
      </c>
      <c r="AD966" s="31" cm="1">
        <f t="array" ref="AD966">-1* MEDIAN(_xlfn._xlws.FILTER(AD649:AD936, $J649:$J936=1))</f>
        <v>-0.44797392497458061</v>
      </c>
      <c r="AE966" s="31" cm="1">
        <f t="array" ref="AE966">-1* MEDIAN(_xlfn._xlws.FILTER(AE649:AE936, $J649:$J936=1))</f>
        <v>0.22812211356791401</v>
      </c>
      <c r="AF966" s="31" cm="1">
        <f t="array" ref="AF966">-1* MEDIAN(_xlfn._xlws.FILTER(AF649:AF936, $J649:$J936=1))</f>
        <v>-0.43468255517943566</v>
      </c>
      <c r="AG966" s="31" cm="1">
        <f t="array" ref="AG966">-1* MEDIAN(_xlfn._xlws.FILTER(AG649:AG936, $J649:$J936=1))</f>
        <v>-0.25306684626064418</v>
      </c>
      <c r="AH966" s="31" cm="1">
        <f t="array" ref="AH966">-1* MEDIAN(_xlfn._xlws.FILTER(AH649:AH936, $J649:$J936=1))</f>
        <v>-1.4472866067925694</v>
      </c>
      <c r="AI966" s="31" cm="1">
        <f t="array" ref="AI966">-1* MEDIAN(_xlfn._xlws.FILTER(AI649:AI936, $J649:$J936=1))</f>
        <v>-0.17822793564841694</v>
      </c>
      <c r="AK966" t="str">
        <f t="shared" si="203"/>
        <v>Gain &gt; 0</v>
      </c>
      <c r="AL966" s="31" cm="1">
        <f t="array" ref="AL966">-1* MEDIAN(_xlfn._xlws.FILTER(AL649:AL936, $J649:$J936=1))</f>
        <v>0.7479234133883006</v>
      </c>
      <c r="AM966" s="31" cm="1">
        <f t="array" ref="AM966">-1* MEDIAN(_xlfn._xlws.FILTER(AM649:AM936, $J649:$J936=1))</f>
        <v>0.74764618901664681</v>
      </c>
      <c r="AN966" s="31" cm="1">
        <f t="array" ref="AN966">-1* MEDIAN(_xlfn._xlws.FILTER(AN649:AN936, $J649:$J936=1))</f>
        <v>-0.32296290657110022</v>
      </c>
      <c r="AO966" s="31" cm="1">
        <f t="array" ref="AO966">-1* MEDIAN(_xlfn._xlws.FILTER(AO649:AO936, $J649:$J936=1))</f>
        <v>0.76759297039042318</v>
      </c>
      <c r="AP966" s="31" cm="1">
        <f t="array" ref="AP966">-1* MEDIAN(_xlfn._xlws.FILTER(AP649:AP936, $J649:$J936=1))</f>
        <v>-0.44797392497458061</v>
      </c>
      <c r="AQ966" s="31" cm="1">
        <f t="array" ref="AQ966">-1* MEDIAN(_xlfn._xlws.FILTER(AQ649:AQ936, $J649:$J936=1))</f>
        <v>0.71345240125254683</v>
      </c>
      <c r="AR966" s="31" cm="1">
        <f t="array" ref="AR966">-1* MEDIAN(_xlfn._xlws.FILTER(AR649:AR936, $J649:$J936=1))</f>
        <v>0.26830127957669825</v>
      </c>
      <c r="AS966" s="31" cm="1">
        <f t="array" ref="AS966">-1* MEDIAN(_xlfn._xlws.FILTER(AS649:AS936, $J649:$J936=1))</f>
        <v>0.78971894696568445</v>
      </c>
      <c r="AT966" s="31" cm="1">
        <f t="array" ref="AT966">-1* MEDIAN(_xlfn._xlws.FILTER(AT649:AT936, $J649:$J936=1))</f>
        <v>-1.4472866067925694</v>
      </c>
      <c r="AU966" s="31" cm="1">
        <f t="array" ref="AU966">-1* MEDIAN(_xlfn._xlws.FILTER(AU649:AU936, $J649:$J936=1))</f>
        <v>0.43107649994312691</v>
      </c>
      <c r="AV966" s="26" t="s">
        <v>101</v>
      </c>
      <c r="AW966" s="43">
        <f>AVERAGEIF($I649:$I936,"=1",AW649:AW936)</f>
        <v>-0.20902368227386978</v>
      </c>
    </row>
    <row r="967" spans="12:49" x14ac:dyDescent="0.3">
      <c r="M967" t="str">
        <f t="shared" si="207"/>
        <v>Gain &lt;=0</v>
      </c>
      <c r="N967" s="31" cm="1">
        <f t="array" ref="N967">-1* MEDIAN(_xlfn._xlws.FILTER(N649:N936, $I649:$I936=1))</f>
        <v>-4.5782991858251042E-2</v>
      </c>
      <c r="O967" s="31" cm="1">
        <f t="array" ref="O967">-1* MEDIAN(_xlfn._xlws.FILTER(O649:O936, $I649:$I936=1))</f>
        <v>-4.6826884191648911E-2</v>
      </c>
      <c r="P967" s="31" cm="1">
        <f t="array" ref="P967">-1* MEDIAN(_xlfn._xlws.FILTER(P649:P936, $I649:$I936=1))</f>
        <v>-0.14478243073839248</v>
      </c>
      <c r="Q967" s="31" cm="1">
        <f t="array" ref="Q967">-1* MEDIAN(_xlfn._xlws.FILTER(Q649:Q936, $I649:$I936=1))</f>
        <v>0.41374185953265297</v>
      </c>
      <c r="R967" s="31" cm="1">
        <f t="array" ref="R967">-1* MEDIAN(_xlfn._xlws.FILTER(R649:R936, $I649:$I936=1))</f>
        <v>-5.7854372217340855E-2</v>
      </c>
      <c r="S967" s="31" cm="1">
        <f t="array" ref="S967">-1* MEDIAN(_xlfn._xlws.FILTER(S649:S936, $I649:$I936=1))</f>
        <v>0.20658965442697524</v>
      </c>
      <c r="T967" s="31" cm="1">
        <f t="array" ref="T967">-1* MEDIAN(_xlfn._xlws.FILTER(T649:T936, $I649:$I936=1))</f>
        <v>-1.2747450424158169</v>
      </c>
      <c r="U967" s="31" cm="1">
        <f t="array" ref="U967">-1* MEDIAN(_xlfn._xlws.FILTER(U649:U936, $I649:$I936=1))</f>
        <v>-0.80390848979344076</v>
      </c>
      <c r="V967" s="31" cm="1">
        <f t="array" ref="V967">-1* MEDIAN(_xlfn._xlws.FILTER(V649:V936, $I649:$I936=1))</f>
        <v>-2.0613026346455512</v>
      </c>
      <c r="W967" s="31" cm="1">
        <f t="array" ref="W967">-1* MEDIAN(_xlfn._xlws.FILTER(W649:W936, $I649:$I936=1))</f>
        <v>-0.6120600419709874</v>
      </c>
      <c r="Y967" t="s">
        <v>101</v>
      </c>
      <c r="Z967" s="31" cm="1">
        <f t="array" ref="Z967">-1* MEDIAN(_xlfn._xlws.FILTER(Z649:Z936, $I649:$I936=1))</f>
        <v>9.929864058097615E-2</v>
      </c>
      <c r="AA967" s="31" cm="1">
        <f t="array" ref="AA967">-1* MEDIAN(_xlfn._xlws.FILTER(AA649:AA936, $I649:$I936=1))</f>
        <v>9.6141814840525794E-2</v>
      </c>
      <c r="AB967" s="31" cm="1">
        <f t="array" ref="AB967">-1* MEDIAN(_xlfn._xlws.FILTER(AB649:AB936, $I649:$I936=1))</f>
        <v>-8.8017473175716371E-2</v>
      </c>
      <c r="AC967" s="31" cm="1">
        <f t="array" ref="AC967">-1* MEDIAN(_xlfn._xlws.FILTER(AC649:AC936, $I649:$I936=1))</f>
        <v>0.16787011291776455</v>
      </c>
      <c r="AD967" s="31" cm="1">
        <f t="array" ref="AD967">-1* MEDIAN(_xlfn._xlws.FILTER(AD649:AD936, $I649:$I936=1))</f>
        <v>-0.20077994950672273</v>
      </c>
      <c r="AE967" s="31" cm="1">
        <f t="array" ref="AE967">-1* MEDIAN(_xlfn._xlws.FILTER(AE649:AE936, $I649:$I936=1))</f>
        <v>2.38108263456994E-2</v>
      </c>
      <c r="AF967" s="31" cm="1">
        <f t="array" ref="AF967">-1* MEDIAN(_xlfn._xlws.FILTER(AF649:AF936, $I649:$I936=1))</f>
        <v>3.3365081967829127E-2</v>
      </c>
      <c r="AG967" s="31" cm="1">
        <f t="array" ref="AG967">-1* MEDIAN(_xlfn._xlws.FILTER(AG649:AG936, $I649:$I936=1))</f>
        <v>-0.10198901465358368</v>
      </c>
      <c r="AH967" s="31" cm="1">
        <f t="array" ref="AH967">-1* MEDIAN(_xlfn._xlws.FILTER(AH649:AH936, $I649:$I936=1))</f>
        <v>-0.98699002796107416</v>
      </c>
      <c r="AI967" s="31" cm="1">
        <f t="array" ref="AI967">-1* MEDIAN(_xlfn._xlws.FILTER(AI649:AI936, $I649:$I936=1))</f>
        <v>-0.5239208203196204</v>
      </c>
      <c r="AK967" t="str">
        <f t="shared" si="203"/>
        <v>Gain &lt;=0</v>
      </c>
      <c r="AL967" s="31" cm="1">
        <f t="array" ref="AL967">-1* MEDIAN(_xlfn._xlws.FILTER(AL649:AL936, $I649:$I936=1))</f>
        <v>0.69370016048581773</v>
      </c>
      <c r="AM967" s="31" cm="1">
        <f t="array" ref="AM967">-1* MEDIAN(_xlfn._xlws.FILTER(AM649:AM936, $I649:$I936=1))</f>
        <v>0.69427107354638484</v>
      </c>
      <c r="AN967" s="31" cm="1">
        <f t="array" ref="AN967">-1* MEDIAN(_xlfn._xlws.FILTER(AN649:AN936, $I649:$I936=1))</f>
        <v>-8.8017473175716371E-2</v>
      </c>
      <c r="AO967" s="31" cm="1">
        <f t="array" ref="AO967">-1* MEDIAN(_xlfn._xlws.FILTER(AO649:AO936, $I649:$I936=1))</f>
        <v>0.70267071267520842</v>
      </c>
      <c r="AP967" s="31" cm="1">
        <f t="array" ref="AP967">-1* MEDIAN(_xlfn._xlws.FILTER(AP649:AP936, $I649:$I936=1))</f>
        <v>-0.20077994950672273</v>
      </c>
      <c r="AQ967" s="31" cm="1">
        <f t="array" ref="AQ967">-1* MEDIAN(_xlfn._xlws.FILTER(AQ649:AQ936, $I649:$I936=1))</f>
        <v>0.67070249227800427</v>
      </c>
      <c r="AR967" s="31" cm="1">
        <f t="array" ref="AR967">-1* MEDIAN(_xlfn._xlws.FILTER(AR649:AR936, $I649:$I936=1))</f>
        <v>0.47544148675759734</v>
      </c>
      <c r="AS967" s="31" cm="1">
        <f t="array" ref="AS967">-1* MEDIAN(_xlfn._xlws.FILTER(AS649:AS936, $I649:$I936=1))</f>
        <v>0.77857504914930142</v>
      </c>
      <c r="AT967" s="31" cm="1">
        <f t="array" ref="AT967">-1* MEDIAN(_xlfn._xlws.FILTER(AT649:AT936, $I649:$I936=1))</f>
        <v>-0.98699002796107416</v>
      </c>
      <c r="AU967" s="31" cm="1">
        <f t="array" ref="AU967">-1* MEDIAN(_xlfn._xlws.FILTER(AU649:AU936, $I649:$I936=1))</f>
        <v>0.30169581098438919</v>
      </c>
    </row>
    <row r="968" spans="12:49" x14ac:dyDescent="0.3">
      <c r="M968" t="str">
        <f t="shared" si="207"/>
        <v>Target; Gain &gt; 0.6; #pref=2</v>
      </c>
      <c r="N968" s="31" t="e" cm="1" vm="1">
        <f t="array" ref="N968">-1* AVERAGE(_xlfn._xlws.FILTER(N649:N936,($H$649:$H$936=1)*($K$649:$K$936=2)*($AW649:$AW936&gt;$Y$938)))</f>
        <v>#VALUE!</v>
      </c>
      <c r="O968" s="31" t="e" cm="1" vm="1">
        <f t="array" ref="O968">-1* AVERAGE(_xlfn._xlws.FILTER(O649:O936,($H$649:$H$936=1)*($K$649:$K$936=2)*($AW649:$AW936&gt;$Y$938)))</f>
        <v>#VALUE!</v>
      </c>
      <c r="P968" s="31" t="e" cm="1" vm="1">
        <f t="array" ref="P968">-1* AVERAGE(_xlfn._xlws.FILTER(P649:P936,($H$649:$H$936=1)*($K$649:$K$936=2)*($AW649:$AW936&gt;$Y$938)))</f>
        <v>#VALUE!</v>
      </c>
      <c r="Q968" s="31" t="e" cm="1" vm="1">
        <f t="array" ref="Q968">-1* AVERAGE(_xlfn._xlws.FILTER(Q649:Q936,($H$649:$H$936=1)*($K$649:$K$936=2)*($AW649:$AW936&gt;$Y$938)))</f>
        <v>#VALUE!</v>
      </c>
      <c r="R968" s="31" t="e" cm="1" vm="1">
        <f t="array" ref="R968">-1* AVERAGE(_xlfn._xlws.FILTER(R649:R936,($H$649:$H$936=1)*($K$649:$K$936=2)*($AW649:$AW936&gt;$Y$938)))</f>
        <v>#VALUE!</v>
      </c>
      <c r="S968" s="31" t="e" cm="1" vm="1">
        <f t="array" ref="S968">-1* AVERAGE(_xlfn._xlws.FILTER(S649:S936,($H$649:$H$936=1)*($K$649:$K$936=2)*($AW649:$AW936&gt;$Y$938)))</f>
        <v>#VALUE!</v>
      </c>
      <c r="T968" s="31" t="e" cm="1" vm="1">
        <f t="array" ref="T968">-1* AVERAGE(_xlfn._xlws.FILTER(T649:T936,($H$649:$H$936=1)*($K$649:$K$936=2)*($AW649:$AW936&gt;$Y$938)))</f>
        <v>#VALUE!</v>
      </c>
      <c r="U968" s="31" t="e" cm="1" vm="1">
        <f t="array" ref="U968">-1* AVERAGE(_xlfn._xlws.FILTER(U649:U936,($H$649:$H$936=1)*($K$649:$K$936=2)*($AW649:$AW936&gt;$Y$938)))</f>
        <v>#VALUE!</v>
      </c>
      <c r="V968" s="31" t="e" cm="1" vm="1">
        <f t="array" ref="V968">-1* AVERAGE(_xlfn._xlws.FILTER(V649:V936,($H$649:$H$936=1)*($K$649:$K$936=2)*($AW649:$AW936&gt;$Y$938)))</f>
        <v>#VALUE!</v>
      </c>
      <c r="W968" s="31" t="e" cm="1" vm="1">
        <f t="array" ref="W968">-1* AVERAGE(_xlfn._xlws.FILTER(W649:W936,($H$649:$H$936=1)*($K$649:$K$936=2)*($AW649:$AW936&gt;$Y$938)))</f>
        <v>#VALUE!</v>
      </c>
      <c r="Y968" t="str">
        <f>"Target; Gain &gt; "&amp;Y961&amp;"; #pref=2"</f>
        <v>Target; Gain &gt; 0.6; #pref=2</v>
      </c>
      <c r="Z968" s="31" t="e" cm="1" vm="1">
        <f t="array" ref="Z968">-1* AVERAGE(_xlfn._xlws.FILTER(Z649:Z936,($H$649:$H$936=1)*($K$649:$K$936=2)*($AW649:$AW936&gt;$Y$938)))</f>
        <v>#VALUE!</v>
      </c>
      <c r="AA968" s="31" t="e" cm="1" vm="1">
        <f t="array" ref="AA968">-1* AVERAGE(_xlfn._xlws.FILTER(AA649:AA936,($H$649:$H$936=1)*($K$649:$K$936=2)*($AW649:$AW936&gt;$Y$938)))</f>
        <v>#VALUE!</v>
      </c>
      <c r="AB968" s="31" t="e" cm="1" vm="1">
        <f t="array" ref="AB968">-1* AVERAGE(_xlfn._xlws.FILTER(AB649:AB936,($H$649:$H$936=1)*($K$649:$K$936=2)*($AW649:$AW936&gt;$Y$938)))</f>
        <v>#VALUE!</v>
      </c>
      <c r="AC968" s="31" t="e" cm="1" vm="1">
        <f t="array" ref="AC968">-1* AVERAGE(_xlfn._xlws.FILTER(AC649:AC936,($H$649:$H$936=1)*($K$649:$K$936=2)*($AW649:$AW936&gt;$Y$938)))</f>
        <v>#VALUE!</v>
      </c>
      <c r="AD968" s="31" t="e" cm="1" vm="1">
        <f t="array" ref="AD968">-1* AVERAGE(_xlfn._xlws.FILTER(AD649:AD936,($H$649:$H$936=1)*($K$649:$K$936=2)*($AW649:$AW936&gt;$Y$938)))</f>
        <v>#VALUE!</v>
      </c>
      <c r="AE968" s="31" t="e" cm="1" vm="1">
        <f t="array" ref="AE968">-1* AVERAGE(_xlfn._xlws.FILTER(AE649:AE936,($H$649:$H$936=1)*($K$649:$K$936=2)*($AW649:$AW936&gt;$Y$938)))</f>
        <v>#VALUE!</v>
      </c>
      <c r="AF968" s="31" t="e" cm="1" vm="1">
        <f t="array" ref="AF968">-1* AVERAGE(_xlfn._xlws.FILTER(AF649:AF936,($H$649:$H$936=1)*($K$649:$K$936=2)*($AW649:$AW936&gt;$Y$938)))</f>
        <v>#VALUE!</v>
      </c>
      <c r="AG968" s="31" t="e" cm="1" vm="1">
        <f t="array" ref="AG968">-1* AVERAGE(_xlfn._xlws.FILTER(AG649:AG936,($H$649:$H$936=1)*($K$649:$K$936=2)*($AW649:$AW936&gt;$Y$938)))</f>
        <v>#VALUE!</v>
      </c>
      <c r="AH968" s="31" t="e" cm="1" vm="1">
        <f t="array" ref="AH968">-1* AVERAGE(_xlfn._xlws.FILTER(AH649:AH936,($H$649:$H$936=1)*($K$649:$K$936=2)*($AW649:$AW936&gt;$Y$938)))</f>
        <v>#VALUE!</v>
      </c>
      <c r="AI968" s="31" t="e" cm="1" vm="1">
        <f t="array" ref="AI968">-1* AVERAGE(_xlfn._xlws.FILTER(AI649:AI936,($H$649:$H$936=1)*($K$649:$K$936=2)*($AW649:$AW936&gt;$Y$938)))</f>
        <v>#VALUE!</v>
      </c>
      <c r="AK968" t="str">
        <f t="shared" si="203"/>
        <v>Target; Gain &gt; 0.6; #pref=2</v>
      </c>
      <c r="AL968" s="31" t="e" cm="1" vm="1">
        <f t="array" ref="AL968">-1* AVERAGE(_xlfn._xlws.FILTER(AL649:AL936,($H$649:$H$936=1)*($K$649:$K$936=2)*($AW649:$AW936&gt;$Y$938)))</f>
        <v>#VALUE!</v>
      </c>
      <c r="AM968" s="31" t="e" cm="1" vm="1">
        <f t="array" ref="AM968">-1* AVERAGE(_xlfn._xlws.FILTER(AM649:AM936,($H$649:$H$936=1)*($K$649:$K$936=2)*($AW649:$AW936&gt;$Y$938)))</f>
        <v>#VALUE!</v>
      </c>
      <c r="AN968" s="31" t="e" cm="1" vm="1">
        <f t="array" ref="AN968">-1* AVERAGE(_xlfn._xlws.FILTER(AN649:AN936,($H$649:$H$936=1)*($K$649:$K$936=2)*($AW649:$AW936&gt;$Y$938)))</f>
        <v>#VALUE!</v>
      </c>
      <c r="AO968" s="31" t="e" cm="1" vm="1">
        <f t="array" ref="AO968">-1* AVERAGE(_xlfn._xlws.FILTER(AO649:AO936,($H$649:$H$936=1)*($K$649:$K$936=2)*($AW649:$AW936&gt;$Y$938)))</f>
        <v>#VALUE!</v>
      </c>
      <c r="AP968" s="31" t="e" cm="1" vm="1">
        <f t="array" ref="AP968">-1* AVERAGE(_xlfn._xlws.FILTER(AP649:AP936,($H$649:$H$936=1)*($K$649:$K$936=2)*($AW649:$AW936&gt;$Y$938)))</f>
        <v>#VALUE!</v>
      </c>
      <c r="AQ968" s="31" t="e" cm="1" vm="1">
        <f t="array" ref="AQ968">-1* AVERAGE(_xlfn._xlws.FILTER(AQ649:AQ936,($H$649:$H$936=1)*($K$649:$K$936=2)*($AW649:$AW936&gt;$Y$938)))</f>
        <v>#VALUE!</v>
      </c>
      <c r="AR968" s="31" t="e" cm="1" vm="1">
        <f t="array" ref="AR968">-1* AVERAGE(_xlfn._xlws.FILTER(AR649:AR936,($H$649:$H$936=1)*($K$649:$K$936=2)*($AW649:$AW936&gt;$Y$938)))</f>
        <v>#VALUE!</v>
      </c>
      <c r="AS968" s="31" t="e" cm="1" vm="1">
        <f t="array" ref="AS968">-1* AVERAGE(_xlfn._xlws.FILTER(AS649:AS936,($H$649:$H$936=1)*($K$649:$K$936=2)*($AW649:$AW936&gt;$Y$938)))</f>
        <v>#VALUE!</v>
      </c>
      <c r="AT968" s="31" t="e" cm="1" vm="1">
        <f t="array" ref="AT968">-1* AVERAGE(_xlfn._xlws.FILTER(AT649:AT936,($H$649:$H$936=1)*($K$649:$K$936=2)*($AW649:$AW936&gt;$Y$938)))</f>
        <v>#VALUE!</v>
      </c>
      <c r="AU968" s="31" t="e" cm="1" vm="1">
        <f t="array" ref="AU968">-1* AVERAGE(_xlfn._xlws.FILTER(AU649:AU936,($H$649:$H$936=1)*($K$649:$K$936=2)*($AW649:$AW936&gt;$Y$938)))</f>
        <v>#VALUE!</v>
      </c>
    </row>
    <row r="969" spans="12:49" x14ac:dyDescent="0.3">
      <c r="M969" t="str">
        <f t="shared" si="207"/>
        <v>Target; Gain &gt; 0.6; #pref=3</v>
      </c>
      <c r="N969" s="31" cm="1">
        <f t="array" ref="N969">-1* MEDIAN(_xlfn._xlws.FILTER(N649:N936,($H$649:$H$936=1)*($K$649:$K$936=3)*($AW649:$AW936&gt;$Y$938)))</f>
        <v>0.37919027751856771</v>
      </c>
      <c r="O969" s="31" cm="1">
        <f t="array" ref="O969">-1* MEDIAN(_xlfn._xlws.FILTER(O649:O936,($H$649:$H$936=1)*($K$649:$K$936=3)*($AW649:$AW936&gt;$Y$938)))</f>
        <v>0.37491575284316486</v>
      </c>
      <c r="P969" s="31" cm="1">
        <f t="array" ref="P969">-1* MEDIAN(_xlfn._xlws.FILTER(P649:P936,($H$649:$H$936=1)*($K$649:$K$936=3)*($AW649:$AW936&gt;$Y$938)))</f>
        <v>-2.6612881103542048</v>
      </c>
      <c r="Q969" s="31" cm="1">
        <f t="array" ref="Q969">-1* MEDIAN(_xlfn._xlws.FILTER(Q649:Q936,($H$649:$H$936=1)*($K$649:$K$936=3)*($AW649:$AW936&gt;$Y$938)))</f>
        <v>0.65944032953692977</v>
      </c>
      <c r="R969" s="31" cm="1">
        <f t="array" ref="R969">-1* MEDIAN(_xlfn._xlws.FILTER(R649:R936,($H$649:$H$936=1)*($K$649:$K$936=3)*($AW649:$AW936&gt;$Y$938)))</f>
        <v>-1.1532453747265063</v>
      </c>
      <c r="S969" s="31" cm="1">
        <f t="array" ref="S969">-1* MEDIAN(_xlfn._xlws.FILTER(S649:S936,($H$649:$H$936=1)*($K$649:$K$936=3)*($AW649:$AW936&gt;$Y$938)))</f>
        <v>0.58024543137387408</v>
      </c>
      <c r="T969" s="31" cm="1">
        <f t="array" ref="T969">-1* MEDIAN(_xlfn._xlws.FILTER(T649:T936,($H$649:$H$936=1)*($K$649:$K$936=3)*($AW649:$AW936&gt;$Y$938)))</f>
        <v>-2.33790509168709</v>
      </c>
      <c r="U969" s="31" cm="1">
        <f t="array" ref="U969">-1* MEDIAN(_xlfn._xlws.FILTER(U649:U936,($H$649:$H$936=1)*($K$649:$K$936=3)*($AW649:$AW936&gt;$Y$938)))</f>
        <v>-1.1546713216437436</v>
      </c>
      <c r="V969" s="31" cm="1">
        <f t="array" ref="V969">-1* MEDIAN(_xlfn._xlws.FILTER(V649:V936,($H$649:$H$936=1)*($K$649:$K$936=3)*($AW649:$AW936&gt;$Y$938)))</f>
        <v>-4.8064483489813989</v>
      </c>
      <c r="W969" s="31" cm="1">
        <f t="array" ref="W969">-1* MEDIAN(_xlfn._xlws.FILTER(W649:W936,($H$649:$H$936=1)*($K$649:$K$936=3)*($AW649:$AW936&gt;$Y$938)))</f>
        <v>-0.18202299931093904</v>
      </c>
      <c r="Y969" t="str">
        <f>"Target; Gain &gt; "&amp;Y961&amp;"; #pref=3"</f>
        <v>Target; Gain &gt; 0.6; #pref=3</v>
      </c>
      <c r="Z969" s="31" cm="1">
        <f t="array" ref="Z969">-1* MEDIAN(_xlfn._xlws.FILTER(Z649:Z936,($H$649:$H$936=1)*($K$649:$K$936=3)*($AW649:$AW936&gt;$Y$938)))</f>
        <v>0.33270741507147317</v>
      </c>
      <c r="AA969" s="31" cm="1">
        <f t="array" ref="AA969">-1* MEDIAN(_xlfn._xlws.FILTER(AA649:AA936,($H$649:$H$936=1)*($K$649:$K$936=3)*($AW649:$AW936&gt;$Y$938)))</f>
        <v>0.33441187395130206</v>
      </c>
      <c r="AB969" s="31" cm="1">
        <f t="array" ref="AB969">-1* MEDIAN(_xlfn._xlws.FILTER(AB649:AB936,($H$649:$H$936=1)*($K$649:$K$936=3)*($AW649:$AW936&gt;$Y$938)))</f>
        <v>-0.61724967537644226</v>
      </c>
      <c r="AC969" s="31" cm="1">
        <f t="array" ref="AC969">-1* MEDIAN(_xlfn._xlws.FILTER(AC649:AC936,($H$649:$H$936=1)*($K$649:$K$936=3)*($AW649:$AW936&gt;$Y$938)))</f>
        <v>0.48573048156530008</v>
      </c>
      <c r="AD969" s="31" cm="1">
        <f t="array" ref="AD969">-1* MEDIAN(_xlfn._xlws.FILTER(AD649:AD936,($H$649:$H$936=1)*($K$649:$K$936=3)*($AW649:$AW936&gt;$Y$938)))</f>
        <v>-0.53757883365011061</v>
      </c>
      <c r="AE969" s="31" cm="1">
        <f t="array" ref="AE969">-1* MEDIAN(_xlfn._xlws.FILTER(AE649:AE936,($H$649:$H$936=1)*($K$649:$K$936=3)*($AW649:$AW936&gt;$Y$938)))</f>
        <v>0.47385499835935246</v>
      </c>
      <c r="AF969" s="31" cm="1">
        <f t="array" ref="AF969">-1* MEDIAN(_xlfn._xlws.FILTER(AF649:AF936,($H$649:$H$936=1)*($K$649:$K$936=3)*($AW649:$AW936&gt;$Y$938)))</f>
        <v>-0.88058611917166973</v>
      </c>
      <c r="AG969" s="31" cm="1">
        <f t="array" ref="AG969">-1* MEDIAN(_xlfn._xlws.FILTER(AG649:AG936,($H$649:$H$936=1)*($K$649:$K$936=3)*($AW649:$AW936&gt;$Y$938)))</f>
        <v>-0.30731427246121096</v>
      </c>
      <c r="AH969" s="31" cm="1">
        <f t="array" ref="AH969">-1* MEDIAN(_xlfn._xlws.FILTER(AH649:AH936,($H$649:$H$936=1)*($K$649:$K$936=3)*($AW649:$AW936&gt;$Y$938)))</f>
        <v>-1.7379756210538693</v>
      </c>
      <c r="AI969" s="31" cm="1">
        <f t="array" ref="AI969">-1* MEDIAN(_xlfn._xlws.FILTER(AI649:AI936,($H$649:$H$936=1)*($K$649:$K$936=3)*($AW649:$AW936&gt;$Y$938)))</f>
        <v>-0.13399369500733505</v>
      </c>
      <c r="AK969" t="str">
        <f t="shared" si="203"/>
        <v>Target; Gain &gt; 0.6; #pref=3</v>
      </c>
      <c r="AL969" s="31" cm="1">
        <f t="array" ref="AL969">-1* MEDIAN(_xlfn._xlws.FILTER(AL649:AL936,($H$649:$H$936=1)*($K$649:$K$936=3)*($AW649:$AW936&gt;$Y$938)))</f>
        <v>0.7556708068661333</v>
      </c>
      <c r="AM969" s="31" cm="1">
        <f t="array" ref="AM969">-1* MEDIAN(_xlfn._xlws.FILTER(AM649:AM936,($H$649:$H$936=1)*($K$649:$K$936=3)*($AW649:$AW936&gt;$Y$938)))</f>
        <v>0.75750966960428856</v>
      </c>
      <c r="AN969" s="31" cm="1">
        <f t="array" ref="AN969">-1* MEDIAN(_xlfn._xlws.FILTER(AN649:AN936,($H$649:$H$936=1)*($K$649:$K$936=3)*($AW649:$AW936&gt;$Y$938)))</f>
        <v>-0.61724967537644226</v>
      </c>
      <c r="AO969" s="31" cm="1">
        <f t="array" ref="AO969">-1* MEDIAN(_xlfn._xlws.FILTER(AO649:AO936,($H$649:$H$936=1)*($K$649:$K$936=3)*($AW649:$AW936&gt;$Y$938)))</f>
        <v>0.79208233411185258</v>
      </c>
      <c r="AP969" s="31" cm="1">
        <f t="array" ref="AP969">-1* MEDIAN(_xlfn._xlws.FILTER(AP649:AP936,($H$649:$H$936=1)*($K$649:$K$936=3)*($AW649:$AW936&gt;$Y$938)))</f>
        <v>-0.53757883365011061</v>
      </c>
      <c r="AQ969" s="31" cm="1">
        <f t="array" ref="AQ969">-1* MEDIAN(_xlfn._xlws.FILTER(AQ649:AQ936,($H$649:$H$936=1)*($K$649:$K$936=3)*($AW649:$AW936&gt;$Y$938)))</f>
        <v>0.77564699622176403</v>
      </c>
      <c r="AR969" s="31" cm="1">
        <f t="array" ref="AR969">-1* MEDIAN(_xlfn._xlws.FILTER(AR649:AR936,($H$649:$H$936=1)*($K$649:$K$936=3)*($AW649:$AW936&gt;$Y$938)))</f>
        <v>-1.4123563975223186E-2</v>
      </c>
      <c r="AS969" s="31" cm="1">
        <f t="array" ref="AS969">-1* MEDIAN(_xlfn._xlws.FILTER(AS649:AS936,($H$649:$H$936=1)*($K$649:$K$936=3)*($AW649:$AW936&gt;$Y$938)))</f>
        <v>0.7574810792964477</v>
      </c>
      <c r="AT969" s="31" cm="1">
        <f t="array" ref="AT969">-1* MEDIAN(_xlfn._xlws.FILTER(AT649:AT936,($H$649:$H$936=1)*($K$649:$K$936=3)*($AW649:$AW936&gt;$Y$938)))</f>
        <v>-1.7379756210538693</v>
      </c>
      <c r="AU969" s="31" cm="1">
        <f t="array" ref="AU969">-1* MEDIAN(_xlfn._xlws.FILTER(AU649:AU936,($H$649:$H$936=1)*($K$649:$K$936=3)*($AW649:$AW936&gt;$Y$938)))</f>
        <v>0.53683447309520682</v>
      </c>
    </row>
    <row r="970" spans="12:49" x14ac:dyDescent="0.3">
      <c r="M970" t="str">
        <f t="shared" si="207"/>
        <v>Target; Gain &gt; 0.6; #pref=4</v>
      </c>
      <c r="N970" s="31" t="e" cm="1" vm="1">
        <f t="array" ref="N970">-1* MEDIAN(_xlfn._xlws.FILTER(N649:N936,($H$649:$H$936=1)*($K$649:$K$936=4)*($AW649:$AW936&gt;$Y$938)))</f>
        <v>#VALUE!</v>
      </c>
      <c r="O970" s="31" t="e" cm="1" vm="1">
        <f t="array" ref="O970">-1* MEDIAN(_xlfn._xlws.FILTER(O649:O936,($H$649:$H$936=1)*($K$649:$K$936=4)*($AW649:$AW936&gt;$Y$938)))</f>
        <v>#VALUE!</v>
      </c>
      <c r="P970" s="31" t="e" cm="1" vm="1">
        <f t="array" ref="P970">-1* MEDIAN(_xlfn._xlws.FILTER(P649:P936,($H$649:$H$936=1)*($K$649:$K$936=4)*($AW649:$AW936&gt;$Y$938)))</f>
        <v>#VALUE!</v>
      </c>
      <c r="Q970" s="31" t="e" cm="1" vm="1">
        <f t="array" ref="Q970">-1* MEDIAN(_xlfn._xlws.FILTER(Q649:Q936,($H$649:$H$936=1)*($K$649:$K$936=4)*($AW649:$AW936&gt;$Y$938)))</f>
        <v>#VALUE!</v>
      </c>
      <c r="R970" s="31" t="e" cm="1" vm="1">
        <f t="array" ref="R970">-1* MEDIAN(_xlfn._xlws.FILTER(R649:R936,($H$649:$H$936=1)*($K$649:$K$936=4)*($AW649:$AW936&gt;$Y$938)))</f>
        <v>#VALUE!</v>
      </c>
      <c r="S970" s="31" t="e" cm="1" vm="1">
        <f t="array" ref="S970">-1* MEDIAN(_xlfn._xlws.FILTER(S649:S936,($H$649:$H$936=1)*($K$649:$K$936=4)*($AW649:$AW936&gt;$Y$938)))</f>
        <v>#VALUE!</v>
      </c>
      <c r="T970" s="31" t="e" cm="1" vm="1">
        <f t="array" ref="T970">-1* MEDIAN(_xlfn._xlws.FILTER(T649:T936,($H$649:$H$936=1)*($K$649:$K$936=4)*($AW649:$AW936&gt;$Y$938)))</f>
        <v>#VALUE!</v>
      </c>
      <c r="U970" s="31" t="e" cm="1" vm="1">
        <f t="array" ref="U970">-1* MEDIAN(_xlfn._xlws.FILTER(U649:U936,($H$649:$H$936=1)*($K$649:$K$936=4)*($AW649:$AW936&gt;$Y$938)))</f>
        <v>#VALUE!</v>
      </c>
      <c r="V970" s="31" t="e" cm="1" vm="1">
        <f t="array" ref="V970">-1* MEDIAN(_xlfn._xlws.FILTER(V649:V936,($H$649:$H$936=1)*($K$649:$K$936=4)*($AW649:$AW936&gt;$Y$938)))</f>
        <v>#VALUE!</v>
      </c>
      <c r="W970" s="31" t="e" cm="1" vm="1">
        <f t="array" ref="W970">-1* MEDIAN(_xlfn._xlws.FILTER(W649:W936,($H$649:$H$936=1)*($K$649:$K$936=4)*($AW649:$AW936&gt;$Y$938)))</f>
        <v>#VALUE!</v>
      </c>
      <c r="Y970" t="str">
        <f>"Target; Gain &gt; "&amp;Y961&amp;"; #pref=4"</f>
        <v>Target; Gain &gt; 0.6; #pref=4</v>
      </c>
      <c r="Z970" s="31" t="e" cm="1" vm="1">
        <f t="array" ref="Z970">-1* MEDIAN(_xlfn._xlws.FILTER(Z649:Z936,($H$649:$H$936=1)*($K$649:$K$936=4)*($AW649:$AW936&gt;$Y$938)))</f>
        <v>#VALUE!</v>
      </c>
      <c r="AA970" s="31" t="e" cm="1" vm="1">
        <f t="array" ref="AA970">-1* MEDIAN(_xlfn._xlws.FILTER(AA649:AA936,($H$649:$H$936=1)*($K$649:$K$936=4)*($AW649:$AW936&gt;$Y$938)))</f>
        <v>#VALUE!</v>
      </c>
      <c r="AB970" s="31" t="e" cm="1" vm="1">
        <f t="array" ref="AB970">-1* MEDIAN(_xlfn._xlws.FILTER(AB649:AB936,($H$649:$H$936=1)*($K$649:$K$936=4)*($AW649:$AW936&gt;$Y$938)))</f>
        <v>#VALUE!</v>
      </c>
      <c r="AC970" s="31" t="e" cm="1" vm="1">
        <f t="array" ref="AC970">-1* MEDIAN(_xlfn._xlws.FILTER(AC649:AC936,($H$649:$H$936=1)*($K$649:$K$936=4)*($AW649:$AW936&gt;$Y$938)))</f>
        <v>#VALUE!</v>
      </c>
      <c r="AD970" s="31" t="e" cm="1" vm="1">
        <f t="array" ref="AD970">-1* MEDIAN(_xlfn._xlws.FILTER(AD649:AD936,($H$649:$H$936=1)*($K$649:$K$936=4)*($AW649:$AW936&gt;$Y$938)))</f>
        <v>#VALUE!</v>
      </c>
      <c r="AE970" s="31" t="e" cm="1" vm="1">
        <f t="array" ref="AE970">-1* MEDIAN(_xlfn._xlws.FILTER(AE649:AE936,($H$649:$H$936=1)*($K$649:$K$936=4)*($AW649:$AW936&gt;$Y$938)))</f>
        <v>#VALUE!</v>
      </c>
      <c r="AF970" s="31" t="e" cm="1" vm="1">
        <f t="array" ref="AF970">-1* MEDIAN(_xlfn._xlws.FILTER(AF649:AF936,($H$649:$H$936=1)*($K$649:$K$936=4)*($AW649:$AW936&gt;$Y$938)))</f>
        <v>#VALUE!</v>
      </c>
      <c r="AG970" s="31" t="e" cm="1" vm="1">
        <f t="array" ref="AG970">-1* MEDIAN(_xlfn._xlws.FILTER(AG649:AG936,($H$649:$H$936=1)*($K$649:$K$936=4)*($AW649:$AW936&gt;$Y$938)))</f>
        <v>#VALUE!</v>
      </c>
      <c r="AH970" s="31" t="e" cm="1" vm="1">
        <f t="array" ref="AH970">-1* MEDIAN(_xlfn._xlws.FILTER(AH649:AH936,($H$649:$H$936=1)*($K$649:$K$936=4)*($AW649:$AW936&gt;$Y$938)))</f>
        <v>#VALUE!</v>
      </c>
      <c r="AI970" s="31" t="e" cm="1" vm="1">
        <f t="array" ref="AI970">-1* MEDIAN(_xlfn._xlws.FILTER(AI649:AI936,($H$649:$H$936=1)*($K$649:$K$936=4)*($AW649:$AW936&gt;$Y$938)))</f>
        <v>#VALUE!</v>
      </c>
      <c r="AK970" t="str">
        <f t="shared" si="203"/>
        <v>Target; Gain &gt; 0.6; #pref=4</v>
      </c>
      <c r="AL970" s="31" t="e" cm="1" vm="1">
        <f t="array" ref="AL970">-1* MEDIAN(_xlfn._xlws.FILTER(AL649:AL936,($H$649:$H$936=1)*($K$649:$K$936=4)*($AW649:$AW936&gt;$Y$938)))</f>
        <v>#VALUE!</v>
      </c>
      <c r="AM970" s="31" t="e" cm="1" vm="1">
        <f t="array" ref="AM970">-1* MEDIAN(_xlfn._xlws.FILTER(AM649:AM936,($H$649:$H$936=1)*($K$649:$K$936=4)*($AW649:$AW936&gt;$Y$938)))</f>
        <v>#VALUE!</v>
      </c>
      <c r="AN970" s="31" t="e" cm="1" vm="1">
        <f t="array" ref="AN970">-1* MEDIAN(_xlfn._xlws.FILTER(AN649:AN936,($H$649:$H$936=1)*($K$649:$K$936=4)*($AW649:$AW936&gt;$Y$938)))</f>
        <v>#VALUE!</v>
      </c>
      <c r="AO970" s="31" t="e" cm="1" vm="1">
        <f t="array" ref="AO970">-1* MEDIAN(_xlfn._xlws.FILTER(AO649:AO936,($H$649:$H$936=1)*($K$649:$K$936=4)*($AW649:$AW936&gt;$Y$938)))</f>
        <v>#VALUE!</v>
      </c>
      <c r="AP970" s="31" t="e" cm="1" vm="1">
        <f t="array" ref="AP970">-1* MEDIAN(_xlfn._xlws.FILTER(AP649:AP936,($H$649:$H$936=1)*($K$649:$K$936=4)*($AW649:$AW936&gt;$Y$938)))</f>
        <v>#VALUE!</v>
      </c>
      <c r="AQ970" s="31" t="e" cm="1" vm="1">
        <f t="array" ref="AQ970">-1* MEDIAN(_xlfn._xlws.FILTER(AQ649:AQ936,($H$649:$H$936=1)*($K$649:$K$936=4)*($AW649:$AW936&gt;$Y$938)))</f>
        <v>#VALUE!</v>
      </c>
      <c r="AR970" s="31" t="e" cm="1" vm="1">
        <f t="array" ref="AR970">-1* MEDIAN(_xlfn._xlws.FILTER(AR649:AR936,($H$649:$H$936=1)*($K$649:$K$936=4)*($AW649:$AW936&gt;$Y$938)))</f>
        <v>#VALUE!</v>
      </c>
      <c r="AS970" s="31" t="e" cm="1" vm="1">
        <f t="array" ref="AS970">-1* MEDIAN(_xlfn._xlws.FILTER(AS649:AS936,($H$649:$H$936=1)*($K$649:$K$936=4)*($AW649:$AW936&gt;$Y$938)))</f>
        <v>#VALUE!</v>
      </c>
      <c r="AT970" s="31" t="e" cm="1" vm="1">
        <f t="array" ref="AT970">-1* MEDIAN(_xlfn._xlws.FILTER(AT649:AT936,($H$649:$H$936=1)*($K$649:$K$936=4)*($AW649:$AW936&gt;$Y$938)))</f>
        <v>#VALUE!</v>
      </c>
      <c r="AU970" s="31" t="e" cm="1" vm="1">
        <f t="array" ref="AU970">-1* MEDIAN(_xlfn._xlws.FILTER(AU649:AU936,($H$649:$H$936=1)*($K$649:$K$936=4)*($AW649:$AW936&gt;$Y$938)))</f>
        <v>#VALUE!</v>
      </c>
    </row>
    <row r="971" spans="12:49" x14ac:dyDescent="0.3">
      <c r="M971" t="str">
        <f t="shared" si="207"/>
        <v>Target (or sym); Gain &gt; 0</v>
      </c>
      <c r="N971" s="31" cm="1">
        <f t="array" ref="N971">-1* MEDIAN(_xlfn._xlws.FILTER(N649:N936,($H649:$H936=1)*($J649:$J936=1)))</f>
        <v>0.32866529125359334</v>
      </c>
      <c r="O971" s="31" cm="1">
        <f t="array" ref="O971">-1* MEDIAN(_xlfn._xlws.FILTER(O649:O936,($H649:$H936=1)*($J649:$J936=1)))</f>
        <v>0.32475739317135416</v>
      </c>
      <c r="P971" s="31" cm="1">
        <f t="array" ref="P971">-1* MEDIAN(_xlfn._xlws.FILTER(P649:P936,($H649:$H936=1)*($J649:$J936=1)))</f>
        <v>-0.55268661639896122</v>
      </c>
      <c r="Q971" s="31" cm="1">
        <f t="array" ref="Q971">-1* MEDIAN(_xlfn._xlws.FILTER(Q649:Q936,($H649:$H936=1)*($J649:$J936=1)))</f>
        <v>0.61156256530793285</v>
      </c>
      <c r="R971" s="31" cm="1">
        <f t="array" ref="R971">-1* MEDIAN(_xlfn._xlws.FILTER(R649:R936,($H649:$H936=1)*($J649:$J936=1)))</f>
        <v>-9.9291774471426175E-2</v>
      </c>
      <c r="S971" s="31" cm="1">
        <f t="array" ref="S971">-1* MEDIAN(_xlfn._xlws.FILTER(S649:S936,($H649:$H936=1)*($J649:$J936=1)))</f>
        <v>0.7347283784304206</v>
      </c>
      <c r="T971" s="31" cm="1">
        <f t="array" ref="T971">-1* MEDIAN(_xlfn._xlws.FILTER(T649:T936,($H649:$H936=1)*($J649:$J936=1)))</f>
        <v>-2.1364221396614935</v>
      </c>
      <c r="U971" s="31" cm="1">
        <f t="array" ref="U971">-1* MEDIAN(_xlfn._xlws.FILTER(U649:U936,($H649:$H936=1)*($J649:$J936=1)))</f>
        <v>-1.3401154017749444</v>
      </c>
      <c r="V971" s="31" cm="1">
        <f t="array" ref="V971">-1* MEDIAN(_xlfn._xlws.FILTER(V649:V936,($H649:$H936=1)*($J649:$J936=1)))</f>
        <v>-4.0498697924313118</v>
      </c>
      <c r="W971" s="31" cm="1">
        <f t="array" ref="W971">-1* MEDIAN(_xlfn._xlws.FILTER(W649:W936,($H649:$H936=1)*($J649:$J936=1)))</f>
        <v>0.30062231113119936</v>
      </c>
      <c r="Y971" t="s">
        <v>129</v>
      </c>
      <c r="Z971" s="31" cm="1">
        <f t="array" ref="Z971">-1* MEDIAN(_xlfn._xlws.FILTER(Z649:Z936,($H649:$H936=1)*($J649:$J936=1)))</f>
        <v>0.31150665723607851</v>
      </c>
      <c r="AA971" s="31" cm="1">
        <f t="array" ref="AA971">-1* MEDIAN(_xlfn._xlws.FILTER(AA649:AA936,($H649:$H936=1)*($J649:$J936=1)))</f>
        <v>0.31528620715884914</v>
      </c>
      <c r="AB971" s="31" cm="1">
        <f t="array" ref="AB971">-1* MEDIAN(_xlfn._xlws.FILTER(AB649:AB936,($H649:$H936=1)*($J649:$J936=1)))</f>
        <v>-0.25948801752022688</v>
      </c>
      <c r="AC971" s="31" cm="1">
        <f t="array" ref="AC971">-1* MEDIAN(_xlfn._xlws.FILTER(AC649:AC936,($H649:$H936=1)*($J649:$J936=1)))</f>
        <v>0.47251409544726486</v>
      </c>
      <c r="AD971" s="31" cm="1">
        <f t="array" ref="AD971">-1* MEDIAN(_xlfn._xlws.FILTER(AD649:AD936,($H649:$H936=1)*($J649:$J936=1)))</f>
        <v>0.11683074705726762</v>
      </c>
      <c r="AE971" s="31" cm="1">
        <f t="array" ref="AE971">-1* MEDIAN(_xlfn._xlws.FILTER(AE649:AE936,($H649:$H936=1)*($J649:$J936=1)))</f>
        <v>0.47385499835935246</v>
      </c>
      <c r="AF971" s="31" cm="1">
        <f t="array" ref="AF971">-1* MEDIAN(_xlfn._xlws.FILTER(AF649:AF936,($H649:$H936=1)*($J649:$J936=1)))</f>
        <v>-0.4075188497828684</v>
      </c>
      <c r="AG971" s="31" cm="1">
        <f t="array" ref="AG971">-1* MEDIAN(_xlfn._xlws.FILTER(AG649:AG936,($H649:$H936=1)*($J649:$J936=1)))</f>
        <v>-0.221882344543814</v>
      </c>
      <c r="AH971" s="31" cm="1">
        <f t="array" ref="AH971">-1* MEDIAN(_xlfn._xlws.FILTER(AH649:AH936,($H649:$H936=1)*($J649:$J936=1)))</f>
        <v>-1.7379756210538693</v>
      </c>
      <c r="AI971" s="31" cm="1">
        <f t="array" ref="AI971">-1* MEDIAN(_xlfn._xlws.FILTER(AI649:AI936,($H649:$H936=1)*($J649:$J936=1)))</f>
        <v>-4.8855242395150718E-2</v>
      </c>
      <c r="AK971" t="str">
        <f t="shared" si="203"/>
        <v>Target (or sym); Gain &gt; 0</v>
      </c>
      <c r="AL971" s="31" cm="1">
        <f t="array" ref="AL971">-1* MEDIAN(_xlfn._xlws.FILTER(AL649:AL936,($H649:$H936=1)*($J649:$J936=1)))</f>
        <v>0.7556708068661333</v>
      </c>
      <c r="AM971" s="31" cm="1">
        <f t="array" ref="AM971">-1* MEDIAN(_xlfn._xlws.FILTER(AM649:AM936,($H649:$H936=1)*($J649:$J936=1)))</f>
        <v>0.75750966960428856</v>
      </c>
      <c r="AN971" s="31" cm="1">
        <f t="array" ref="AN971">-1* MEDIAN(_xlfn._xlws.FILTER(AN649:AN936,($H649:$H936=1)*($J649:$J936=1)))</f>
        <v>-0.25948801752022688</v>
      </c>
      <c r="AO971" s="31" cm="1">
        <f t="array" ref="AO971">-1* MEDIAN(_xlfn._xlws.FILTER(AO649:AO936,($H649:$H936=1)*($J649:$J936=1)))</f>
        <v>0.78471602357974679</v>
      </c>
      <c r="AP971" s="31" cm="1">
        <f t="array" ref="AP971">-1* MEDIAN(_xlfn._xlws.FILTER(AP649:AP936,($H649:$H936=1)*($J649:$J936=1)))</f>
        <v>0.11683074705726762</v>
      </c>
      <c r="AQ971" s="31" cm="1">
        <f t="array" ref="AQ971">-1* MEDIAN(_xlfn._xlws.FILTER(AQ649:AQ936,($H649:$H936=1)*($J649:$J936=1)))</f>
        <v>0.73510267505008164</v>
      </c>
      <c r="AR971" s="31" cm="1">
        <f t="array" ref="AR971">-1* MEDIAN(_xlfn._xlws.FILTER(AR649:AR936,($H649:$H936=1)*($J649:$J936=1)))</f>
        <v>0.25200679519902303</v>
      </c>
      <c r="AS971" s="31" cm="1">
        <f t="array" ref="AS971">-1* MEDIAN(_xlfn._xlws.FILTER(AS649:AS936,($H649:$H936=1)*($J649:$J936=1)))</f>
        <v>0.77476626170903717</v>
      </c>
      <c r="AT971" s="31" cm="1">
        <f t="array" ref="AT971">-1* MEDIAN(_xlfn._xlws.FILTER(AT649:AT936,($H649:$H936=1)*($J649:$J936=1)))</f>
        <v>-1.7379756210538693</v>
      </c>
      <c r="AU971" s="31" cm="1">
        <f t="array" ref="AU971">-1* MEDIAN(_xlfn._xlws.FILTER(AU649:AU936,($H649:$H936=1)*($J649:$J936=1)))</f>
        <v>0.51058378494621481</v>
      </c>
      <c r="AV971" s="26" t="s">
        <v>138</v>
      </c>
      <c r="AW971" s="43">
        <f>AVERAGEIF($J649:$J936,"=1",AW649:AW936)</f>
        <v>0.24118117185446517</v>
      </c>
    </row>
    <row r="972" spans="12:49" x14ac:dyDescent="0.3">
      <c r="M972" s="44">
        <f t="shared" ref="M972:O977" si="208">M961</f>
        <v>0.6</v>
      </c>
      <c r="N972" s="44" t="str">
        <f t="shared" si="208"/>
        <v>BNL Causal</v>
      </c>
      <c r="O972" s="44" t="str">
        <f t="shared" si="208"/>
        <v>BNL Causal HM</v>
      </c>
      <c r="P972" s="44" t="str">
        <f>Q961</f>
        <v>SFS Causal</v>
      </c>
      <c r="Q972" s="44" t="str">
        <f>S961</f>
        <v>SaLSa Causal</v>
      </c>
      <c r="R972" s="44" t="str">
        <f>U961</f>
        <v>D&amp;C Causal</v>
      </c>
      <c r="S972" s="44" t="str">
        <f>W961</f>
        <v>BBS Causal</v>
      </c>
      <c r="T972" s="44"/>
      <c r="U972" s="44">
        <f t="shared" ref="U972:W982" si="209">Y961</f>
        <v>0.6</v>
      </c>
      <c r="V972" s="44" t="str">
        <f t="shared" si="209"/>
        <v>BNL Causal</v>
      </c>
      <c r="W972" s="44" t="str">
        <f t="shared" si="209"/>
        <v>BNL Causal HM</v>
      </c>
      <c r="X972" s="44" t="str">
        <f>AC961</f>
        <v>SFS Causal</v>
      </c>
      <c r="Y972" s="44" t="str">
        <f>AE961</f>
        <v>SaLSa Causal</v>
      </c>
      <c r="Z972" s="44" t="str">
        <f>AG961</f>
        <v>D&amp;C Causal</v>
      </c>
      <c r="AA972" s="44" t="str">
        <f>AI961</f>
        <v>BBS Causal</v>
      </c>
      <c r="AB972" s="42"/>
      <c r="AC972" s="45">
        <f>AK961</f>
        <v>0.6</v>
      </c>
      <c r="AD972" s="45" t="str">
        <f>AL961</f>
        <v>BNL Causal</v>
      </c>
      <c r="AE972" s="45" t="str">
        <f>AM961</f>
        <v>BNL Causal HM</v>
      </c>
      <c r="AF972" s="45" t="str">
        <f>AO961</f>
        <v>SFS Causal</v>
      </c>
      <c r="AG972" s="45" t="str">
        <f>AQ961</f>
        <v>SaLSa Causal</v>
      </c>
      <c r="AH972" s="45" t="str">
        <f>AS961</f>
        <v>D&amp;C Causal</v>
      </c>
      <c r="AI972" s="45" t="str">
        <f>AU961</f>
        <v>BBS Causal</v>
      </c>
      <c r="AK972" s="44"/>
      <c r="AL972" s="44"/>
      <c r="AM972" s="44"/>
      <c r="AN972" s="42"/>
      <c r="AO972" s="42"/>
      <c r="AP972" s="42"/>
      <c r="AQ972" s="42"/>
      <c r="AR972" s="42"/>
      <c r="AS972" s="42"/>
      <c r="AT972" s="42"/>
      <c r="AU972" s="42"/>
    </row>
    <row r="973" spans="12:49" x14ac:dyDescent="0.3">
      <c r="M973" t="str">
        <f t="shared" si="208"/>
        <v>ALL</v>
      </c>
      <c r="N973" s="31">
        <f t="shared" si="208"/>
        <v>0.15360366511486301</v>
      </c>
      <c r="O973" s="31">
        <f t="shared" si="208"/>
        <v>0.14731943654255597</v>
      </c>
      <c r="P973" s="31">
        <f>Q962</f>
        <v>0.4667221000842614</v>
      </c>
      <c r="Q973" s="31">
        <f>S962</f>
        <v>0.41257706713039977</v>
      </c>
      <c r="R973" s="31">
        <f>U962</f>
        <v>-1.2080222916120511</v>
      </c>
      <c r="S973" s="31">
        <f>W962</f>
        <v>-0.31384952446067688</v>
      </c>
      <c r="T973" s="31"/>
      <c r="U973" s="31" t="str">
        <f t="shared" si="209"/>
        <v>ALL</v>
      </c>
      <c r="V973" s="31">
        <f t="shared" si="209"/>
        <v>0.19647904242970435</v>
      </c>
      <c r="W973" s="31">
        <f t="shared" si="209"/>
        <v>0.19965327580132136</v>
      </c>
      <c r="X973" s="31">
        <f>AC962</f>
        <v>0.28012053531370279</v>
      </c>
      <c r="Y973" s="31">
        <f>AE962</f>
        <v>0.17055944764023642</v>
      </c>
      <c r="Z973" s="31">
        <f>AG962</f>
        <v>-0.20519878886912618</v>
      </c>
      <c r="AA973" s="31">
        <f>AI962</f>
        <v>-0.28505357845535112</v>
      </c>
      <c r="AB973" s="42"/>
      <c r="AC973" s="46" t="str">
        <f t="shared" ref="AC973:AE982" si="210">AK962</f>
        <v>ALL</v>
      </c>
      <c r="AD973" s="31">
        <f t="shared" si="210"/>
        <v>0.72535033924340275</v>
      </c>
      <c r="AE973" s="31">
        <f t="shared" si="210"/>
        <v>0.72565907456880152</v>
      </c>
      <c r="AF973" s="31">
        <f t="shared" ref="AF973:AF982" si="211">AO962</f>
        <v>0.72405720469978574</v>
      </c>
      <c r="AG973" s="31">
        <f t="shared" ref="AG973:AG982" si="212">AQ962</f>
        <v>0.68744312907314842</v>
      </c>
      <c r="AH973" s="31">
        <f t="shared" ref="AH973:AH982" si="213">AS962</f>
        <v>0.78325897562108693</v>
      </c>
      <c r="AI973" s="31">
        <f t="shared" ref="AI973:AI982" si="214">AU962</f>
        <v>0.37188627464995661</v>
      </c>
      <c r="AK973" s="31"/>
      <c r="AL973" s="31"/>
      <c r="AM973" s="31"/>
      <c r="AN973" s="42"/>
      <c r="AO973" s="42"/>
      <c r="AP973" s="42"/>
      <c r="AQ973" s="42"/>
      <c r="AR973" s="42"/>
      <c r="AS973" s="42"/>
      <c r="AT973" s="42"/>
      <c r="AU973" s="42"/>
    </row>
    <row r="974" spans="12:49" x14ac:dyDescent="0.3">
      <c r="M974" t="str">
        <f t="shared" si="208"/>
        <v>Target; Gain &gt; 0.6</v>
      </c>
      <c r="N974" s="31">
        <f t="shared" si="208"/>
        <v>0.37919027751856771</v>
      </c>
      <c r="O974" s="31">
        <f t="shared" si="208"/>
        <v>0.37491575284316486</v>
      </c>
      <c r="P974" s="31">
        <f>Q963</f>
        <v>0.65944032953692977</v>
      </c>
      <c r="Q974" s="31">
        <f>S963</f>
        <v>0.58024543137387408</v>
      </c>
      <c r="R974" s="31">
        <f>U963</f>
        <v>-1.1546713216437436</v>
      </c>
      <c r="S974" s="31">
        <f>W963</f>
        <v>-0.18202299931093904</v>
      </c>
      <c r="T974" s="31"/>
      <c r="U974" s="31" t="str">
        <f t="shared" si="209"/>
        <v>Target; Gain &gt; 0.6</v>
      </c>
      <c r="V974" s="31">
        <f t="shared" si="209"/>
        <v>0.33270741507147317</v>
      </c>
      <c r="W974" s="31">
        <f t="shared" si="209"/>
        <v>0.33441187395130206</v>
      </c>
      <c r="X974" s="31">
        <f>AC963</f>
        <v>0.48573048156530008</v>
      </c>
      <c r="Y974" s="31">
        <f>AE963</f>
        <v>0.47385499835935246</v>
      </c>
      <c r="Z974" s="31">
        <f>AG963</f>
        <v>-0.30731427246121096</v>
      </c>
      <c r="AA974" s="31">
        <f>AI963</f>
        <v>-0.13399369500733505</v>
      </c>
      <c r="AB974" s="42"/>
      <c r="AC974" s="46" t="str">
        <f t="shared" si="210"/>
        <v>Target; Gain &gt; 0.6</v>
      </c>
      <c r="AD974" s="31">
        <f t="shared" si="210"/>
        <v>0.7556708068661333</v>
      </c>
      <c r="AE974" s="31">
        <f t="shared" si="210"/>
        <v>0.75750966960428856</v>
      </c>
      <c r="AF974" s="31">
        <f t="shared" si="211"/>
        <v>0.79208233411185258</v>
      </c>
      <c r="AG974" s="31">
        <f t="shared" si="212"/>
        <v>0.77564699622176403</v>
      </c>
      <c r="AH974" s="31">
        <f t="shared" si="213"/>
        <v>0.7574810792964477</v>
      </c>
      <c r="AI974" s="31">
        <f t="shared" si="214"/>
        <v>0.53683447309520682</v>
      </c>
      <c r="AK974" s="31"/>
      <c r="AL974" s="31"/>
      <c r="AM974" s="31"/>
      <c r="AN974" s="42"/>
      <c r="AO974" s="42"/>
      <c r="AP974" s="42"/>
      <c r="AQ974" s="42"/>
      <c r="AR974" s="42"/>
      <c r="AS974" s="42"/>
      <c r="AT974" s="42"/>
      <c r="AU974" s="42"/>
    </row>
    <row r="975" spans="12:49" x14ac:dyDescent="0.3">
      <c r="M975" t="str">
        <f t="shared" si="208"/>
        <v>Gain &gt; 0.6</v>
      </c>
      <c r="N975" s="31">
        <f t="shared" si="208"/>
        <v>0.37919027751856771</v>
      </c>
      <c r="O975" s="31">
        <f t="shared" si="208"/>
        <v>0.37491575284316486</v>
      </c>
      <c r="P975" s="31">
        <f t="shared" ref="P975:P982" si="215">Q964</f>
        <v>0.65944032953692977</v>
      </c>
      <c r="Q975" s="31">
        <f t="shared" ref="Q975:Q977" si="216">S964</f>
        <v>0.58024543137387408</v>
      </c>
      <c r="R975" s="31">
        <f t="shared" ref="R975:R977" si="217">U964</f>
        <v>-1.1546713216437436</v>
      </c>
      <c r="S975" s="31">
        <f t="shared" ref="S975:S982" si="218">W964</f>
        <v>-0.18202299931093904</v>
      </c>
      <c r="T975" s="31"/>
      <c r="U975" s="31" t="str">
        <f t="shared" si="209"/>
        <v>Gain &gt; 0.6</v>
      </c>
      <c r="V975" s="31">
        <f t="shared" si="209"/>
        <v>0.33270741507147317</v>
      </c>
      <c r="W975" s="31">
        <f t="shared" si="209"/>
        <v>0.33441187395130206</v>
      </c>
      <c r="X975" s="31">
        <f t="shared" ref="X975:X982" si="219">AC964</f>
        <v>0.48573048156530008</v>
      </c>
      <c r="Y975" s="31">
        <f t="shared" ref="Y975:Y979" si="220">AE964</f>
        <v>0.47385499835935246</v>
      </c>
      <c r="Z975" s="31">
        <f t="shared" ref="Z975:Z982" si="221">AG964</f>
        <v>-0.30731427246121096</v>
      </c>
      <c r="AA975" s="31">
        <f t="shared" ref="AA975:AA982" si="222">AI964</f>
        <v>-0.13399369500733505</v>
      </c>
      <c r="AB975" s="42"/>
      <c r="AC975" s="46" t="str">
        <f t="shared" si="210"/>
        <v>Gain &gt; 0.6</v>
      </c>
      <c r="AD975" s="31">
        <f t="shared" si="210"/>
        <v>0.7556708068661333</v>
      </c>
      <c r="AE975" s="31">
        <f t="shared" si="210"/>
        <v>0.75750966960428856</v>
      </c>
      <c r="AF975" s="31">
        <f t="shared" si="211"/>
        <v>0.79208233411185258</v>
      </c>
      <c r="AG975" s="31">
        <f t="shared" si="212"/>
        <v>0.77564699622176403</v>
      </c>
      <c r="AH975" s="31">
        <f t="shared" si="213"/>
        <v>0.7574810792964477</v>
      </c>
      <c r="AI975" s="31">
        <f t="shared" si="214"/>
        <v>0.53683447309520682</v>
      </c>
      <c r="AK975" s="31"/>
      <c r="AL975" s="31"/>
      <c r="AM975" s="31"/>
      <c r="AN975" s="42"/>
      <c r="AO975" s="42"/>
      <c r="AP975" s="42"/>
      <c r="AQ975" s="42"/>
      <c r="AR975" s="42"/>
      <c r="AS975" s="42"/>
      <c r="AT975" s="42"/>
      <c r="AU975" s="42"/>
    </row>
    <row r="976" spans="12:49" x14ac:dyDescent="0.3">
      <c r="M976" t="str">
        <f t="shared" si="208"/>
        <v>Target (or sym)</v>
      </c>
      <c r="N976" s="31">
        <f t="shared" si="208"/>
        <v>0.28800154934394862</v>
      </c>
      <c r="O976" s="31">
        <f t="shared" si="208"/>
        <v>0.28700881023664176</v>
      </c>
      <c r="P976" s="31">
        <f t="shared" si="215"/>
        <v>0.54275891805687049</v>
      </c>
      <c r="Q976" s="31">
        <f t="shared" si="216"/>
        <v>0.68108893022551209</v>
      </c>
      <c r="R976" s="31">
        <f t="shared" si="217"/>
        <v>-1.6092191409810574</v>
      </c>
      <c r="S976" s="31">
        <f t="shared" si="218"/>
        <v>-7.9885920080676187E-3</v>
      </c>
      <c r="T976" s="31"/>
      <c r="U976" s="31" t="str">
        <f t="shared" si="209"/>
        <v>Target (or sym)</v>
      </c>
      <c r="V976" s="31">
        <f>Z965</f>
        <v>0.24971027956987296</v>
      </c>
      <c r="W976" s="31">
        <f t="shared" si="209"/>
        <v>0.25115949243901786</v>
      </c>
      <c r="X976" s="31">
        <f t="shared" si="219"/>
        <v>0.34327859521620652</v>
      </c>
      <c r="Y976" s="31">
        <f t="shared" si="220"/>
        <v>0.36510627822283714</v>
      </c>
      <c r="Z976" s="31">
        <f t="shared" si="221"/>
        <v>-0.30731427246121096</v>
      </c>
      <c r="AA976" s="31">
        <f t="shared" si="222"/>
        <v>-8.9139378772249506E-2</v>
      </c>
      <c r="AB976" s="42"/>
      <c r="AC976" s="38" t="str">
        <f t="shared" si="210"/>
        <v>Target (or sym)</v>
      </c>
      <c r="AD976" s="31">
        <f t="shared" si="210"/>
        <v>0.74086308357433939</v>
      </c>
      <c r="AE976" s="31">
        <f t="shared" si="210"/>
        <v>0.73987471465970711</v>
      </c>
      <c r="AF976" s="31">
        <f t="shared" si="211"/>
        <v>0.73447004585796516</v>
      </c>
      <c r="AG976" s="31">
        <f t="shared" si="212"/>
        <v>0.70205812701277959</v>
      </c>
      <c r="AH976" s="31">
        <f t="shared" si="213"/>
        <v>0.7574810792964477</v>
      </c>
      <c r="AI976" s="31">
        <f t="shared" si="214"/>
        <v>0.47396250936270645</v>
      </c>
      <c r="AK976" s="31"/>
      <c r="AL976" s="31"/>
      <c r="AM976" s="31"/>
      <c r="AN976" s="42"/>
      <c r="AO976" s="42"/>
      <c r="AP976" s="42"/>
      <c r="AQ976" s="42"/>
      <c r="AR976" s="42"/>
      <c r="AS976" s="42"/>
      <c r="AT976" s="42"/>
      <c r="AU976" s="42"/>
    </row>
    <row r="977" spans="13:47" x14ac:dyDescent="0.3">
      <c r="M977" t="str">
        <f>M966</f>
        <v>Gain &gt; 0</v>
      </c>
      <c r="N977" s="31">
        <f t="shared" si="208"/>
        <v>0.21414103046798566</v>
      </c>
      <c r="O977" s="31">
        <f t="shared" si="208"/>
        <v>0.21008943354460827</v>
      </c>
      <c r="P977" s="31">
        <f t="shared" si="215"/>
        <v>0.50303270074135786</v>
      </c>
      <c r="Q977" s="31">
        <f t="shared" si="216"/>
        <v>0.59892164874672627</v>
      </c>
      <c r="R977" s="31">
        <f t="shared" si="217"/>
        <v>-1.2737574978670643</v>
      </c>
      <c r="S977" s="31">
        <f t="shared" si="218"/>
        <v>9.854678647033821E-4</v>
      </c>
      <c r="T977" s="31"/>
      <c r="U977" s="31" t="str">
        <f t="shared" si="209"/>
        <v>Gain &gt; 0</v>
      </c>
      <c r="V977" s="31">
        <f t="shared" si="209"/>
        <v>0.21626071192475715</v>
      </c>
      <c r="W977" s="31">
        <f t="shared" si="209"/>
        <v>0.22087239674513065</v>
      </c>
      <c r="X977" s="31">
        <f t="shared" si="219"/>
        <v>0.35381865810268975</v>
      </c>
      <c r="Y977" s="31">
        <f t="shared" si="220"/>
        <v>0.22812211356791401</v>
      </c>
      <c r="Z977" s="31">
        <f t="shared" si="221"/>
        <v>-0.25306684626064418</v>
      </c>
      <c r="AA977" s="31">
        <f t="shared" si="222"/>
        <v>-0.17822793564841694</v>
      </c>
      <c r="AB977" s="42"/>
      <c r="AC977" s="38" t="str">
        <f t="shared" si="210"/>
        <v>Gain &gt; 0</v>
      </c>
      <c r="AD977" s="31">
        <f t="shared" si="210"/>
        <v>0.7479234133883006</v>
      </c>
      <c r="AE977" s="31">
        <f t="shared" si="210"/>
        <v>0.74764618901664681</v>
      </c>
      <c r="AF977" s="31">
        <f t="shared" si="211"/>
        <v>0.76759297039042318</v>
      </c>
      <c r="AG977" s="31">
        <f t="shared" si="212"/>
        <v>0.71345240125254683</v>
      </c>
      <c r="AH977" s="31">
        <f t="shared" si="213"/>
        <v>0.78971894696568445</v>
      </c>
      <c r="AI977" s="31">
        <f t="shared" si="214"/>
        <v>0.43107649994312691</v>
      </c>
      <c r="AK977" s="31"/>
      <c r="AL977" s="31"/>
      <c r="AM977" s="31"/>
      <c r="AN977" s="42"/>
      <c r="AO977" s="42"/>
      <c r="AP977" s="42"/>
      <c r="AQ977" s="42"/>
      <c r="AR977" s="42"/>
      <c r="AS977" s="42"/>
      <c r="AT977" s="42"/>
      <c r="AU977" s="42"/>
    </row>
    <row r="978" spans="13:47" x14ac:dyDescent="0.3">
      <c r="M978" t="str">
        <f t="shared" ref="M978:O982" si="223">M967</f>
        <v>Gain &lt;=0</v>
      </c>
      <c r="N978" s="31">
        <f t="shared" si="223"/>
        <v>-4.5782991858251042E-2</v>
      </c>
      <c r="O978" s="31">
        <f t="shared" si="223"/>
        <v>-4.6826884191648911E-2</v>
      </c>
      <c r="P978" s="31">
        <f t="shared" si="215"/>
        <v>0.41374185953265297</v>
      </c>
      <c r="Q978" s="31">
        <f>S967</f>
        <v>0.20658965442697524</v>
      </c>
      <c r="R978" s="31">
        <f>U967</f>
        <v>-0.80390848979344076</v>
      </c>
      <c r="S978" s="31">
        <f t="shared" si="218"/>
        <v>-0.6120600419709874</v>
      </c>
      <c r="T978" s="31"/>
      <c r="U978" s="31" t="str">
        <f t="shared" si="209"/>
        <v>Gain &lt;=0</v>
      </c>
      <c r="V978" s="31">
        <f t="shared" si="209"/>
        <v>9.929864058097615E-2</v>
      </c>
      <c r="W978" s="31">
        <f t="shared" si="209"/>
        <v>9.6141814840525794E-2</v>
      </c>
      <c r="X978" s="31">
        <f t="shared" si="219"/>
        <v>0.16787011291776455</v>
      </c>
      <c r="Y978" s="31">
        <f t="shared" si="220"/>
        <v>2.38108263456994E-2</v>
      </c>
      <c r="Z978" s="31">
        <f t="shared" si="221"/>
        <v>-0.10198901465358368</v>
      </c>
      <c r="AA978" s="31">
        <f t="shared" si="222"/>
        <v>-0.5239208203196204</v>
      </c>
      <c r="AB978" s="42"/>
      <c r="AC978" s="38" t="str">
        <f t="shared" si="210"/>
        <v>Gain &lt;=0</v>
      </c>
      <c r="AD978" s="31">
        <f t="shared" si="210"/>
        <v>0.69370016048581773</v>
      </c>
      <c r="AE978" s="31">
        <f t="shared" si="210"/>
        <v>0.69427107354638484</v>
      </c>
      <c r="AF978" s="31">
        <f t="shared" si="211"/>
        <v>0.70267071267520842</v>
      </c>
      <c r="AG978" s="31">
        <f t="shared" si="212"/>
        <v>0.67070249227800427</v>
      </c>
      <c r="AH978" s="31">
        <f t="shared" si="213"/>
        <v>0.77857504914930142</v>
      </c>
      <c r="AI978" s="31">
        <f t="shared" si="214"/>
        <v>0.30169581098438919</v>
      </c>
      <c r="AK978" s="31"/>
      <c r="AL978" s="31"/>
      <c r="AM978" s="31"/>
      <c r="AN978" s="42"/>
      <c r="AO978" s="42"/>
      <c r="AP978" s="42"/>
      <c r="AQ978" s="42"/>
      <c r="AR978" s="42"/>
      <c r="AS978" s="42"/>
      <c r="AT978" s="42"/>
      <c r="AU978" s="42"/>
    </row>
    <row r="979" spans="13:47" x14ac:dyDescent="0.3">
      <c r="M979" t="str">
        <f>M968</f>
        <v>Target; Gain &gt; 0.6; #pref=2</v>
      </c>
      <c r="N979" s="31" t="e" vm="2">
        <f t="shared" si="223"/>
        <v>#VALUE!</v>
      </c>
      <c r="O979" s="31" t="e" vm="2">
        <f t="shared" si="223"/>
        <v>#VALUE!</v>
      </c>
      <c r="P979" s="31" t="e" vm="2">
        <f t="shared" si="215"/>
        <v>#VALUE!</v>
      </c>
      <c r="Q979" s="31" t="e" vm="2">
        <f t="shared" ref="Q979:Q982" si="224">S968</f>
        <v>#VALUE!</v>
      </c>
      <c r="R979" s="31" t="e" vm="2">
        <f t="shared" ref="R979" si="225">U968</f>
        <v>#VALUE!</v>
      </c>
      <c r="S979" s="31" t="e" vm="2">
        <f t="shared" si="218"/>
        <v>#VALUE!</v>
      </c>
      <c r="T979" s="31"/>
      <c r="U979" s="31" t="str">
        <f t="shared" si="209"/>
        <v>Target; Gain &gt; 0.6; #pref=2</v>
      </c>
      <c r="V979" s="31" t="e" vm="2">
        <f t="shared" si="209"/>
        <v>#VALUE!</v>
      </c>
      <c r="W979" s="31" t="e" vm="2">
        <f t="shared" si="209"/>
        <v>#VALUE!</v>
      </c>
      <c r="X979" s="31" t="e" vm="2">
        <f t="shared" si="219"/>
        <v>#VALUE!</v>
      </c>
      <c r="Y979" s="31" t="e" vm="2">
        <f t="shared" si="220"/>
        <v>#VALUE!</v>
      </c>
      <c r="Z979" s="31" t="e" vm="2">
        <f t="shared" si="221"/>
        <v>#VALUE!</v>
      </c>
      <c r="AA979" s="31" t="e" vm="2">
        <f t="shared" si="222"/>
        <v>#VALUE!</v>
      </c>
      <c r="AB979" s="42"/>
      <c r="AC979" s="38" t="str">
        <f t="shared" si="210"/>
        <v>Target; Gain &gt; 0.6; #pref=2</v>
      </c>
      <c r="AD979" s="31" t="e" vm="2">
        <f t="shared" si="210"/>
        <v>#VALUE!</v>
      </c>
      <c r="AE979" s="31" t="e" vm="2">
        <f t="shared" si="210"/>
        <v>#VALUE!</v>
      </c>
      <c r="AF979" s="31" t="e" vm="2">
        <f t="shared" si="211"/>
        <v>#VALUE!</v>
      </c>
      <c r="AG979" s="31" t="e" vm="2">
        <f t="shared" si="212"/>
        <v>#VALUE!</v>
      </c>
      <c r="AH979" s="31" t="e" vm="2">
        <f t="shared" si="213"/>
        <v>#VALUE!</v>
      </c>
      <c r="AI979" s="31" t="e" vm="2">
        <f t="shared" si="214"/>
        <v>#VALUE!</v>
      </c>
      <c r="AK979" s="31"/>
      <c r="AL979" s="31"/>
      <c r="AM979" s="31"/>
      <c r="AN979" s="42"/>
      <c r="AO979" s="42"/>
      <c r="AP979" s="42"/>
      <c r="AQ979" s="42"/>
      <c r="AR979" s="42"/>
      <c r="AS979" s="42"/>
      <c r="AT979" s="42"/>
      <c r="AU979" s="42"/>
    </row>
    <row r="980" spans="13:47" x14ac:dyDescent="0.3">
      <c r="M980" t="str">
        <f>M969</f>
        <v>Target; Gain &gt; 0.6; #pref=3</v>
      </c>
      <c r="N980" s="31">
        <f t="shared" si="223"/>
        <v>0.37919027751856771</v>
      </c>
      <c r="O980" s="31">
        <f t="shared" si="223"/>
        <v>0.37491575284316486</v>
      </c>
      <c r="P980" s="31">
        <f t="shared" si="215"/>
        <v>0.65944032953692977</v>
      </c>
      <c r="Q980" s="31">
        <f t="shared" si="224"/>
        <v>0.58024543137387408</v>
      </c>
      <c r="R980" s="31">
        <f>U969</f>
        <v>-1.1546713216437436</v>
      </c>
      <c r="S980" s="31">
        <f t="shared" si="218"/>
        <v>-0.18202299931093904</v>
      </c>
      <c r="T980" s="31"/>
      <c r="U980" s="31" t="str">
        <f t="shared" si="209"/>
        <v>Target; Gain &gt; 0.6; #pref=3</v>
      </c>
      <c r="V980" s="31">
        <f t="shared" si="209"/>
        <v>0.33270741507147317</v>
      </c>
      <c r="W980" s="31">
        <f t="shared" si="209"/>
        <v>0.33441187395130206</v>
      </c>
      <c r="X980" s="31">
        <f t="shared" si="219"/>
        <v>0.48573048156530008</v>
      </c>
      <c r="Y980" s="31">
        <f>AE969</f>
        <v>0.47385499835935246</v>
      </c>
      <c r="Z980" s="31">
        <f t="shared" si="221"/>
        <v>-0.30731427246121096</v>
      </c>
      <c r="AA980" s="31">
        <f t="shared" si="222"/>
        <v>-0.13399369500733505</v>
      </c>
      <c r="AB980" s="42"/>
      <c r="AC980" s="38" t="str">
        <f t="shared" si="210"/>
        <v>Target; Gain &gt; 0.6; #pref=3</v>
      </c>
      <c r="AD980" s="31">
        <f t="shared" si="210"/>
        <v>0.7556708068661333</v>
      </c>
      <c r="AE980" s="31">
        <f t="shared" si="210"/>
        <v>0.75750966960428856</v>
      </c>
      <c r="AF980" s="31">
        <f t="shared" si="211"/>
        <v>0.79208233411185258</v>
      </c>
      <c r="AG980" s="31">
        <f t="shared" si="212"/>
        <v>0.77564699622176403</v>
      </c>
      <c r="AH980" s="31">
        <f t="shared" si="213"/>
        <v>0.7574810792964477</v>
      </c>
      <c r="AI980" s="31">
        <f t="shared" si="214"/>
        <v>0.53683447309520682</v>
      </c>
      <c r="AK980" s="31"/>
      <c r="AL980" s="31"/>
      <c r="AM980" s="31"/>
      <c r="AN980" s="42"/>
      <c r="AO980" s="42"/>
      <c r="AP980" s="42"/>
      <c r="AQ980" s="42"/>
      <c r="AR980" s="42"/>
      <c r="AS980" s="42"/>
      <c r="AT980" s="42"/>
      <c r="AU980" s="42"/>
    </row>
    <row r="981" spans="13:47" x14ac:dyDescent="0.3">
      <c r="M981" t="str">
        <f>M970</f>
        <v>Target; Gain &gt; 0.6; #pref=4</v>
      </c>
      <c r="N981" s="31" t="e" vm="2">
        <f t="shared" si="223"/>
        <v>#VALUE!</v>
      </c>
      <c r="O981" s="31" t="e" vm="2">
        <f t="shared" si="223"/>
        <v>#VALUE!</v>
      </c>
      <c r="P981" s="31" t="e" vm="2">
        <f t="shared" si="215"/>
        <v>#VALUE!</v>
      </c>
      <c r="Q981" s="31" t="e" vm="2">
        <f t="shared" si="224"/>
        <v>#VALUE!</v>
      </c>
      <c r="R981" s="31" t="e" vm="2">
        <f>U970</f>
        <v>#VALUE!</v>
      </c>
      <c r="S981" s="31" t="e" vm="2">
        <f t="shared" si="218"/>
        <v>#VALUE!</v>
      </c>
      <c r="T981" s="31"/>
      <c r="U981" s="31" t="str">
        <f t="shared" si="209"/>
        <v>Target; Gain &gt; 0.6; #pref=4</v>
      </c>
      <c r="V981" s="31" t="e" vm="2">
        <f t="shared" si="209"/>
        <v>#VALUE!</v>
      </c>
      <c r="W981" s="31" t="e" vm="2">
        <f t="shared" si="209"/>
        <v>#VALUE!</v>
      </c>
      <c r="X981" s="31" t="e" vm="2">
        <f t="shared" si="219"/>
        <v>#VALUE!</v>
      </c>
      <c r="Y981" s="31" t="e" vm="2">
        <f>AE970</f>
        <v>#VALUE!</v>
      </c>
      <c r="Z981" s="31" t="e" vm="2">
        <f t="shared" si="221"/>
        <v>#VALUE!</v>
      </c>
      <c r="AA981" s="31" t="e" vm="2">
        <f t="shared" si="222"/>
        <v>#VALUE!</v>
      </c>
      <c r="AC981" s="38" t="str">
        <f t="shared" si="210"/>
        <v>Target; Gain &gt; 0.6; #pref=4</v>
      </c>
      <c r="AD981" s="31" t="e" vm="2">
        <f t="shared" si="210"/>
        <v>#VALUE!</v>
      </c>
      <c r="AE981" s="31" t="e" vm="2">
        <f t="shared" si="210"/>
        <v>#VALUE!</v>
      </c>
      <c r="AF981" s="31" t="e" vm="2">
        <f t="shared" si="211"/>
        <v>#VALUE!</v>
      </c>
      <c r="AG981" s="31" t="e" vm="2">
        <f t="shared" si="212"/>
        <v>#VALUE!</v>
      </c>
      <c r="AH981" s="31" t="e" vm="2">
        <f t="shared" si="213"/>
        <v>#VALUE!</v>
      </c>
      <c r="AI981" s="31" t="e" vm="2">
        <f t="shared" si="214"/>
        <v>#VALUE!</v>
      </c>
      <c r="AK981" s="31"/>
      <c r="AL981" s="31"/>
      <c r="AM981" s="31"/>
    </row>
    <row r="982" spans="13:47" x14ac:dyDescent="0.3">
      <c r="M982" t="str">
        <f>M971</f>
        <v>Target (or sym); Gain &gt; 0</v>
      </c>
      <c r="N982" s="31">
        <f t="shared" si="223"/>
        <v>0.32866529125359334</v>
      </c>
      <c r="O982" s="31">
        <f t="shared" si="223"/>
        <v>0.32475739317135416</v>
      </c>
      <c r="P982" s="31">
        <f t="shared" si="215"/>
        <v>0.61156256530793285</v>
      </c>
      <c r="Q982" s="31">
        <f t="shared" si="224"/>
        <v>0.7347283784304206</v>
      </c>
      <c r="R982" s="31">
        <f>U971</f>
        <v>-1.3401154017749444</v>
      </c>
      <c r="S982" s="31">
        <f t="shared" si="218"/>
        <v>0.30062231113119936</v>
      </c>
      <c r="T982" s="31"/>
      <c r="U982" s="31" t="str">
        <f t="shared" si="209"/>
        <v>Target (or sym); Gain &gt; 0</v>
      </c>
      <c r="V982" s="31">
        <f t="shared" si="209"/>
        <v>0.31150665723607851</v>
      </c>
      <c r="W982" s="31">
        <f t="shared" si="209"/>
        <v>0.31528620715884914</v>
      </c>
      <c r="X982" s="31">
        <f t="shared" si="219"/>
        <v>0.47251409544726486</v>
      </c>
      <c r="Y982" s="31">
        <f>AE971</f>
        <v>0.47385499835935246</v>
      </c>
      <c r="Z982" s="31">
        <f t="shared" si="221"/>
        <v>-0.221882344543814</v>
      </c>
      <c r="AA982" s="31">
        <f t="shared" si="222"/>
        <v>-4.8855242395150718E-2</v>
      </c>
      <c r="AC982" s="38" t="str">
        <f t="shared" si="210"/>
        <v>Target (or sym); Gain &gt; 0</v>
      </c>
      <c r="AD982" s="31">
        <f t="shared" si="210"/>
        <v>0.7556708068661333</v>
      </c>
      <c r="AE982" s="31">
        <f t="shared" si="210"/>
        <v>0.75750966960428856</v>
      </c>
      <c r="AF982" s="31">
        <f t="shared" si="211"/>
        <v>0.78471602357974679</v>
      </c>
      <c r="AG982" s="31">
        <f t="shared" si="212"/>
        <v>0.73510267505008164</v>
      </c>
      <c r="AH982" s="31">
        <f t="shared" si="213"/>
        <v>0.77476626170903717</v>
      </c>
      <c r="AI982" s="31">
        <f t="shared" si="214"/>
        <v>0.51058378494621481</v>
      </c>
      <c r="AK982" s="31"/>
      <c r="AL982" s="31"/>
      <c r="AM982" s="31"/>
    </row>
  </sheetData>
  <mergeCells count="11">
    <mergeCell ref="M647:W647"/>
    <mergeCell ref="Y647:AI647"/>
    <mergeCell ref="AK647:AU647"/>
    <mergeCell ref="M1:W1"/>
    <mergeCell ref="Y1:AI1"/>
    <mergeCell ref="AK1:AU1"/>
    <mergeCell ref="M337:R337"/>
    <mergeCell ref="T337:Y337"/>
    <mergeCell ref="AA337:AF337"/>
    <mergeCell ref="AJ337:AQ337"/>
    <mergeCell ref="AS337:AZ337"/>
  </mergeCells>
  <conditionalFormatting sqref="G629:K629 M339:R626 T339:Y626 M649:W936 Y649:AI936 AG339:AG626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0:K630"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8:K638">
    <cfRule type="colorScale" priority="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9:K639">
    <cfRule type="colorScale" priority="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7:K647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5:L646 L647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29:L636 L638:L644">
    <cfRule type="colorScale" priority="1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39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0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2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3">
    <cfRule type="colorScale" priority="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64">
    <cfRule type="colorScale" priority="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29:R636 N950:S959 V950:AA959 M638:R644">
    <cfRule type="colorScale" priority="10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5:W32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4:S312">
    <cfRule type="colorScale" priority="104">
      <colorScale>
        <cfvo type="min"/>
        <cfvo type="max"/>
        <color rgb="FF63BE7B"/>
        <color rgb="FFFCFCFF"/>
      </colorScale>
    </cfRule>
  </conditionalFormatting>
  <conditionalFormatting sqref="N326:S334">
    <cfRule type="colorScale" priority="40">
      <colorScale>
        <cfvo type="min"/>
        <cfvo type="max"/>
        <color rgb="FF63BE7B"/>
        <color rgb="FFFCFCFF"/>
      </colorScale>
    </cfRule>
  </conditionalFormatting>
  <conditionalFormatting sqref="N973:S982 V973:AA982">
    <cfRule type="colorScale" priority="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39:W948">
    <cfRule type="colorScale" priority="10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62:W971">
    <cfRule type="colorScale" priority="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1:S632">
    <cfRule type="colorScale" priority="10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0:S641">
    <cfRule type="colorScale" priority="7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29:Y634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5:Y636 T644:Y644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8:Y643">
    <cfRule type="colorScale" priority="7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4:AA312">
    <cfRule type="colorScale" priority="103">
      <colorScale>
        <cfvo type="min"/>
        <cfvo type="max"/>
        <color rgb="FF63BE7B"/>
        <color rgb="FFFCFCFF"/>
      </colorScale>
    </cfRule>
  </conditionalFormatting>
  <conditionalFormatting sqref="V326:AA334">
    <cfRule type="colorScale" priority="39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5:AI31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6:AI3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9:Z636 Z638:Z644">
    <cfRule type="colorScale" priority="7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39:AI946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7:AI947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48:AI948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2:AI965">
    <cfRule type="colorScale" priority="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6:AI966">
    <cfRule type="colorScale" priority="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7:AI967">
    <cfRule type="colorScale" priority="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8:AI968">
    <cfRule type="colorScale" priority="4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69:AI969">
    <cfRule type="colorScale" priority="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0">
    <cfRule type="colorScale" priority="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1:AI971">
    <cfRule type="colorScale" priority="4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39:AF626">
    <cfRule type="colorScale" priority="7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29:AF634">
    <cfRule type="colorScale" priority="7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5:AF636 AA644:AF644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8:AF643">
    <cfRule type="colorScale" priority="6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4:AI312">
    <cfRule type="colorScale" priority="79">
      <colorScale>
        <cfvo type="min"/>
        <cfvo type="max"/>
        <color rgb="FF63BE7B"/>
        <color rgb="FFFCFCFF"/>
      </colorScale>
    </cfRule>
  </conditionalFormatting>
  <conditionalFormatting sqref="AD326:AI334">
    <cfRule type="colorScale" priority="36">
      <colorScale>
        <cfvo type="min"/>
        <cfvo type="max"/>
        <color rgb="FF63BE7B"/>
        <color rgb="FFFCFCFF"/>
      </colorScale>
    </cfRule>
  </conditionalFormatting>
  <conditionalFormatting sqref="AD950:AI959">
    <cfRule type="colorScale" priority="7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73:AI982">
    <cfRule type="colorScale" priority="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39:AH394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5:AH626">
    <cfRule type="colorScale" priority="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39:AQ394">
    <cfRule type="colorScale" priority="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5:AQ626">
    <cfRule type="colorScale" priority="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29:AK634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5:AK636 AK644">
    <cfRule type="colorScale" priority="8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8:AK643">
    <cfRule type="colorScale" priority="6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4:AM312">
    <cfRule type="colorScale" priority="88">
      <colorScale>
        <cfvo type="min"/>
        <cfvo type="max"/>
        <color rgb="FF63BE7B"/>
        <color rgb="FFFCFCFF"/>
      </colorScale>
    </cfRule>
  </conditionalFormatting>
  <conditionalFormatting sqref="AK326:AM334">
    <cfRule type="colorScale" priority="37">
      <colorScale>
        <cfvo type="min"/>
        <cfvo type="max"/>
        <color rgb="FF63BE7B"/>
        <color rgb="FFFCFCFF"/>
      </colorScale>
    </cfRule>
  </conditionalFormatting>
  <conditionalFormatting sqref="AK950:AM959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73:AM982">
    <cfRule type="colorScale" priority="5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5:AU31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6:AU31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49:AU936">
    <cfRule type="colorScale" priority="9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29:AO62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0:AO63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8:AO638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9:AO639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39:AU946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7:AU947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48:AU948">
    <cfRule type="colorScale" priority="8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2:AU962 AL964:AU964">
    <cfRule type="colorScale" priority="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3:AU963">
    <cfRule type="colorScale" priority="3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5:AU965">
    <cfRule type="colorScale" priority="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6:AU966">
    <cfRule type="colorScale" priority="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7:AU967">
    <cfRule type="colorScale" priority="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8:AU968">
    <cfRule type="colorScale" priority="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69:AU969">
    <cfRule type="colorScale" priority="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">
    <cfRule type="colorScale" priority="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4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39:AZ394">
    <cfRule type="colorScale" priority="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5:AZ626">
    <cfRule type="colorScale" priority="1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49:AW936">
    <cfRule type="colorScale" priority="10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49:AY936">
    <cfRule type="cellIs" dxfId="5" priority="116" operator="lessThan">
      <formula>0</formula>
    </cfRule>
  </conditionalFormatting>
  <conditionalFormatting sqref="AX291:BB335 AZ336:BD336">
    <cfRule type="colorScale" priority="8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0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49:AZ936">
    <cfRule type="cellIs" dxfId="4" priority="115" operator="greaterThan">
      <formula>0</formula>
    </cfRule>
  </conditionalFormatting>
  <conditionalFormatting sqref="BB339:BB626">
    <cfRule type="colorScale" priority="1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50K</vt:lpstr>
      <vt:lpstr>100K</vt:lpstr>
      <vt:lpstr>200K</vt:lpstr>
      <vt:lpstr>400K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Pratanu Mandal</dc:creator>
  <cp:lastModifiedBy>Pratanu Mandal</cp:lastModifiedBy>
  <cp:lastPrinted>2025-09-03T19:36:09Z</cp:lastPrinted>
  <dcterms:created xsi:type="dcterms:W3CDTF">2015-06-05T18:17:20Z</dcterms:created>
  <dcterms:modified xsi:type="dcterms:W3CDTF">2026-10-15T22:46:11Z</dcterms:modified>
</cp:coreProperties>
</file>